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TROUVER PREMIERE APPARITION VALEUR - 2020 0514\"/>
    </mc:Choice>
  </mc:AlternateContent>
  <xr:revisionPtr revIDLastSave="0" documentId="8_{3861B8E9-663B-4B6E-9124-C3D03BAB122E}" xr6:coauthVersionLast="45" xr6:coauthVersionMax="45" xr10:uidLastSave="{00000000-0000-0000-0000-000000000000}"/>
  <bookViews>
    <workbookView xWindow="-108" yWindow="-108" windowWidth="23256" windowHeight="12576" firstSheet="6" activeTab="10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Feuil2" sheetId="30" r:id="rId8"/>
    <sheet name="Feuil3" sheetId="31" r:id="rId9"/>
    <sheet name="MJGES01_00028_2" sheetId="1" r:id="rId10"/>
    <sheet name="Grille_Tarifs_Modulable" sheetId="8" r:id="rId11"/>
    <sheet name="Table_indices_Taxes_Alcool" sheetId="9" r:id="rId12"/>
    <sheet name="Références_Sélections_Champs" sheetId="10" r:id="rId13"/>
    <sheet name="Feuil6" sheetId="11" r:id="rId14"/>
  </sheets>
  <definedNames>
    <definedName name="_xlnm._FilterDatabase" localSheetId="13" hidden="1">Feuil6!$E$4:$E$1912</definedName>
    <definedName name="_xlnm._FilterDatabase" localSheetId="9" hidden="1">MJGES01_00028_2!$J$2:$J$1990</definedName>
    <definedName name="_xlcn.WorksheetConnection_EXCELPRATIQUESOUCISAJOUTDONNEESDATES2016201720191231.xlsxTableau11" hidden="1">Tableau1[]</definedName>
    <definedName name="Liste_CL_Conditionnement">Grille_Tarifs_Modulable!$AA$10:$AA$104</definedName>
    <definedName name="Liste_Refs">Grille_Tarifs_Modulable!$T$10:$T$114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0" r:id="rId15"/>
    <pivotCache cacheId="1" r:id="rId16"/>
    <pivotCache cacheId="2" r:id="rId17"/>
    <pivotCache cacheId="3" r:id="rId18"/>
    <pivotCache cacheId="4" r:id="rId19"/>
    <pivotCache cacheId="5" r:id="rId20"/>
    <pivotCache cacheId="11" r:id="rId21"/>
  </pivotCaches>
  <extLst>
    <ext xmlns:x14="http://schemas.microsoft.com/office/spreadsheetml/2009/9/main" uri="{876F7934-8845-4945-9796-88D515C7AA90}">
      <x14:pivotCaches>
        <pivotCache cacheId="7" r:id="rId22"/>
        <pivotCache cacheId="8" r:id="rId23"/>
        <pivotCache cacheId="9" r:id="rId24"/>
      </x14:pivotCaches>
    </ext>
    <ext xmlns:x14="http://schemas.microsoft.com/office/spreadsheetml/2009/9/main" uri="{BBE1A952-AA13-448e-AADC-164F8A28A991}">
      <x14:slicerCaches>
        <x14:slicerCache r:id="rId25"/>
        <x14:slicerCache r:id="rId26"/>
        <x14:slicerCache r:id="rId27"/>
        <x14:slicerCache r:id="rId2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988" i="1" l="1" a="1"/>
  <c r="K1988" i="1" s="1"/>
  <c r="L1988" i="1" s="1"/>
  <c r="K1989" i="1" a="1"/>
  <c r="K1989" i="1" s="1"/>
  <c r="L1989" i="1" s="1"/>
  <c r="K1990" i="1" a="1"/>
  <c r="K1990" i="1" s="1"/>
  <c r="L1990" i="1" s="1"/>
  <c r="R1988" i="1"/>
  <c r="R1989" i="1"/>
  <c r="R1990" i="1"/>
  <c r="K1987" i="1" a="1"/>
  <c r="K1987" i="1" s="1"/>
  <c r="L1987" i="1" s="1"/>
  <c r="R1987" i="1"/>
  <c r="K1986" i="1" a="1"/>
  <c r="K1986" i="1" s="1"/>
  <c r="L1986" i="1" s="1"/>
  <c r="R1986" i="1"/>
  <c r="M1990" i="1" l="1"/>
  <c r="P1990" i="1" s="1"/>
  <c r="O1990" i="1"/>
  <c r="M1989" i="1"/>
  <c r="P1989" i="1" s="1"/>
  <c r="O1989" i="1"/>
  <c r="M1988" i="1"/>
  <c r="P1988" i="1" s="1"/>
  <c r="O1988" i="1"/>
  <c r="M1987" i="1"/>
  <c r="P1987" i="1" s="1"/>
  <c r="O1987" i="1"/>
  <c r="M1986" i="1"/>
  <c r="P1986" i="1" s="1"/>
  <c r="O1986" i="1"/>
  <c r="K1985" i="1" a="1"/>
  <c r="K1985" i="1" s="1"/>
  <c r="L1985" i="1" s="1"/>
  <c r="R1985" i="1"/>
  <c r="K1984" i="1" a="1"/>
  <c r="K1984" i="1" s="1"/>
  <c r="L1984" i="1" s="1"/>
  <c r="R1984" i="1"/>
  <c r="K1983" i="1" a="1"/>
  <c r="K1983" i="1" s="1"/>
  <c r="L1983" i="1" s="1"/>
  <c r="R1983" i="1"/>
  <c r="M1985" i="1" l="1"/>
  <c r="P1985" i="1" s="1"/>
  <c r="O1985" i="1"/>
  <c r="M1984" i="1"/>
  <c r="P1984" i="1" s="1"/>
  <c r="O1984" i="1"/>
  <c r="O1983" i="1"/>
  <c r="M1983" i="1"/>
  <c r="P1983" i="1" s="1"/>
  <c r="K1980" i="1" a="1"/>
  <c r="K1980" i="1" s="1"/>
  <c r="L1980" i="1" s="1"/>
  <c r="K1981" i="1" a="1"/>
  <c r="K1981" i="1" s="1"/>
  <c r="L1981" i="1" s="1"/>
  <c r="K1982" i="1" a="1"/>
  <c r="K1982" i="1" s="1"/>
  <c r="L1982" i="1" s="1"/>
  <c r="R1980" i="1"/>
  <c r="R1981" i="1"/>
  <c r="R1982" i="1"/>
  <c r="K1979" i="1" a="1"/>
  <c r="K1979" i="1" s="1"/>
  <c r="L1979" i="1" s="1"/>
  <c r="R1979" i="1"/>
  <c r="M1980" i="1" l="1"/>
  <c r="P1980" i="1" s="1"/>
  <c r="O1980" i="1"/>
  <c r="M1982" i="1"/>
  <c r="P1982" i="1" s="1"/>
  <c r="O1982" i="1"/>
  <c r="M1981" i="1"/>
  <c r="P1981" i="1" s="1"/>
  <c r="O1981" i="1"/>
  <c r="M1979" i="1"/>
  <c r="P1979" i="1" s="1"/>
  <c r="O1979" i="1"/>
  <c r="K1978" i="1" l="1" a="1"/>
  <c r="K1978" i="1" s="1"/>
  <c r="L1978" i="1" s="1"/>
  <c r="R1978" i="1"/>
  <c r="K1977" i="1" a="1"/>
  <c r="K1977" i="1" s="1"/>
  <c r="L1977" i="1" s="1"/>
  <c r="R1977" i="1"/>
  <c r="K1976" i="1" a="1"/>
  <c r="K1976" i="1" s="1"/>
  <c r="L1976" i="1" s="1"/>
  <c r="R1976" i="1"/>
  <c r="K1975" i="1" a="1"/>
  <c r="K1975" i="1" s="1"/>
  <c r="L1975" i="1" s="1"/>
  <c r="R1975" i="1"/>
  <c r="R1974" i="1"/>
  <c r="K1974" i="1" a="1"/>
  <c r="K1974" i="1" s="1"/>
  <c r="L1974" i="1" s="1"/>
  <c r="M1978" i="1" l="1"/>
  <c r="P1978" i="1" s="1"/>
  <c r="O1978" i="1"/>
  <c r="M1977" i="1"/>
  <c r="P1977" i="1" s="1"/>
  <c r="O1977" i="1"/>
  <c r="M1976" i="1"/>
  <c r="P1976" i="1" s="1"/>
  <c r="O1976" i="1"/>
  <c r="M1975" i="1"/>
  <c r="P1975" i="1" s="1"/>
  <c r="O1975" i="1"/>
  <c r="M1974" i="1"/>
  <c r="P1974" i="1" s="1"/>
  <c r="O1974" i="1"/>
  <c r="K1973" i="1" l="1" a="1"/>
  <c r="K1973" i="1" s="1"/>
  <c r="L1973" i="1" s="1"/>
  <c r="R1973" i="1"/>
  <c r="K1972" i="1" a="1"/>
  <c r="K1972" i="1" s="1"/>
  <c r="L1972" i="1" s="1"/>
  <c r="R1972" i="1"/>
  <c r="AB10" i="8" a="1"/>
  <c r="AB10" i="8" s="1"/>
  <c r="AA10" i="8" a="1"/>
  <c r="AA10" i="8" s="1"/>
  <c r="M1973" i="1" l="1"/>
  <c r="P1973" i="1" s="1"/>
  <c r="O1973" i="1"/>
  <c r="M1972" i="1"/>
  <c r="P1972" i="1" s="1"/>
  <c r="O1972" i="1"/>
  <c r="AA11" i="8" a="1"/>
  <c r="AA11" i="8" s="1"/>
  <c r="AA12" i="8" l="1" a="1"/>
  <c r="AA12" i="8" s="1"/>
  <c r="AA13" i="8" l="1" a="1"/>
  <c r="AA13" i="8" s="1"/>
  <c r="AA14" i="8" s="1" a="1"/>
  <c r="AA14" i="8" s="1"/>
  <c r="AA15" i="8" l="1" a="1"/>
  <c r="AA15" i="8" s="1"/>
  <c r="AA16" i="8" s="1" a="1"/>
  <c r="AA16" i="8" s="1"/>
  <c r="AA17" i="8" l="1" a="1"/>
  <c r="AA17" i="8" s="1"/>
  <c r="AA18" i="8" l="1" a="1"/>
  <c r="AA18" i="8" s="1"/>
  <c r="AA19" i="8" s="1" a="1"/>
  <c r="AA19" i="8" s="1"/>
  <c r="AA20" i="8" s="1" a="1"/>
  <c r="AA20" i="8" s="1"/>
  <c r="AA21" i="8" s="1" a="1"/>
  <c r="AA21" i="8" s="1"/>
  <c r="AA22" i="8" s="1" a="1"/>
  <c r="AA22" i="8" s="1"/>
  <c r="AA23" i="8" l="1" a="1"/>
  <c r="AA23" i="8" s="1"/>
  <c r="AA24" i="8" l="1" a="1"/>
  <c r="AA24" i="8" s="1"/>
  <c r="AA25" i="8" l="1" a="1"/>
  <c r="AA25" i="8" s="1"/>
  <c r="AA26" i="8" s="1" a="1"/>
  <c r="AA26" i="8" s="1"/>
  <c r="AA27" i="8" s="1" a="1"/>
  <c r="AA27" i="8" s="1"/>
  <c r="AA28" i="8" s="1" a="1"/>
  <c r="AA28" i="8" s="1"/>
  <c r="AA29" i="8" s="1" a="1"/>
  <c r="AA29" i="8" s="1"/>
  <c r="T10" i="8" l="1" a="1"/>
  <c r="T10" i="8" s="1"/>
  <c r="T11" i="8" s="1" a="1"/>
  <c r="T11" i="8" s="1"/>
  <c r="T12" i="8" l="1" a="1"/>
  <c r="T12" i="8" s="1"/>
  <c r="T13" i="8" s="1" a="1"/>
  <c r="T13" i="8" s="1"/>
  <c r="M66" i="8"/>
  <c r="M96" i="8"/>
  <c r="M97" i="8"/>
  <c r="M98" i="8"/>
  <c r="M99" i="8"/>
  <c r="M100" i="8"/>
  <c r="M101" i="8"/>
  <c r="M102" i="8"/>
  <c r="M103" i="8"/>
  <c r="M104" i="8"/>
  <c r="M110" i="8"/>
  <c r="M111" i="8"/>
  <c r="M112" i="8"/>
  <c r="M113" i="8"/>
  <c r="M114" i="8"/>
  <c r="M91" i="8"/>
  <c r="M90" i="8"/>
  <c r="K1970" i="1" a="1"/>
  <c r="K1970" i="1" s="1"/>
  <c r="K1971" i="1" a="1"/>
  <c r="K1971" i="1" s="1"/>
  <c r="R1970" i="1"/>
  <c r="R1971" i="1"/>
  <c r="K1966" i="1" a="1"/>
  <c r="K1966" i="1" s="1"/>
  <c r="K1967" i="1" a="1"/>
  <c r="K1967" i="1" s="1"/>
  <c r="K1968" i="1" a="1"/>
  <c r="K1968" i="1" s="1"/>
  <c r="K1969" i="1" a="1"/>
  <c r="K1969" i="1" s="1"/>
  <c r="R1966" i="1"/>
  <c r="R1967" i="1"/>
  <c r="R1968" i="1"/>
  <c r="R1969" i="1"/>
  <c r="K1965" i="1" a="1"/>
  <c r="K1965" i="1" s="1"/>
  <c r="R1965" i="1"/>
  <c r="K1964" i="1" a="1"/>
  <c r="K1964" i="1" s="1"/>
  <c r="R1964" i="1"/>
  <c r="K1963" i="1" a="1"/>
  <c r="K1963" i="1" s="1"/>
  <c r="R1963" i="1"/>
  <c r="K1956" i="1" a="1"/>
  <c r="K1956" i="1" s="1"/>
  <c r="K1957" i="1" a="1"/>
  <c r="K1957" i="1" s="1"/>
  <c r="K1958" i="1" a="1"/>
  <c r="K1958" i="1" s="1"/>
  <c r="K1959" i="1" a="1"/>
  <c r="K1959" i="1" s="1"/>
  <c r="K1960" i="1" a="1"/>
  <c r="K1960" i="1" s="1"/>
  <c r="K1961" i="1" a="1"/>
  <c r="K1961" i="1" s="1"/>
  <c r="K1962" i="1" a="1"/>
  <c r="K1962" i="1" s="1"/>
  <c r="R1956" i="1"/>
  <c r="R1957" i="1"/>
  <c r="R1958" i="1"/>
  <c r="R1959" i="1"/>
  <c r="R1960" i="1"/>
  <c r="R1961" i="1"/>
  <c r="R1962" i="1"/>
  <c r="K1955" i="1" a="1"/>
  <c r="K1955" i="1" s="1"/>
  <c r="R1955" i="1"/>
  <c r="K1953" i="1" a="1"/>
  <c r="K1953" i="1" s="1"/>
  <c r="K1954" i="1" a="1"/>
  <c r="K1954" i="1" s="1"/>
  <c r="R1953" i="1"/>
  <c r="R1954" i="1"/>
  <c r="K1952" i="1" a="1"/>
  <c r="K1952" i="1" s="1"/>
  <c r="R1952" i="1"/>
  <c r="K1951" i="1" a="1"/>
  <c r="K1951" i="1" s="1"/>
  <c r="R1951" i="1"/>
  <c r="K1950" i="1" a="1"/>
  <c r="K1950" i="1" s="1"/>
  <c r="R1950" i="1"/>
  <c r="T14" i="8" l="1" a="1"/>
  <c r="T14" i="8" s="1"/>
  <c r="T15" i="8" s="1" a="1"/>
  <c r="T15" i="8" s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2" i="1"/>
  <c r="S2" i="1" s="1"/>
  <c r="K1948" i="1" a="1"/>
  <c r="K1948" i="1" s="1"/>
  <c r="K1949" i="1" a="1"/>
  <c r="K1949" i="1" s="1"/>
  <c r="K1947" i="1" a="1"/>
  <c r="K1947" i="1" s="1"/>
  <c r="K1944" i="1" a="1"/>
  <c r="K1944" i="1" s="1"/>
  <c r="K1945" i="1" a="1"/>
  <c r="K1945" i="1" s="1"/>
  <c r="K1946" i="1" a="1"/>
  <c r="K1946" i="1" s="1"/>
  <c r="K1943" i="1" a="1"/>
  <c r="K1943" i="1" s="1"/>
  <c r="K1940" i="1" a="1"/>
  <c r="K1940" i="1" s="1"/>
  <c r="K1941" i="1" a="1"/>
  <c r="K1941" i="1" s="1"/>
  <c r="K1942" i="1" a="1"/>
  <c r="K1942" i="1" s="1"/>
  <c r="K1939" i="1" a="1"/>
  <c r="K1939" i="1" s="1"/>
  <c r="K1938" i="1" a="1"/>
  <c r="K1938" i="1" s="1"/>
  <c r="K1936" i="1" a="1"/>
  <c r="K1936" i="1" s="1"/>
  <c r="K1933" i="1" a="1"/>
  <c r="K1933" i="1" s="1"/>
  <c r="K1934" i="1" a="1"/>
  <c r="K1934" i="1" s="1"/>
  <c r="K1935" i="1" a="1"/>
  <c r="K1935" i="1" s="1"/>
  <c r="K1937" i="1" a="1"/>
  <c r="K1937" i="1" s="1"/>
  <c r="K1932" i="1" a="1"/>
  <c r="K1932" i="1" s="1"/>
  <c r="K1929" i="1" a="1"/>
  <c r="K1929" i="1" s="1"/>
  <c r="K1930" i="1" a="1"/>
  <c r="K1930" i="1" s="1"/>
  <c r="K1931" i="1" a="1"/>
  <c r="K1931" i="1" s="1"/>
  <c r="K1926" i="1" a="1"/>
  <c r="K1926" i="1" s="1"/>
  <c r="K1927" i="1" a="1"/>
  <c r="K1927" i="1" s="1"/>
  <c r="K1928" i="1" a="1"/>
  <c r="K1928" i="1" s="1"/>
  <c r="K1925" i="1" a="1"/>
  <c r="K1925" i="1" s="1"/>
  <c r="K1924" i="1" a="1"/>
  <c r="K1924" i="1" s="1"/>
  <c r="K1923" i="1" a="1"/>
  <c r="K1923" i="1" s="1"/>
  <c r="K1921" i="1" a="1"/>
  <c r="K1921" i="1" s="1"/>
  <c r="K1922" i="1" a="1"/>
  <c r="K1922" i="1" s="1"/>
  <c r="K1916" i="1" a="1"/>
  <c r="K1916" i="1" s="1"/>
  <c r="K1917" i="1" a="1"/>
  <c r="K1917" i="1" s="1"/>
  <c r="K1918" i="1" a="1"/>
  <c r="K1918" i="1" s="1"/>
  <c r="K1919" i="1" a="1"/>
  <c r="K1919" i="1" s="1"/>
  <c r="K1920" i="1" a="1"/>
  <c r="K1920" i="1" s="1"/>
  <c r="Q86" i="8"/>
  <c r="T16" i="8" l="1" a="1"/>
  <c r="T16" i="8" s="1"/>
  <c r="T17" i="8" s="1" a="1"/>
  <c r="T17" i="8" s="1"/>
  <c r="K1915" i="1" a="1"/>
  <c r="K1915" i="1" s="1"/>
  <c r="T18" i="8" l="1" a="1"/>
  <c r="T18" i="8" s="1"/>
  <c r="Q1909" i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T19" i="8" l="1" a="1"/>
  <c r="T19" i="8" s="1"/>
  <c r="T20" i="8" s="1" a="1"/>
  <c r="T20" i="8" s="1"/>
  <c r="M61" i="1"/>
  <c r="P61" i="1" s="1"/>
  <c r="M105" i="1"/>
  <c r="P105" i="1" s="1"/>
  <c r="M343" i="1"/>
  <c r="P343" i="1" s="1"/>
  <c r="M308" i="1"/>
  <c r="P308" i="1" s="1"/>
  <c r="M456" i="1"/>
  <c r="P456" i="1" s="1"/>
  <c r="M102" i="1"/>
  <c r="P102" i="1" s="1"/>
  <c r="M694" i="1"/>
  <c r="P694" i="1" s="1"/>
  <c r="M28" i="1"/>
  <c r="P28" i="1" s="1"/>
  <c r="M252" i="1"/>
  <c r="P252" i="1" s="1"/>
  <c r="M166" i="1"/>
  <c r="P166" i="1" s="1"/>
  <c r="M1792" i="1"/>
  <c r="P1792" i="1" s="1"/>
  <c r="M940" i="1"/>
  <c r="P940" i="1" s="1"/>
  <c r="M574" i="1"/>
  <c r="P574" i="1" s="1"/>
  <c r="M342" i="1"/>
  <c r="P342" i="1" s="1"/>
  <c r="M18" i="1"/>
  <c r="P18" i="1" s="1"/>
  <c r="M104" i="1"/>
  <c r="P104" i="1" s="1"/>
  <c r="M300" i="1"/>
  <c r="P300" i="1" s="1"/>
  <c r="M310" i="1"/>
  <c r="P310" i="1" s="1"/>
  <c r="M107" i="1"/>
  <c r="P107" i="1" s="1"/>
  <c r="M278" i="1"/>
  <c r="P278" i="1" s="1"/>
  <c r="M455" i="1"/>
  <c r="P455" i="1" s="1"/>
  <c r="M290" i="1"/>
  <c r="P290" i="1" s="1"/>
  <c r="M57" i="1"/>
  <c r="P57" i="1" s="1"/>
  <c r="M578" i="1"/>
  <c r="P578" i="1" s="1"/>
  <c r="M678" i="1"/>
  <c r="P678" i="1" s="1"/>
  <c r="M27" i="1"/>
  <c r="P27" i="1" s="1"/>
  <c r="M349" i="1"/>
  <c r="P349" i="1" s="1"/>
  <c r="M348" i="1"/>
  <c r="P348" i="1" s="1"/>
  <c r="M1872" i="1"/>
  <c r="P1872" i="1" s="1"/>
  <c r="M130" i="1"/>
  <c r="P130" i="1" s="1"/>
  <c r="M452" i="1"/>
  <c r="P452" i="1" s="1"/>
  <c r="M291" i="1"/>
  <c r="P291" i="1" s="1"/>
  <c r="M165" i="1"/>
  <c r="P165" i="1" s="1"/>
  <c r="M235" i="1"/>
  <c r="P235" i="1" s="1"/>
  <c r="M64" i="1"/>
  <c r="P64" i="1" s="1"/>
  <c r="M253" i="1"/>
  <c r="P253" i="1" s="1"/>
  <c r="M56" i="1"/>
  <c r="P56" i="1" s="1"/>
  <c r="M279" i="1"/>
  <c r="P279" i="1" s="1"/>
  <c r="M129" i="1"/>
  <c r="P129" i="1" s="1"/>
  <c r="M416" i="1"/>
  <c r="P416" i="1" s="1"/>
  <c r="M1556" i="1"/>
  <c r="P1556" i="1" s="1"/>
  <c r="M89" i="1"/>
  <c r="P89" i="1" s="1"/>
  <c r="M44" i="1"/>
  <c r="P44" i="1" s="1"/>
  <c r="M124" i="1"/>
  <c r="P124" i="1" s="1"/>
  <c r="M309" i="1"/>
  <c r="P309" i="1" s="1"/>
  <c r="M58" i="1"/>
  <c r="P58" i="1" s="1"/>
  <c r="M666" i="1"/>
  <c r="P666" i="1" s="1"/>
  <c r="M26" i="1"/>
  <c r="P26" i="1" s="1"/>
  <c r="M60" i="1"/>
  <c r="P60" i="1" s="1"/>
  <c r="M59" i="1"/>
  <c r="P59" i="1" s="1"/>
  <c r="M123" i="1"/>
  <c r="P123" i="1" s="1"/>
  <c r="M14" i="1"/>
  <c r="P14" i="1" s="1"/>
  <c r="M363" i="1"/>
  <c r="P363" i="1" s="1"/>
  <c r="M242" i="1"/>
  <c r="P242" i="1" s="1"/>
  <c r="M237" i="1"/>
  <c r="P237" i="1" s="1"/>
  <c r="M271" i="1"/>
  <c r="P271" i="1" s="1"/>
  <c r="M160" i="1"/>
  <c r="P160" i="1" s="1"/>
  <c r="M112" i="1"/>
  <c r="P112" i="1" s="1"/>
  <c r="M347" i="1"/>
  <c r="P347" i="1" s="1"/>
  <c r="M608" i="1"/>
  <c r="P608" i="1" s="1"/>
  <c r="M106" i="1"/>
  <c r="P106" i="1" s="1"/>
  <c r="M277" i="1"/>
  <c r="P277" i="1" s="1"/>
  <c r="M367" i="1"/>
  <c r="P367" i="1" s="1"/>
  <c r="M15" i="1"/>
  <c r="P15" i="1" s="1"/>
  <c r="M119" i="1"/>
  <c r="P119" i="1" s="1"/>
  <c r="M270" i="1"/>
  <c r="P270" i="1" s="1"/>
  <c r="M20" i="1"/>
  <c r="P20" i="1" s="1"/>
  <c r="M198" i="1"/>
  <c r="P198" i="1" s="1"/>
  <c r="M1334" i="1"/>
  <c r="P1334" i="1" s="1"/>
  <c r="M1172" i="1"/>
  <c r="P1172" i="1" s="1"/>
  <c r="M63" i="1"/>
  <c r="P63" i="1" s="1"/>
  <c r="M941" i="1"/>
  <c r="P941" i="1" s="1"/>
  <c r="M609" i="1"/>
  <c r="P609" i="1" s="1"/>
  <c r="M698" i="1"/>
  <c r="P698" i="1" s="1"/>
  <c r="M344" i="1"/>
  <c r="P344" i="1" s="1"/>
  <c r="M19" i="1"/>
  <c r="P19" i="1" s="1"/>
  <c r="M197" i="1"/>
  <c r="P197" i="1" s="1"/>
  <c r="M111" i="1"/>
  <c r="P111" i="1" s="1"/>
  <c r="M690" i="1"/>
  <c r="P690" i="1" s="1"/>
  <c r="M346" i="1"/>
  <c r="P346" i="1" s="1"/>
  <c r="T21" i="8" l="1" a="1"/>
  <c r="T21" i="8" s="1"/>
  <c r="Q91" i="8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T22" i="8" l="1" a="1"/>
  <c r="T22" i="8" s="1"/>
  <c r="T23" i="8" s="1" a="1"/>
  <c r="T23" i="8" s="1"/>
  <c r="T24" i="8" s="1" a="1"/>
  <c r="T24" i="8" s="1"/>
  <c r="T25" i="8" s="1" a="1"/>
  <c r="T25" i="8" s="1"/>
  <c r="T26" i="8" s="1" a="1"/>
  <c r="T26" i="8" s="1"/>
  <c r="T27" i="8" s="1" a="1"/>
  <c r="T27" i="8" s="1"/>
  <c r="T28" i="8" s="1" a="1"/>
  <c r="T28" i="8" s="1"/>
  <c r="T29" i="8" s="1" a="1"/>
  <c r="T29" i="8" s="1"/>
  <c r="T30" i="8" s="1" a="1"/>
  <c r="T30" i="8" s="1"/>
  <c r="T31" i="8" s="1" a="1"/>
  <c r="T31" i="8" s="1"/>
  <c r="T32" i="8" s="1" a="1"/>
  <c r="T32" i="8" s="1"/>
  <c r="T33" i="8" s="1" a="1"/>
  <c r="T33" i="8" s="1"/>
  <c r="T34" i="8" s="1" a="1"/>
  <c r="T34" i="8" s="1"/>
  <c r="T35" i="8" s="1" a="1"/>
  <c r="T35" i="8" s="1"/>
  <c r="T36" i="8" s="1" a="1"/>
  <c r="T36" i="8" s="1"/>
  <c r="T37" i="8" s="1" a="1"/>
  <c r="T37" i="8" s="1"/>
  <c r="T38" i="8" s="1" a="1"/>
  <c r="T38" i="8" s="1"/>
  <c r="T39" i="8" s="1" a="1"/>
  <c r="T39" i="8" s="1"/>
  <c r="T40" i="8" s="1" a="1"/>
  <c r="T40" i="8" s="1"/>
  <c r="T41" i="8" s="1" a="1"/>
  <c r="T41" i="8" s="1"/>
  <c r="T42" i="8" s="1" a="1"/>
  <c r="T42" i="8" s="1"/>
  <c r="T43" i="8" s="1" a="1"/>
  <c r="T43" i="8" s="1"/>
  <c r="T44" i="8" s="1" a="1"/>
  <c r="T44" i="8" s="1"/>
  <c r="T45" i="8" s="1" a="1"/>
  <c r="T45" i="8" s="1"/>
  <c r="T46" i="8" s="1" a="1"/>
  <c r="T46" i="8" s="1"/>
  <c r="T47" i="8" s="1" a="1"/>
  <c r="T47" i="8" s="1"/>
  <c r="T48" i="8" s="1" a="1"/>
  <c r="T48" i="8" s="1"/>
  <c r="T49" i="8" s="1" a="1"/>
  <c r="T49" i="8" s="1"/>
  <c r="T50" i="8" s="1" a="1"/>
  <c r="T50" i="8" s="1"/>
  <c r="T51" i="8" s="1" a="1"/>
  <c r="T51" i="8" s="1"/>
  <c r="T52" i="8" s="1" a="1"/>
  <c r="T52" i="8" s="1"/>
  <c r="T53" i="8" s="1" a="1"/>
  <c r="T53" i="8" s="1"/>
  <c r="T54" i="8" s="1" a="1"/>
  <c r="T54" i="8" s="1"/>
  <c r="T55" i="8" s="1" a="1"/>
  <c r="T55" i="8" s="1"/>
  <c r="T56" i="8" s="1" a="1"/>
  <c r="T56" i="8" s="1"/>
  <c r="T57" i="8" s="1" a="1"/>
  <c r="T57" i="8" s="1"/>
  <c r="T58" i="8" s="1" a="1"/>
  <c r="T58" i="8" s="1"/>
  <c r="T59" i="8" s="1" a="1"/>
  <c r="T59" i="8" s="1"/>
  <c r="T60" i="8" s="1" a="1"/>
  <c r="T60" i="8" s="1"/>
  <c r="T61" i="8" s="1" a="1"/>
  <c r="T61" i="8" s="1"/>
  <c r="T62" i="8" s="1" a="1"/>
  <c r="T62" i="8" s="1"/>
  <c r="T63" i="8" s="1" a="1"/>
  <c r="T63" i="8" s="1"/>
  <c r="T64" i="8" s="1" a="1"/>
  <c r="T64" i="8" s="1"/>
  <c r="T65" i="8" s="1" a="1"/>
  <c r="T65" i="8" s="1"/>
  <c r="T66" i="8" s="1" a="1"/>
  <c r="T66" i="8" s="1"/>
  <c r="T67" i="8" s="1" a="1"/>
  <c r="T67" i="8" s="1"/>
  <c r="T68" i="8" s="1" a="1"/>
  <c r="T68" i="8" s="1"/>
  <c r="T69" i="8" s="1" a="1"/>
  <c r="T69" i="8" s="1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H26" i="9" l="1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J16" i="9" l="1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M75" i="8" l="1"/>
  <c r="M12" i="8"/>
  <c r="M20" i="8"/>
  <c r="M36" i="8"/>
  <c r="M44" i="8"/>
  <c r="M52" i="8"/>
  <c r="M60" i="8"/>
  <c r="M76" i="8"/>
  <c r="M31" i="8"/>
  <c r="M47" i="8"/>
  <c r="M65" i="8"/>
  <c r="M19" i="8"/>
  <c r="M13" i="8"/>
  <c r="M45" i="8"/>
  <c r="M53" i="8"/>
  <c r="M61" i="8"/>
  <c r="M77" i="8"/>
  <c r="M23" i="8"/>
  <c r="M55" i="8"/>
  <c r="M83" i="8"/>
  <c r="M43" i="8"/>
  <c r="M59" i="8"/>
  <c r="M14" i="8"/>
  <c r="M30" i="8"/>
  <c r="M46" i="8"/>
  <c r="M54" i="8"/>
  <c r="M62" i="8"/>
  <c r="M80" i="8"/>
  <c r="M15" i="8"/>
  <c r="M11" i="8"/>
  <c r="M24" i="8"/>
  <c r="M32" i="8"/>
  <c r="M40" i="8"/>
  <c r="M48" i="8"/>
  <c r="M56" i="8"/>
  <c r="M86" i="8"/>
  <c r="M18" i="8"/>
  <c r="M42" i="8"/>
  <c r="M58" i="8"/>
  <c r="M27" i="8"/>
  <c r="M51" i="8"/>
  <c r="M33" i="8"/>
  <c r="M41" i="8"/>
  <c r="M49" i="8"/>
  <c r="M57" i="8"/>
  <c r="M69" i="8"/>
  <c r="M10" i="8"/>
  <c r="M34" i="8"/>
  <c r="M50" i="8"/>
  <c r="M72" i="8"/>
  <c r="M35" i="8"/>
  <c r="L1962" i="1"/>
  <c r="L1967" i="1"/>
  <c r="L1968" i="1"/>
  <c r="L1963" i="1"/>
  <c r="L1284" i="1"/>
  <c r="O1284" i="1" s="1"/>
  <c r="N62" i="8"/>
  <c r="N86" i="8"/>
  <c r="N77" i="8"/>
  <c r="L388" i="1"/>
  <c r="O388" i="1" s="1"/>
  <c r="L1287" i="1"/>
  <c r="O1287" i="1" s="1"/>
  <c r="L852" i="1"/>
  <c r="O852" i="1" s="1"/>
  <c r="L1227" i="1"/>
  <c r="O1227" i="1" s="1"/>
  <c r="L225" i="1"/>
  <c r="O225" i="1" s="1"/>
  <c r="L554" i="1"/>
  <c r="O554" i="1" s="1"/>
  <c r="L636" i="1"/>
  <c r="O636" i="1" s="1"/>
  <c r="L1197" i="1"/>
  <c r="O1197" i="1" s="1"/>
  <c r="L854" i="1"/>
  <c r="O854" i="1" s="1"/>
  <c r="L1193" i="1"/>
  <c r="O1193" i="1" s="1"/>
  <c r="L1230" i="1"/>
  <c r="O1230" i="1" s="1"/>
  <c r="L1202" i="1"/>
  <c r="O1202" i="1" s="1"/>
  <c r="L143" i="1"/>
  <c r="O143" i="1" s="1"/>
  <c r="L551" i="1"/>
  <c r="O551" i="1" s="1"/>
  <c r="L4" i="1"/>
  <c r="O4" i="1" s="1"/>
  <c r="L211" i="1"/>
  <c r="O211" i="1" s="1"/>
  <c r="L79" i="1"/>
  <c r="O79" i="1" s="1"/>
  <c r="L411" i="1"/>
  <c r="O411" i="1" s="1"/>
  <c r="L390" i="1"/>
  <c r="O390" i="1" s="1"/>
  <c r="L719" i="1"/>
  <c r="O719" i="1" s="1"/>
  <c r="L977" i="1"/>
  <c r="O977" i="1" s="1"/>
  <c r="L389" i="1"/>
  <c r="O389" i="1" s="1"/>
  <c r="L647" i="1"/>
  <c r="O647" i="1" s="1"/>
  <c r="L151" i="1"/>
  <c r="O151" i="1" s="1"/>
  <c r="L392" i="1"/>
  <c r="O392" i="1" s="1"/>
  <c r="L229" i="1"/>
  <c r="O229" i="1" s="1"/>
  <c r="L1201" i="1"/>
  <c r="O1201" i="1" s="1"/>
  <c r="L549" i="1"/>
  <c r="O549" i="1" s="1"/>
  <c r="L1523" i="1"/>
  <c r="O1523" i="1" s="1"/>
  <c r="L410" i="1"/>
  <c r="O410" i="1" s="1"/>
  <c r="L550" i="1"/>
  <c r="O550" i="1" s="1"/>
  <c r="L1343" i="1"/>
  <c r="O1343" i="1" s="1"/>
  <c r="L640" i="1"/>
  <c r="O640" i="1" s="1"/>
  <c r="L637" i="1"/>
  <c r="O637" i="1" s="1"/>
  <c r="L522" i="1"/>
  <c r="O522" i="1" s="1"/>
  <c r="L2" i="1"/>
  <c r="O2" i="1" s="1"/>
  <c r="L857" i="1"/>
  <c r="O857" i="1" s="1"/>
  <c r="L646" i="1"/>
  <c r="O646" i="1" s="1"/>
  <c r="L1336" i="1"/>
  <c r="O1336" i="1" s="1"/>
  <c r="L1602" i="1"/>
  <c r="O1602" i="1" s="1"/>
  <c r="L1198" i="1"/>
  <c r="O1198" i="1" s="1"/>
  <c r="L185" i="1"/>
  <c r="O185" i="1" s="1"/>
  <c r="L644" i="1"/>
  <c r="O644" i="1" s="1"/>
  <c r="L1423" i="1"/>
  <c r="O1423" i="1" s="1"/>
  <c r="L17" i="1"/>
  <c r="O17" i="1" s="1"/>
  <c r="L1911" i="1"/>
  <c r="O1911" i="1" s="1"/>
  <c r="L144" i="1"/>
  <c r="O144" i="1" s="1"/>
  <c r="L966" i="1"/>
  <c r="O966" i="1" s="1"/>
  <c r="L186" i="1"/>
  <c r="O186" i="1" s="1"/>
  <c r="L268" i="1"/>
  <c r="O268" i="1" s="1"/>
  <c r="L1195" i="1"/>
  <c r="O1195" i="1" s="1"/>
  <c r="L553" i="1"/>
  <c r="O553" i="1" s="1"/>
  <c r="L137" i="1"/>
  <c r="O137" i="1" s="1"/>
  <c r="L40" i="1"/>
  <c r="O40" i="1" s="1"/>
  <c r="L519" i="1"/>
  <c r="O519" i="1" s="1"/>
  <c r="L440" i="1"/>
  <c r="O440" i="1" s="1"/>
  <c r="L855" i="1"/>
  <c r="O855" i="1" s="1"/>
  <c r="L1189" i="1"/>
  <c r="O1189" i="1" s="1"/>
  <c r="L444" i="1"/>
  <c r="O444" i="1" s="1"/>
  <c r="L638" i="1"/>
  <c r="O638" i="1" s="1"/>
  <c r="L1228" i="1"/>
  <c r="O1228" i="1" s="1"/>
  <c r="L1194" i="1"/>
  <c r="O1194" i="1" s="1"/>
  <c r="L1232" i="1"/>
  <c r="O1232" i="1" s="1"/>
  <c r="L384" i="1"/>
  <c r="O384" i="1" s="1"/>
  <c r="L643" i="1"/>
  <c r="O643" i="1" s="1"/>
  <c r="L150" i="1"/>
  <c r="O150" i="1" s="1"/>
  <c r="L443" i="1"/>
  <c r="O443" i="1" s="1"/>
  <c r="L546" i="1"/>
  <c r="O546" i="1" s="1"/>
  <c r="L561" i="1"/>
  <c r="O561" i="1" s="1"/>
  <c r="L965" i="1"/>
  <c r="O965" i="1" s="1"/>
  <c r="L403" i="1"/>
  <c r="O403" i="1" s="1"/>
  <c r="L1497" i="1"/>
  <c r="O1497" i="1" s="1"/>
  <c r="L552" i="1"/>
  <c r="O552" i="1" s="1"/>
  <c r="L395" i="1"/>
  <c r="O395" i="1" s="1"/>
  <c r="L642" i="1"/>
  <c r="O642" i="1" s="1"/>
  <c r="L387" i="1"/>
  <c r="O387" i="1" s="1"/>
  <c r="L651" i="1"/>
  <c r="O651" i="1" s="1"/>
  <c r="L975" i="1"/>
  <c r="O975" i="1" s="1"/>
  <c r="L1199" i="1"/>
  <c r="O1199" i="1" s="1"/>
  <c r="L391" i="1"/>
  <c r="O391" i="1" s="1"/>
  <c r="L413" i="1"/>
  <c r="O413" i="1" s="1"/>
  <c r="L78" i="1"/>
  <c r="O78" i="1" s="1"/>
  <c r="L853" i="1"/>
  <c r="O853" i="1" s="1"/>
  <c r="L226" i="1"/>
  <c r="O226" i="1" s="1"/>
  <c r="L408" i="1"/>
  <c r="O408" i="1" s="1"/>
  <c r="L973" i="1"/>
  <c r="O973" i="1" s="1"/>
  <c r="L1203" i="1"/>
  <c r="O1203" i="1" s="1"/>
  <c r="L645" i="1"/>
  <c r="O645" i="1" s="1"/>
  <c r="L639" i="1"/>
  <c r="O639" i="1" s="1"/>
  <c r="L560" i="1"/>
  <c r="O560" i="1" s="1"/>
  <c r="L1422" i="1"/>
  <c r="O1422" i="1" s="1"/>
  <c r="L46" i="1"/>
  <c r="O46" i="1" s="1"/>
  <c r="L548" i="1"/>
  <c r="O548" i="1" s="1"/>
  <c r="L1248" i="1"/>
  <c r="O1248" i="1" s="1"/>
  <c r="L974" i="1"/>
  <c r="O974" i="1" s="1"/>
  <c r="L386" i="1"/>
  <c r="O386" i="1" s="1"/>
  <c r="L212" i="1"/>
  <c r="O212" i="1" s="1"/>
  <c r="L409" i="1"/>
  <c r="O409" i="1" s="1"/>
  <c r="L907" i="1"/>
  <c r="O907" i="1" s="1"/>
  <c r="L1196" i="1"/>
  <c r="O1196" i="1" s="1"/>
  <c r="L968" i="1"/>
  <c r="O968" i="1" s="1"/>
  <c r="L1229" i="1"/>
  <c r="O1229" i="1" s="1"/>
  <c r="L976" i="1"/>
  <c r="O976" i="1" s="1"/>
  <c r="L667" i="1"/>
  <c r="O667" i="1" s="1"/>
  <c r="L521" i="1"/>
  <c r="O521" i="1" s="1"/>
  <c r="L555" i="1"/>
  <c r="O555" i="1" s="1"/>
  <c r="L248" i="1"/>
  <c r="O248" i="1" s="1"/>
  <c r="L1912" i="1"/>
  <c r="O1912" i="1" s="1"/>
  <c r="L641" i="1"/>
  <c r="O641" i="1" s="1"/>
  <c r="L1200" i="1"/>
  <c r="O1200" i="1" s="1"/>
  <c r="L417" i="1"/>
  <c r="O417" i="1" s="1"/>
  <c r="L545" i="1"/>
  <c r="O545" i="1" s="1"/>
  <c r="L153" i="1"/>
  <c r="O153" i="1" s="1"/>
  <c r="L1337" i="1"/>
  <c r="O1337" i="1" s="1"/>
  <c r="L797" i="1"/>
  <c r="O797" i="1" s="1"/>
  <c r="L397" i="1"/>
  <c r="O397" i="1" s="1"/>
  <c r="L247" i="1"/>
  <c r="O247" i="1" s="1"/>
  <c r="L575" i="1"/>
  <c r="O575" i="1" s="1"/>
  <c r="L1188" i="1"/>
  <c r="O1188" i="1" s="1"/>
  <c r="L1910" i="1"/>
  <c r="O1910" i="1" s="1"/>
  <c r="L1192" i="1"/>
  <c r="O1192" i="1" s="1"/>
  <c r="L547" i="1"/>
  <c r="O547" i="1" s="1"/>
  <c r="L206" i="1"/>
  <c r="O206" i="1" s="1"/>
  <c r="L77" i="1"/>
  <c r="O77" i="1" s="1"/>
  <c r="L625" i="1"/>
  <c r="O625" i="1" s="1"/>
  <c r="L193" i="1"/>
  <c r="O193" i="1" s="1"/>
  <c r="L407" i="1"/>
  <c r="O407" i="1" s="1"/>
  <c r="L576" i="1"/>
  <c r="O576" i="1" s="1"/>
  <c r="L796" i="1"/>
  <c r="O796" i="1" s="1"/>
  <c r="L1190" i="1"/>
  <c r="O1190" i="1" s="1"/>
  <c r="L979" i="1"/>
  <c r="O979" i="1" s="1"/>
  <c r="L1421" i="1"/>
  <c r="O1421" i="1" s="1"/>
  <c r="L267" i="1"/>
  <c r="O267" i="1" s="1"/>
  <c r="L402" i="1"/>
  <c r="O402" i="1" s="1"/>
  <c r="L972" i="1"/>
  <c r="O972" i="1" s="1"/>
  <c r="L515" i="1"/>
  <c r="O515" i="1" s="1"/>
  <c r="L1226" i="1"/>
  <c r="O1226" i="1" s="1"/>
  <c r="L518" i="1"/>
  <c r="O518" i="1" s="1"/>
  <c r="L536" i="1"/>
  <c r="O536" i="1" s="1"/>
  <c r="L1530" i="1"/>
  <c r="O1530" i="1" s="1"/>
  <c r="L626" i="1"/>
  <c r="O626" i="1" s="1"/>
  <c r="L1191" i="1"/>
  <c r="O1191" i="1" s="1"/>
  <c r="L964" i="1"/>
  <c r="O964" i="1" s="1"/>
  <c r="L74" i="1"/>
  <c r="O74" i="1" s="1"/>
  <c r="L382" i="1"/>
  <c r="O382" i="1" s="1"/>
  <c r="L534" i="1"/>
  <c r="O534" i="1" s="1"/>
  <c r="L1187" i="1"/>
  <c r="O1187" i="1" s="1"/>
  <c r="L517" i="1"/>
  <c r="O517" i="1" s="1"/>
  <c r="L365" i="1"/>
  <c r="O365" i="1" s="1"/>
  <c r="L1335" i="1"/>
  <c r="O1335" i="1" s="1"/>
  <c r="L223" i="1"/>
  <c r="O223" i="1" s="1"/>
  <c r="L624" i="1"/>
  <c r="O624" i="1" s="1"/>
  <c r="L1186" i="1"/>
  <c r="O1186" i="1" s="1"/>
  <c r="L205" i="1"/>
  <c r="O205" i="1" s="1"/>
  <c r="L1225" i="1"/>
  <c r="O1225" i="1" s="1"/>
  <c r="L167" i="1"/>
  <c r="O167" i="1" s="1"/>
  <c r="L383" i="1"/>
  <c r="O383" i="1" s="1"/>
  <c r="L535" i="1"/>
  <c r="O535" i="1" s="1"/>
  <c r="L544" i="1"/>
  <c r="O544" i="1" s="1"/>
  <c r="L516" i="1"/>
  <c r="O516" i="1" s="1"/>
  <c r="L514" i="1"/>
  <c r="O514" i="1" s="1"/>
  <c r="L1496" i="1"/>
  <c r="O1496" i="1" s="1"/>
  <c r="L45" i="1"/>
  <c r="O45" i="1" s="1"/>
  <c r="L971" i="1"/>
  <c r="O971" i="1" s="1"/>
  <c r="L795" i="1"/>
  <c r="O795" i="1" s="1"/>
  <c r="O110" i="8"/>
  <c r="P110" i="8" s="1"/>
  <c r="N13" i="8"/>
  <c r="N27" i="8"/>
  <c r="N45" i="8"/>
  <c r="N53" i="8"/>
  <c r="N61" i="8"/>
  <c r="L1942" i="1"/>
  <c r="L1522" i="1"/>
  <c r="O1522" i="1" s="1"/>
  <c r="N18" i="8"/>
  <c r="N32" i="8"/>
  <c r="N40" i="8"/>
  <c r="N48" i="8"/>
  <c r="N56" i="8"/>
  <c r="N75" i="8"/>
  <c r="N11" i="8"/>
  <c r="N23" i="8"/>
  <c r="N35" i="8"/>
  <c r="N43" i="8"/>
  <c r="N51" i="8"/>
  <c r="N59" i="8"/>
  <c r="N80" i="8"/>
  <c r="N14" i="8"/>
  <c r="N30" i="8"/>
  <c r="N46" i="8"/>
  <c r="N54" i="8"/>
  <c r="N69" i="8"/>
  <c r="N19" i="8"/>
  <c r="N33" i="8"/>
  <c r="N41" i="8"/>
  <c r="N49" i="8"/>
  <c r="N57" i="8"/>
  <c r="N76" i="8"/>
  <c r="N12" i="8"/>
  <c r="N24" i="8"/>
  <c r="N36" i="8"/>
  <c r="N44" i="8"/>
  <c r="N52" i="8"/>
  <c r="N60" i="8"/>
  <c r="N65" i="8"/>
  <c r="N83" i="8"/>
  <c r="N10" i="8"/>
  <c r="N15" i="8"/>
  <c r="N31" i="8"/>
  <c r="N47" i="8"/>
  <c r="N55" i="8"/>
  <c r="N72" i="8"/>
  <c r="L1931" i="1"/>
  <c r="N20" i="8"/>
  <c r="N34" i="8"/>
  <c r="N42" i="8"/>
  <c r="N50" i="8"/>
  <c r="N58" i="8"/>
  <c r="O90" i="8"/>
  <c r="P90" i="8" s="1"/>
  <c r="O62" i="8"/>
  <c r="P62" i="8" s="1"/>
  <c r="L1928" i="1" l="1"/>
  <c r="O1928" i="1" s="1"/>
  <c r="L1956" i="1"/>
  <c r="O1956" i="1" s="1"/>
  <c r="L1938" i="1"/>
  <c r="M1938" i="1" s="1"/>
  <c r="P1938" i="1" s="1"/>
  <c r="L1958" i="1"/>
  <c r="O1958" i="1" s="1"/>
  <c r="L1927" i="1"/>
  <c r="L1939" i="1"/>
  <c r="L1953" i="1"/>
  <c r="L1966" i="1"/>
  <c r="L1951" i="1"/>
  <c r="L1926" i="1"/>
  <c r="L1944" i="1"/>
  <c r="L1969" i="1"/>
  <c r="L1964" i="1"/>
  <c r="L1935" i="1"/>
  <c r="L1950" i="1"/>
  <c r="L1936" i="1"/>
  <c r="L1946" i="1"/>
  <c r="L1937" i="1"/>
  <c r="L1957" i="1"/>
  <c r="L1965" i="1"/>
  <c r="L1952" i="1"/>
  <c r="L1949" i="1"/>
  <c r="L1943" i="1"/>
  <c r="L1934" i="1"/>
  <c r="L1959" i="1"/>
  <c r="L1932" i="1"/>
  <c r="L1925" i="1"/>
  <c r="L1917" i="1"/>
  <c r="O1917" i="1" s="1"/>
  <c r="L1948" i="1"/>
  <c r="M1942" i="1"/>
  <c r="P1942" i="1" s="1"/>
  <c r="O1942" i="1"/>
  <c r="M1963" i="1"/>
  <c r="P1963" i="1" s="1"/>
  <c r="O1963" i="1"/>
  <c r="L1961" i="1"/>
  <c r="L1933" i="1"/>
  <c r="L1923" i="1"/>
  <c r="M1968" i="1"/>
  <c r="P1968" i="1" s="1"/>
  <c r="O1968" i="1"/>
  <c r="M1931" i="1"/>
  <c r="P1931" i="1" s="1"/>
  <c r="O1931" i="1"/>
  <c r="L1960" i="1"/>
  <c r="L1954" i="1"/>
  <c r="O1967" i="1"/>
  <c r="M1967" i="1"/>
  <c r="P1967" i="1" s="1"/>
  <c r="L1921" i="1"/>
  <c r="M1921" i="1" s="1"/>
  <c r="P1921" i="1" s="1"/>
  <c r="L1971" i="1"/>
  <c r="L1940" i="1"/>
  <c r="L1929" i="1"/>
  <c r="L1922" i="1"/>
  <c r="O1922" i="1" s="1"/>
  <c r="L1970" i="1"/>
  <c r="L1930" i="1"/>
  <c r="L1924" i="1"/>
  <c r="L1941" i="1"/>
  <c r="L1945" i="1"/>
  <c r="L1947" i="1"/>
  <c r="L1955" i="1"/>
  <c r="L1916" i="1"/>
  <c r="O1916" i="1" s="1"/>
  <c r="M1962" i="1"/>
  <c r="P1962" i="1" s="1"/>
  <c r="O1962" i="1"/>
  <c r="L1920" i="1"/>
  <c r="L1915" i="1"/>
  <c r="O1915" i="1" s="1"/>
  <c r="L1919" i="1"/>
  <c r="L1918" i="1"/>
  <c r="M544" i="1"/>
  <c r="P544" i="1" s="1"/>
  <c r="M417" i="1"/>
  <c r="P417" i="1" s="1"/>
  <c r="M1496" i="1"/>
  <c r="P1496" i="1" s="1"/>
  <c r="M518" i="1"/>
  <c r="P518" i="1" s="1"/>
  <c r="M1337" i="1"/>
  <c r="P1337" i="1" s="1"/>
  <c r="M560" i="1"/>
  <c r="P560" i="1" s="1"/>
  <c r="M150" i="1"/>
  <c r="P150" i="1" s="1"/>
  <c r="M185" i="1"/>
  <c r="P185" i="1" s="1"/>
  <c r="M637" i="1"/>
  <c r="P637" i="1" s="1"/>
  <c r="M229" i="1"/>
  <c r="P229" i="1" s="1"/>
  <c r="M411" i="1"/>
  <c r="P411" i="1" s="1"/>
  <c r="M1193" i="1"/>
  <c r="P1193" i="1" s="1"/>
  <c r="M1287" i="1"/>
  <c r="P1287" i="1" s="1"/>
  <c r="M964" i="1"/>
  <c r="P964" i="1" s="1"/>
  <c r="M517" i="1"/>
  <c r="P517" i="1" s="1"/>
  <c r="M534" i="1"/>
  <c r="P534" i="1" s="1"/>
  <c r="M547" i="1"/>
  <c r="P547" i="1" s="1"/>
  <c r="M409" i="1"/>
  <c r="P409" i="1" s="1"/>
  <c r="M395" i="1"/>
  <c r="P395" i="1" s="1"/>
  <c r="M268" i="1"/>
  <c r="P268" i="1" s="1"/>
  <c r="M514" i="1"/>
  <c r="P514" i="1" s="1"/>
  <c r="M1186" i="1"/>
  <c r="P1186" i="1" s="1"/>
  <c r="M382" i="1"/>
  <c r="P382" i="1" s="1"/>
  <c r="M1226" i="1"/>
  <c r="P1226" i="1" s="1"/>
  <c r="M796" i="1"/>
  <c r="P796" i="1" s="1"/>
  <c r="M1192" i="1"/>
  <c r="P1192" i="1" s="1"/>
  <c r="M153" i="1"/>
  <c r="P153" i="1" s="1"/>
  <c r="M521" i="1"/>
  <c r="P521" i="1" s="1"/>
  <c r="M212" i="1"/>
  <c r="P212" i="1" s="1"/>
  <c r="M639" i="1"/>
  <c r="P639" i="1" s="1"/>
  <c r="M413" i="1"/>
  <c r="P413" i="1" s="1"/>
  <c r="M552" i="1"/>
  <c r="P552" i="1" s="1"/>
  <c r="M643" i="1"/>
  <c r="P643" i="1" s="1"/>
  <c r="M855" i="1"/>
  <c r="P855" i="1" s="1"/>
  <c r="M186" i="1"/>
  <c r="P186" i="1" s="1"/>
  <c r="M1198" i="1"/>
  <c r="P1198" i="1" s="1"/>
  <c r="M640" i="1"/>
  <c r="P640" i="1" s="1"/>
  <c r="M392" i="1"/>
  <c r="P392" i="1" s="1"/>
  <c r="M79" i="1"/>
  <c r="P79" i="1" s="1"/>
  <c r="M854" i="1"/>
  <c r="P854" i="1" s="1"/>
  <c r="M388" i="1"/>
  <c r="P388" i="1" s="1"/>
  <c r="M223" i="1"/>
  <c r="P223" i="1" s="1"/>
  <c r="M971" i="1"/>
  <c r="P971" i="1" s="1"/>
  <c r="M205" i="1"/>
  <c r="P205" i="1" s="1"/>
  <c r="M1190" i="1"/>
  <c r="P1190" i="1" s="1"/>
  <c r="M555" i="1"/>
  <c r="P555" i="1" s="1"/>
  <c r="M78" i="1"/>
  <c r="P78" i="1" s="1"/>
  <c r="M1189" i="1"/>
  <c r="P1189" i="1" s="1"/>
  <c r="M516" i="1"/>
  <c r="P516" i="1" s="1"/>
  <c r="M624" i="1"/>
  <c r="P624" i="1" s="1"/>
  <c r="M74" i="1"/>
  <c r="P74" i="1" s="1"/>
  <c r="M515" i="1"/>
  <c r="P515" i="1" s="1"/>
  <c r="M576" i="1"/>
  <c r="P576" i="1" s="1"/>
  <c r="M1910" i="1"/>
  <c r="P1910" i="1" s="1"/>
  <c r="M545" i="1"/>
  <c r="P545" i="1" s="1"/>
  <c r="M667" i="1"/>
  <c r="P667" i="1" s="1"/>
  <c r="M386" i="1"/>
  <c r="P386" i="1" s="1"/>
  <c r="M645" i="1"/>
  <c r="P645" i="1" s="1"/>
  <c r="M391" i="1"/>
  <c r="P391" i="1" s="1"/>
  <c r="M1497" i="1"/>
  <c r="P1497" i="1" s="1"/>
  <c r="M384" i="1"/>
  <c r="P384" i="1" s="1"/>
  <c r="M440" i="1"/>
  <c r="P440" i="1" s="1"/>
  <c r="M966" i="1"/>
  <c r="P966" i="1" s="1"/>
  <c r="M1602" i="1"/>
  <c r="P1602" i="1" s="1"/>
  <c r="M1343" i="1"/>
  <c r="P1343" i="1" s="1"/>
  <c r="M151" i="1"/>
  <c r="P151" i="1" s="1"/>
  <c r="M211" i="1"/>
  <c r="P211" i="1" s="1"/>
  <c r="M1197" i="1"/>
  <c r="P1197" i="1" s="1"/>
  <c r="M647" i="1"/>
  <c r="P647" i="1" s="1"/>
  <c r="M4" i="1"/>
  <c r="P4" i="1" s="1"/>
  <c r="M636" i="1"/>
  <c r="P636" i="1" s="1"/>
  <c r="M1188" i="1"/>
  <c r="P1188" i="1" s="1"/>
  <c r="M974" i="1"/>
  <c r="P974" i="1" s="1"/>
  <c r="M1199" i="1"/>
  <c r="P1199" i="1" s="1"/>
  <c r="M1232" i="1"/>
  <c r="P1232" i="1" s="1"/>
  <c r="M519" i="1"/>
  <c r="P519" i="1" s="1"/>
  <c r="M1336" i="1"/>
  <c r="P1336" i="1" s="1"/>
  <c r="M550" i="1"/>
  <c r="P550" i="1" s="1"/>
  <c r="M535" i="1"/>
  <c r="P535" i="1" s="1"/>
  <c r="M1335" i="1"/>
  <c r="P1335" i="1" s="1"/>
  <c r="M1191" i="1"/>
  <c r="P1191" i="1" s="1"/>
  <c r="M402" i="1"/>
  <c r="P402" i="1" s="1"/>
  <c r="M193" i="1"/>
  <c r="P193" i="1" s="1"/>
  <c r="M575" i="1"/>
  <c r="P575" i="1" s="1"/>
  <c r="M1200" i="1"/>
  <c r="P1200" i="1" s="1"/>
  <c r="M1229" i="1"/>
  <c r="P1229" i="1" s="1"/>
  <c r="M1248" i="1"/>
  <c r="P1248" i="1" s="1"/>
  <c r="M973" i="1"/>
  <c r="P973" i="1" s="1"/>
  <c r="M975" i="1"/>
  <c r="P975" i="1" s="1"/>
  <c r="M965" i="1"/>
  <c r="P965" i="1" s="1"/>
  <c r="M1194" i="1"/>
  <c r="P1194" i="1" s="1"/>
  <c r="M40" i="1"/>
  <c r="P40" i="1" s="1"/>
  <c r="M1911" i="1"/>
  <c r="P1911" i="1" s="1"/>
  <c r="M646" i="1"/>
  <c r="P646" i="1" s="1"/>
  <c r="M410" i="1"/>
  <c r="P410" i="1" s="1"/>
  <c r="M389" i="1"/>
  <c r="P389" i="1" s="1"/>
  <c r="M551" i="1"/>
  <c r="P551" i="1" s="1"/>
  <c r="M554" i="1"/>
  <c r="P554" i="1" s="1"/>
  <c r="M407" i="1"/>
  <c r="P407" i="1" s="1"/>
  <c r="M976" i="1"/>
  <c r="P976" i="1" s="1"/>
  <c r="M1203" i="1"/>
  <c r="P1203" i="1" s="1"/>
  <c r="M403" i="1"/>
  <c r="P403" i="1" s="1"/>
  <c r="M144" i="1"/>
  <c r="P144" i="1" s="1"/>
  <c r="M795" i="1"/>
  <c r="P795" i="1" s="1"/>
  <c r="M383" i="1"/>
  <c r="P383" i="1" s="1"/>
  <c r="M365" i="1"/>
  <c r="P365" i="1" s="1"/>
  <c r="M626" i="1"/>
  <c r="P626" i="1" s="1"/>
  <c r="M267" i="1"/>
  <c r="P267" i="1" s="1"/>
  <c r="M625" i="1"/>
  <c r="P625" i="1" s="1"/>
  <c r="M247" i="1"/>
  <c r="P247" i="1" s="1"/>
  <c r="M641" i="1"/>
  <c r="P641" i="1" s="1"/>
  <c r="M968" i="1"/>
  <c r="P968" i="1" s="1"/>
  <c r="M548" i="1"/>
  <c r="P548" i="1" s="1"/>
  <c r="M408" i="1"/>
  <c r="P408" i="1" s="1"/>
  <c r="M651" i="1"/>
  <c r="P651" i="1" s="1"/>
  <c r="M561" i="1"/>
  <c r="P561" i="1" s="1"/>
  <c r="M1228" i="1"/>
  <c r="P1228" i="1" s="1"/>
  <c r="M137" i="1"/>
  <c r="P137" i="1" s="1"/>
  <c r="M17" i="1"/>
  <c r="P17" i="1" s="1"/>
  <c r="M857" i="1"/>
  <c r="P857" i="1" s="1"/>
  <c r="M1523" i="1"/>
  <c r="P1523" i="1" s="1"/>
  <c r="M977" i="1"/>
  <c r="P977" i="1" s="1"/>
  <c r="M143" i="1"/>
  <c r="P143" i="1" s="1"/>
  <c r="M225" i="1"/>
  <c r="P225" i="1" s="1"/>
  <c r="M167" i="1"/>
  <c r="P167" i="1" s="1"/>
  <c r="M77" i="1"/>
  <c r="P77" i="1" s="1"/>
  <c r="M1196" i="1"/>
  <c r="P1196" i="1" s="1"/>
  <c r="M46" i="1"/>
  <c r="P46" i="1" s="1"/>
  <c r="M226" i="1"/>
  <c r="P226" i="1" s="1"/>
  <c r="M387" i="1"/>
  <c r="P387" i="1" s="1"/>
  <c r="M546" i="1"/>
  <c r="P546" i="1" s="1"/>
  <c r="M638" i="1"/>
  <c r="P638" i="1" s="1"/>
  <c r="M553" i="1"/>
  <c r="P553" i="1" s="1"/>
  <c r="M1423" i="1"/>
  <c r="P1423" i="1" s="1"/>
  <c r="M2" i="1"/>
  <c r="P2" i="1" s="1"/>
  <c r="M549" i="1"/>
  <c r="P549" i="1" s="1"/>
  <c r="M719" i="1"/>
  <c r="P719" i="1" s="1"/>
  <c r="M1202" i="1"/>
  <c r="P1202" i="1" s="1"/>
  <c r="M1227" i="1"/>
  <c r="P1227" i="1" s="1"/>
  <c r="M972" i="1"/>
  <c r="P972" i="1" s="1"/>
  <c r="M1530" i="1"/>
  <c r="P1530" i="1" s="1"/>
  <c r="M1421" i="1"/>
  <c r="P1421" i="1" s="1"/>
  <c r="M397" i="1"/>
  <c r="P397" i="1" s="1"/>
  <c r="M1912" i="1"/>
  <c r="P1912" i="1" s="1"/>
  <c r="M1522" i="1"/>
  <c r="P1522" i="1" s="1"/>
  <c r="M45" i="1"/>
  <c r="P45" i="1" s="1"/>
  <c r="M1225" i="1"/>
  <c r="P1225" i="1" s="1"/>
  <c r="M1187" i="1"/>
  <c r="P1187" i="1" s="1"/>
  <c r="M536" i="1"/>
  <c r="P536" i="1" s="1"/>
  <c r="M979" i="1"/>
  <c r="P979" i="1" s="1"/>
  <c r="M206" i="1"/>
  <c r="P206" i="1" s="1"/>
  <c r="M797" i="1"/>
  <c r="P797" i="1" s="1"/>
  <c r="M248" i="1"/>
  <c r="P248" i="1" s="1"/>
  <c r="M907" i="1"/>
  <c r="P907" i="1" s="1"/>
  <c r="M1422" i="1"/>
  <c r="P1422" i="1" s="1"/>
  <c r="M853" i="1"/>
  <c r="P853" i="1" s="1"/>
  <c r="M642" i="1"/>
  <c r="P642" i="1" s="1"/>
  <c r="M443" i="1"/>
  <c r="P443" i="1" s="1"/>
  <c r="M444" i="1"/>
  <c r="P444" i="1" s="1"/>
  <c r="M1195" i="1"/>
  <c r="P1195" i="1" s="1"/>
  <c r="M644" i="1"/>
  <c r="P644" i="1" s="1"/>
  <c r="M522" i="1"/>
  <c r="P522" i="1" s="1"/>
  <c r="M1201" i="1"/>
  <c r="P1201" i="1" s="1"/>
  <c r="M390" i="1"/>
  <c r="P390" i="1" s="1"/>
  <c r="M1230" i="1"/>
  <c r="P1230" i="1" s="1"/>
  <c r="M852" i="1"/>
  <c r="P852" i="1" s="1"/>
  <c r="M1284" i="1"/>
  <c r="P1284" i="1" s="1"/>
  <c r="L967" i="1"/>
  <c r="O967" i="1" s="1"/>
  <c r="L633" i="1"/>
  <c r="O633" i="1" s="1"/>
  <c r="L431" i="1"/>
  <c r="O431" i="1" s="1"/>
  <c r="L856" i="1"/>
  <c r="O856" i="1" s="1"/>
  <c r="L520" i="1"/>
  <c r="O520" i="1" s="1"/>
  <c r="L385" i="1"/>
  <c r="O385" i="1" s="1"/>
  <c r="O86" i="8"/>
  <c r="P86" i="8" s="1"/>
  <c r="L345" i="1"/>
  <c r="O345" i="1" s="1"/>
  <c r="L103" i="1"/>
  <c r="O103" i="1" s="1"/>
  <c r="L1690" i="1"/>
  <c r="O1690" i="1" s="1"/>
  <c r="L526" i="1"/>
  <c r="O526" i="1" s="1"/>
  <c r="L735" i="1"/>
  <c r="O735" i="1" s="1"/>
  <c r="L1889" i="1"/>
  <c r="O1889" i="1" s="1"/>
  <c r="L1214" i="1"/>
  <c r="O1214" i="1" s="1"/>
  <c r="L858" i="1"/>
  <c r="O858" i="1" s="1"/>
  <c r="L1511" i="1"/>
  <c r="O1511" i="1" s="1"/>
  <c r="L1134" i="1"/>
  <c r="O1134" i="1" s="1"/>
  <c r="L1169" i="1"/>
  <c r="O1169" i="1" s="1"/>
  <c r="L923" i="1"/>
  <c r="O923" i="1" s="1"/>
  <c r="L1150" i="1"/>
  <c r="O1150" i="1" s="1"/>
  <c r="L1769" i="1"/>
  <c r="O1769" i="1" s="1"/>
  <c r="L1800" i="1"/>
  <c r="O1800" i="1" s="1"/>
  <c r="L1260" i="1"/>
  <c r="O1260" i="1" s="1"/>
  <c r="L1051" i="1"/>
  <c r="O1051" i="1" s="1"/>
  <c r="L1091" i="1"/>
  <c r="O1091" i="1" s="1"/>
  <c r="L1412" i="1"/>
  <c r="O1412" i="1" s="1"/>
  <c r="L1289" i="1"/>
  <c r="O1289" i="1" s="1"/>
  <c r="L1133" i="1"/>
  <c r="O1133" i="1" s="1"/>
  <c r="L1092" i="1"/>
  <c r="O1092" i="1" s="1"/>
  <c r="L1394" i="1"/>
  <c r="O1394" i="1" s="1"/>
  <c r="L1643" i="1"/>
  <c r="O1643" i="1" s="1"/>
  <c r="L1093" i="1"/>
  <c r="O1093" i="1" s="1"/>
  <c r="L1768" i="1"/>
  <c r="O1768" i="1" s="1"/>
  <c r="L491" i="1"/>
  <c r="O491" i="1" s="1"/>
  <c r="L258" i="1"/>
  <c r="O258" i="1" s="1"/>
  <c r="L1147" i="1"/>
  <c r="O1147" i="1" s="1"/>
  <c r="L1417" i="1"/>
  <c r="O1417" i="1" s="1"/>
  <c r="L956" i="1"/>
  <c r="O956" i="1" s="1"/>
  <c r="L1079" i="1"/>
  <c r="O1079" i="1" s="1"/>
  <c r="L434" i="1"/>
  <c r="O434" i="1" s="1"/>
  <c r="L126" i="1"/>
  <c r="O126" i="1" s="1"/>
  <c r="L980" i="1"/>
  <c r="O980" i="1" s="1"/>
  <c r="L1559" i="1"/>
  <c r="O1559" i="1" s="1"/>
  <c r="L758" i="1"/>
  <c r="O758" i="1" s="1"/>
  <c r="L1887" i="1"/>
  <c r="O1887" i="1" s="1"/>
  <c r="L612" i="1"/>
  <c r="O612" i="1" s="1"/>
  <c r="L1609" i="1"/>
  <c r="O1609" i="1" s="1"/>
  <c r="L804" i="1"/>
  <c r="O804" i="1" s="1"/>
  <c r="L1402" i="1"/>
  <c r="O1402" i="1" s="1"/>
  <c r="L354" i="1"/>
  <c r="O354" i="1" s="1"/>
  <c r="L1347" i="1"/>
  <c r="O1347" i="1" s="1"/>
  <c r="L1207" i="1"/>
  <c r="O1207" i="1" s="1"/>
  <c r="L566" i="1"/>
  <c r="O566" i="1" s="1"/>
  <c r="L146" i="1"/>
  <c r="O146" i="1" s="1"/>
  <c r="L1054" i="1"/>
  <c r="O1054" i="1" s="1"/>
  <c r="L1596" i="1"/>
  <c r="O1596" i="1" s="1"/>
  <c r="L837" i="1"/>
  <c r="O837" i="1" s="1"/>
  <c r="L613" i="1"/>
  <c r="O613" i="1" s="1"/>
  <c r="L601" i="1"/>
  <c r="O601" i="1" s="1"/>
  <c r="L1299" i="1"/>
  <c r="O1299" i="1" s="1"/>
  <c r="L375" i="1"/>
  <c r="O375" i="1" s="1"/>
  <c r="L669" i="1"/>
  <c r="O669" i="1" s="1"/>
  <c r="L327" i="1"/>
  <c r="O327" i="1" s="1"/>
  <c r="L921" i="1"/>
  <c r="O921" i="1" s="1"/>
  <c r="L288" i="1"/>
  <c r="O288" i="1" s="1"/>
  <c r="L115" i="1"/>
  <c r="O115" i="1" s="1"/>
  <c r="L1694" i="1"/>
  <c r="O1694" i="1" s="1"/>
  <c r="L585" i="1"/>
  <c r="O585" i="1" s="1"/>
  <c r="L1469" i="1"/>
  <c r="O1469" i="1" s="1"/>
  <c r="L1356" i="1"/>
  <c r="O1356" i="1" s="1"/>
  <c r="L581" i="1"/>
  <c r="O581" i="1" s="1"/>
  <c r="L326" i="1"/>
  <c r="O326" i="1" s="1"/>
  <c r="L1538" i="1"/>
  <c r="O1538" i="1" s="1"/>
  <c r="L1131" i="1"/>
  <c r="O1131" i="1" s="1"/>
  <c r="L1895" i="1"/>
  <c r="O1895" i="1" s="1"/>
  <c r="L1736" i="1"/>
  <c r="O1736" i="1" s="1"/>
  <c r="L530" i="1"/>
  <c r="O530" i="1" s="1"/>
  <c r="L486" i="1"/>
  <c r="O486" i="1" s="1"/>
  <c r="L467" i="1"/>
  <c r="O467" i="1" s="1"/>
  <c r="L155" i="1"/>
  <c r="O155" i="1" s="1"/>
  <c r="L1685" i="1"/>
  <c r="O1685" i="1" s="1"/>
  <c r="L1573" i="1"/>
  <c r="O1573" i="1" s="1"/>
  <c r="L1540" i="1"/>
  <c r="O1540" i="1" s="1"/>
  <c r="L304" i="1"/>
  <c r="O304" i="1" s="1"/>
  <c r="L911" i="1"/>
  <c r="O911" i="1" s="1"/>
  <c r="L99" i="1"/>
  <c r="O99" i="1" s="1"/>
  <c r="L1358" i="1"/>
  <c r="O1358" i="1" s="1"/>
  <c r="L814" i="1"/>
  <c r="O814" i="1" s="1"/>
  <c r="L604" i="1"/>
  <c r="O604" i="1" s="1"/>
  <c r="L1628" i="1"/>
  <c r="O1628" i="1" s="1"/>
  <c r="L139" i="1"/>
  <c r="O139" i="1" s="1"/>
  <c r="L788" i="1"/>
  <c r="O788" i="1" s="1"/>
  <c r="L1837" i="1"/>
  <c r="O1837" i="1" s="1"/>
  <c r="L1874" i="1"/>
  <c r="O1874" i="1" s="1"/>
  <c r="L1801" i="1"/>
  <c r="O1801" i="1" s="1"/>
  <c r="L1235" i="1"/>
  <c r="O1235" i="1" s="1"/>
  <c r="L824" i="1"/>
  <c r="O824" i="1" s="1"/>
  <c r="L38" i="1"/>
  <c r="O38" i="1" s="1"/>
  <c r="L1549" i="1"/>
  <c r="O1549" i="1" s="1"/>
  <c r="L1509" i="1"/>
  <c r="O1509" i="1" s="1"/>
  <c r="L1595" i="1"/>
  <c r="O1595" i="1" s="1"/>
  <c r="L1451" i="1"/>
  <c r="O1451" i="1" s="1"/>
  <c r="L1154" i="1"/>
  <c r="O1154" i="1" s="1"/>
  <c r="L1699" i="1"/>
  <c r="O1699" i="1" s="1"/>
  <c r="L1037" i="1"/>
  <c r="O1037" i="1" s="1"/>
  <c r="L1655" i="1"/>
  <c r="O1655" i="1" s="1"/>
  <c r="L1550" i="1"/>
  <c r="O1550" i="1" s="1"/>
  <c r="L1044" i="1"/>
  <c r="O1044" i="1" s="1"/>
  <c r="L1038" i="1"/>
  <c r="O1038" i="1" s="1"/>
  <c r="L1700" i="1"/>
  <c r="O1700" i="1" s="1"/>
  <c r="L1566" i="1"/>
  <c r="O1566" i="1" s="1"/>
  <c r="L1862" i="1"/>
  <c r="O1862" i="1" s="1"/>
  <c r="L1014" i="1"/>
  <c r="O1014" i="1" s="1"/>
  <c r="L1593" i="1"/>
  <c r="O1593" i="1" s="1"/>
  <c r="L1541" i="1"/>
  <c r="O1541" i="1" s="1"/>
  <c r="L1510" i="1"/>
  <c r="O1510" i="1" s="1"/>
  <c r="L1619" i="1"/>
  <c r="O1619" i="1" s="1"/>
  <c r="L1081" i="1"/>
  <c r="O1081" i="1" s="1"/>
  <c r="L1548" i="1"/>
  <c r="O1548" i="1" s="1"/>
  <c r="L1405" i="1"/>
  <c r="O1405" i="1" s="1"/>
  <c r="L1236" i="1"/>
  <c r="O1236" i="1" s="1"/>
  <c r="L1015" i="1"/>
  <c r="O1015" i="1" s="1"/>
  <c r="L1435" i="1"/>
  <c r="O1435" i="1" s="1"/>
  <c r="L1035" i="1"/>
  <c r="O1035" i="1" s="1"/>
  <c r="L1629" i="1"/>
  <c r="O1629" i="1" s="1"/>
  <c r="L1487" i="1"/>
  <c r="O1487" i="1" s="1"/>
  <c r="L1752" i="1"/>
  <c r="O1752" i="1" s="1"/>
  <c r="L996" i="1"/>
  <c r="O996" i="1" s="1"/>
  <c r="L1565" i="1"/>
  <c r="O1565" i="1" s="1"/>
  <c r="L1099" i="1"/>
  <c r="O1099" i="1" s="1"/>
  <c r="L1594" i="1"/>
  <c r="O1594" i="1" s="1"/>
  <c r="L997" i="1"/>
  <c r="O997" i="1" s="1"/>
  <c r="L1036" i="1"/>
  <c r="O1036" i="1" s="1"/>
  <c r="L1488" i="1"/>
  <c r="O1488" i="1" s="1"/>
  <c r="L1027" i="1"/>
  <c r="O1027" i="1" s="1"/>
  <c r="L1026" i="1"/>
  <c r="O1026" i="1" s="1"/>
  <c r="L1472" i="1"/>
  <c r="O1472" i="1" s="1"/>
  <c r="L1286" i="1"/>
  <c r="O1286" i="1" s="1"/>
  <c r="L1698" i="1"/>
  <c r="O1698" i="1" s="1"/>
  <c r="L1570" i="1"/>
  <c r="O1570" i="1" s="1"/>
  <c r="L1561" i="1"/>
  <c r="O1561" i="1" s="1"/>
  <c r="L1762" i="1"/>
  <c r="O1762" i="1" s="1"/>
  <c r="L360" i="1"/>
  <c r="O360" i="1" s="1"/>
  <c r="L622" i="1"/>
  <c r="O622" i="1" s="1"/>
  <c r="L628" i="1"/>
  <c r="O628" i="1" s="1"/>
  <c r="L459" i="1"/>
  <c r="O459" i="1" s="1"/>
  <c r="L817" i="1"/>
  <c r="O817" i="1" s="1"/>
  <c r="L828" i="1"/>
  <c r="O828" i="1" s="1"/>
  <c r="L55" i="1"/>
  <c r="O55" i="1" s="1"/>
  <c r="L777" i="1"/>
  <c r="O777" i="1" s="1"/>
  <c r="L934" i="1"/>
  <c r="O934" i="1" s="1"/>
  <c r="L747" i="1"/>
  <c r="O747" i="1" s="1"/>
  <c r="L933" i="1"/>
  <c r="O933" i="1" s="1"/>
  <c r="L305" i="1"/>
  <c r="O305" i="1" s="1"/>
  <c r="L1836" i="1"/>
  <c r="O1836" i="1" s="1"/>
  <c r="L1835" i="1"/>
  <c r="O1835" i="1" s="1"/>
  <c r="L1834" i="1"/>
  <c r="O1834" i="1" s="1"/>
  <c r="L257" i="1"/>
  <c r="O257" i="1" s="1"/>
  <c r="L756" i="1"/>
  <c r="O756" i="1" s="1"/>
  <c r="L1502" i="1"/>
  <c r="O1502" i="1" s="1"/>
  <c r="L1537" i="1"/>
  <c r="O1537" i="1" s="1"/>
  <c r="L705" i="1"/>
  <c r="O705" i="1" s="1"/>
  <c r="L1416" i="1"/>
  <c r="O1416" i="1" s="1"/>
  <c r="L1391" i="1"/>
  <c r="O1391" i="1" s="1"/>
  <c r="L433" i="1"/>
  <c r="O433" i="1" s="1"/>
  <c r="L1468" i="1"/>
  <c r="O1468" i="1" s="1"/>
  <c r="L1692" i="1"/>
  <c r="O1692" i="1" s="1"/>
  <c r="L1641" i="1"/>
  <c r="O1641" i="1" s="1"/>
  <c r="L1041" i="1"/>
  <c r="O1041" i="1" s="1"/>
  <c r="L1640" i="1"/>
  <c r="O1640" i="1" s="1"/>
  <c r="L1621" i="1"/>
  <c r="O1621" i="1" s="1"/>
  <c r="L755" i="1"/>
  <c r="O755" i="1" s="1"/>
  <c r="L1443" i="1"/>
  <c r="O1443" i="1" s="1"/>
  <c r="L1430" i="1"/>
  <c r="O1430" i="1" s="1"/>
  <c r="L565" i="1"/>
  <c r="O565" i="1" s="1"/>
  <c r="L1409" i="1"/>
  <c r="O1409" i="1" s="1"/>
  <c r="L478" i="1"/>
  <c r="O478" i="1" s="1"/>
  <c r="L1731" i="1"/>
  <c r="O1731" i="1" s="1"/>
  <c r="L1558" i="1"/>
  <c r="O1558" i="1" s="1"/>
  <c r="L1744" i="1"/>
  <c r="O1744" i="1" s="1"/>
  <c r="L1146" i="1"/>
  <c r="O1146" i="1" s="1"/>
  <c r="L1078" i="1"/>
  <c r="O1078" i="1" s="1"/>
  <c r="L324" i="1"/>
  <c r="O324" i="1" s="1"/>
  <c r="L919" i="1"/>
  <c r="O919" i="1" s="1"/>
  <c r="L1401" i="1"/>
  <c r="O1401" i="1" s="1"/>
  <c r="L611" i="1"/>
  <c r="O611" i="1" s="1"/>
  <c r="L507" i="1"/>
  <c r="O507" i="1" s="1"/>
  <c r="L909" i="1"/>
  <c r="O909" i="1" s="1"/>
  <c r="L1355" i="1"/>
  <c r="O1355" i="1" s="1"/>
  <c r="L1693" i="1"/>
  <c r="O1693" i="1" s="1"/>
  <c r="L580" i="1"/>
  <c r="O580" i="1" s="1"/>
  <c r="L421" i="1"/>
  <c r="O421" i="1" s="1"/>
  <c r="L353" i="1"/>
  <c r="O353" i="1" s="1"/>
  <c r="L323" i="1"/>
  <c r="O323" i="1" s="1"/>
  <c r="L494" i="1"/>
  <c r="O494" i="1" s="1"/>
  <c r="L286" i="1"/>
  <c r="O286" i="1" s="1"/>
  <c r="L477" i="1"/>
  <c r="O477" i="1" s="1"/>
  <c r="L1298" i="1"/>
  <c r="O1298" i="1" s="1"/>
  <c r="L701" i="1"/>
  <c r="O701" i="1" s="1"/>
  <c r="L1177" i="1"/>
  <c r="O1177" i="1" s="1"/>
  <c r="L652" i="1"/>
  <c r="O652" i="1" s="1"/>
  <c r="L1213" i="1"/>
  <c r="O1213" i="1" s="1"/>
  <c r="L296" i="1"/>
  <c r="O296" i="1" s="1"/>
  <c r="L920" i="1"/>
  <c r="O920" i="1" s="1"/>
  <c r="L842" i="1"/>
  <c r="O842" i="1" s="1"/>
  <c r="L1659" i="1"/>
  <c r="O1659" i="1" s="1"/>
  <c r="L33" i="1"/>
  <c r="O33" i="1" s="1"/>
  <c r="L1821" i="1"/>
  <c r="O1821" i="1" s="1"/>
  <c r="L706" i="1"/>
  <c r="O706" i="1" s="1"/>
  <c r="L695" i="1"/>
  <c r="O695" i="1" s="1"/>
  <c r="L1130" i="1"/>
  <c r="O1130" i="1" s="1"/>
  <c r="L1378" i="1"/>
  <c r="O1378" i="1" s="1"/>
  <c r="L422" i="1"/>
  <c r="O422" i="1" s="1"/>
  <c r="L366" i="1"/>
  <c r="O366" i="1" s="1"/>
  <c r="L832" i="1"/>
  <c r="O832" i="1" s="1"/>
  <c r="L1032" i="1"/>
  <c r="O1032" i="1" s="1"/>
  <c r="L96" i="1"/>
  <c r="O96" i="1" s="1"/>
  <c r="L52" i="1"/>
  <c r="O52" i="1" s="1"/>
  <c r="L661" i="1"/>
  <c r="O661" i="1" s="1"/>
  <c r="L1480" i="1"/>
  <c r="O1480" i="1" s="1"/>
  <c r="L1457" i="1"/>
  <c r="O1457" i="1" s="1"/>
  <c r="L757" i="1"/>
  <c r="O757" i="1" s="1"/>
  <c r="L325" i="1"/>
  <c r="O325" i="1" s="1"/>
  <c r="L1084" i="1"/>
  <c r="O1084" i="1" s="1"/>
  <c r="L1076" i="1"/>
  <c r="O1076" i="1" s="1"/>
  <c r="L593" i="1"/>
  <c r="O593" i="1" s="1"/>
  <c r="L819" i="1"/>
  <c r="O819" i="1" s="1"/>
  <c r="L810" i="1"/>
  <c r="O810" i="1" s="1"/>
  <c r="L269" i="1"/>
  <c r="O269" i="1" s="1"/>
  <c r="L1732" i="1"/>
  <c r="O1732" i="1" s="1"/>
  <c r="L1665" i="1"/>
  <c r="O1665" i="1" s="1"/>
  <c r="L1016" i="1"/>
  <c r="O1016" i="1" s="1"/>
  <c r="L732" i="1"/>
  <c r="O732" i="1" s="1"/>
  <c r="L80" i="1"/>
  <c r="O80" i="1" s="1"/>
  <c r="L630" i="1"/>
  <c r="O630" i="1" s="1"/>
  <c r="L445" i="1"/>
  <c r="O445" i="1" s="1"/>
  <c r="L1669" i="1"/>
  <c r="O1669" i="1" s="1"/>
  <c r="L287" i="1"/>
  <c r="O287" i="1" s="1"/>
  <c r="L238" i="1"/>
  <c r="O238" i="1" s="1"/>
  <c r="L1212" i="1"/>
  <c r="O1212" i="1" s="1"/>
  <c r="L41" i="1"/>
  <c r="O41" i="1" s="1"/>
  <c r="L843" i="1"/>
  <c r="O843" i="1" s="1"/>
  <c r="L1797" i="1"/>
  <c r="O1797" i="1" s="1"/>
  <c r="L414" i="1"/>
  <c r="O414" i="1" s="1"/>
  <c r="L1222" i="1"/>
  <c r="O1222" i="1" s="1"/>
  <c r="L702" i="1"/>
  <c r="O702" i="1" s="1"/>
  <c r="L1042" i="1"/>
  <c r="O1042" i="1" s="1"/>
  <c r="L1627" i="1"/>
  <c r="O1627" i="1" s="1"/>
  <c r="L1089" i="1"/>
  <c r="O1089" i="1" s="1"/>
  <c r="L1087" i="1"/>
  <c r="O1087" i="1" s="1"/>
  <c r="L1846" i="1"/>
  <c r="O1846" i="1" s="1"/>
  <c r="L1572" i="1"/>
  <c r="O1572" i="1" s="1"/>
  <c r="L1330" i="1"/>
  <c r="O1330" i="1" s="1"/>
  <c r="L1670" i="1"/>
  <c r="O1670" i="1" s="1"/>
  <c r="L1470" i="1"/>
  <c r="O1470" i="1" s="1"/>
  <c r="L1894" i="1"/>
  <c r="O1894" i="1" s="1"/>
  <c r="L1503" i="1"/>
  <c r="O1503" i="1" s="1"/>
  <c r="L1307" i="1"/>
  <c r="O1307" i="1" s="1"/>
  <c r="L1088" i="1"/>
  <c r="O1088" i="1" s="1"/>
  <c r="L1610" i="1"/>
  <c r="O1610" i="1" s="1"/>
  <c r="L1071" i="1"/>
  <c r="O1071" i="1" s="1"/>
  <c r="L1018" i="1"/>
  <c r="O1018" i="1" s="1"/>
  <c r="L1148" i="1"/>
  <c r="O1148" i="1" s="1"/>
  <c r="L1368" i="1"/>
  <c r="O1368" i="1" s="1"/>
  <c r="L567" i="1"/>
  <c r="O567" i="1" s="1"/>
  <c r="L527" i="1"/>
  <c r="O527" i="1" s="1"/>
  <c r="L1857" i="1"/>
  <c r="O1857" i="1" s="1"/>
  <c r="L875" i="1"/>
  <c r="O875" i="1" s="1"/>
  <c r="L1050" i="1"/>
  <c r="O1050" i="1" s="1"/>
  <c r="L1798" i="1"/>
  <c r="O1798" i="1" s="1"/>
  <c r="L1033" i="1"/>
  <c r="O1033" i="1" s="1"/>
  <c r="L1258" i="1"/>
  <c r="O1258" i="1" s="1"/>
  <c r="L1888" i="1"/>
  <c r="O1888" i="1" s="1"/>
  <c r="L733" i="1"/>
  <c r="O733" i="1" s="1"/>
  <c r="L679" i="1"/>
  <c r="O679" i="1" s="1"/>
  <c r="L1458" i="1"/>
  <c r="O1458" i="1" s="1"/>
  <c r="L1392" i="1"/>
  <c r="O1392" i="1" s="1"/>
  <c r="L1017" i="1"/>
  <c r="O1017" i="1" s="1"/>
  <c r="L1163" i="1"/>
  <c r="O1163" i="1" s="1"/>
  <c r="L1799" i="1"/>
  <c r="O1799" i="1" s="1"/>
  <c r="L1132" i="1"/>
  <c r="O1132" i="1" s="1"/>
  <c r="L1760" i="1"/>
  <c r="O1760" i="1" s="1"/>
  <c r="L662" i="1"/>
  <c r="O662" i="1" s="1"/>
  <c r="L1481" i="1"/>
  <c r="O1481" i="1" s="1"/>
  <c r="L1312" i="1"/>
  <c r="O1312" i="1" s="1"/>
  <c r="L1085" i="1"/>
  <c r="O1085" i="1" s="1"/>
  <c r="L1431" i="1"/>
  <c r="O1431" i="1" s="1"/>
  <c r="L1597" i="1"/>
  <c r="O1597" i="1" s="1"/>
  <c r="L1546" i="1"/>
  <c r="O1546" i="1" s="1"/>
  <c r="L1277" i="1"/>
  <c r="O1277" i="1" s="1"/>
  <c r="L1178" i="1"/>
  <c r="O1178" i="1" s="1"/>
  <c r="L922" i="1"/>
  <c r="O922" i="1" s="1"/>
  <c r="L1304" i="1"/>
  <c r="O1304" i="1" s="1"/>
  <c r="L1411" i="1"/>
  <c r="O1411" i="1" s="1"/>
  <c r="L1387" i="1"/>
  <c r="O1387" i="1" s="1"/>
  <c r="L1745" i="1"/>
  <c r="O1745" i="1" s="1"/>
  <c r="L1243" i="1"/>
  <c r="O1243" i="1" s="1"/>
  <c r="L1086" i="1"/>
  <c r="O1086" i="1" s="1"/>
  <c r="L1149" i="1"/>
  <c r="O1149" i="1" s="1"/>
  <c r="L1288" i="1"/>
  <c r="O1288" i="1" s="1"/>
  <c r="L1642" i="1"/>
  <c r="O1642" i="1" s="1"/>
  <c r="L1259" i="1"/>
  <c r="O1259" i="1" s="1"/>
  <c r="L942" i="1"/>
  <c r="O942" i="1" s="1"/>
  <c r="L1761" i="1"/>
  <c r="O1761" i="1" s="1"/>
  <c r="L1883" i="1"/>
  <c r="O1883" i="1" s="1"/>
  <c r="L1884" i="1"/>
  <c r="O1884" i="1" s="1"/>
  <c r="L901" i="1"/>
  <c r="O901" i="1" s="1"/>
  <c r="L1003" i="1"/>
  <c r="O1003" i="1" s="1"/>
  <c r="L890" i="1"/>
  <c r="O890" i="1" s="1"/>
  <c r="L792" i="1"/>
  <c r="O792" i="1" s="1"/>
  <c r="L1216" i="1"/>
  <c r="O1216" i="1" s="1"/>
  <c r="L870" i="1"/>
  <c r="O870" i="1" s="1"/>
  <c r="L396" i="1"/>
  <c r="O396" i="1" s="1"/>
  <c r="L716" i="1"/>
  <c r="O716" i="1" s="1"/>
  <c r="L1696" i="1"/>
  <c r="O1696" i="1" s="1"/>
  <c r="L1250" i="1"/>
  <c r="O1250" i="1" s="1"/>
  <c r="L983" i="1"/>
  <c r="O983" i="1" s="1"/>
  <c r="L780" i="1"/>
  <c r="O780" i="1" s="1"/>
  <c r="L484" i="1"/>
  <c r="O484" i="1" s="1"/>
  <c r="L132" i="1"/>
  <c r="O132" i="1" s="1"/>
  <c r="L1313" i="1"/>
  <c r="O1313" i="1" s="1"/>
  <c r="L949" i="1"/>
  <c r="O949" i="1" s="1"/>
  <c r="L1279" i="1"/>
  <c r="O1279" i="1" s="1"/>
  <c r="L689" i="1"/>
  <c r="O689" i="1" s="1"/>
  <c r="L1390" i="1"/>
  <c r="O1390" i="1" s="1"/>
  <c r="L768" i="1"/>
  <c r="O768" i="1" s="1"/>
  <c r="L1262" i="1"/>
  <c r="O1262" i="1" s="1"/>
  <c r="L1367" i="1"/>
  <c r="O1367" i="1" s="1"/>
  <c r="L897" i="1"/>
  <c r="O897" i="1" s="1"/>
  <c r="L660" i="1"/>
  <c r="O660" i="1" s="1"/>
  <c r="L1139" i="1"/>
  <c r="O1139" i="1" s="1"/>
  <c r="L736" i="1"/>
  <c r="O736" i="1" s="1"/>
  <c r="L1660" i="1"/>
  <c r="O1660" i="1" s="1"/>
  <c r="L1425" i="1"/>
  <c r="O1425" i="1" s="1"/>
  <c r="L1215" i="1"/>
  <c r="O1215" i="1" s="1"/>
  <c r="L861" i="1"/>
  <c r="O861" i="1" s="1"/>
  <c r="L848" i="1"/>
  <c r="O848" i="1" s="1"/>
  <c r="L1666" i="1"/>
  <c r="O1666" i="1" s="1"/>
  <c r="L711" i="1"/>
  <c r="O711" i="1" s="1"/>
  <c r="L1043" i="1"/>
  <c r="O1043" i="1" s="1"/>
  <c r="L749" i="1"/>
  <c r="O749" i="1" s="1"/>
  <c r="L7" i="1"/>
  <c r="O7" i="1" s="1"/>
  <c r="L29" i="1"/>
  <c r="O29" i="1" s="1"/>
  <c r="L836" i="1"/>
  <c r="O836" i="1" s="1"/>
  <c r="L1404" i="1"/>
  <c r="O1404" i="1" s="1"/>
  <c r="L1464" i="1"/>
  <c r="O1464" i="1" s="1"/>
  <c r="L1138" i="1"/>
  <c r="O1138" i="1" s="1"/>
  <c r="L1263" i="1"/>
  <c r="O1263" i="1" s="1"/>
  <c r="L823" i="1"/>
  <c r="O823" i="1" s="1"/>
  <c r="L244" i="1"/>
  <c r="O244" i="1" s="1"/>
  <c r="L871" i="1"/>
  <c r="O871" i="1" s="1"/>
  <c r="L723" i="1"/>
  <c r="O723" i="1" s="1"/>
  <c r="L1825" i="1"/>
  <c r="O1825" i="1" s="1"/>
  <c r="L813" i="1"/>
  <c r="O813" i="1" s="1"/>
  <c r="L738" i="1"/>
  <c r="O738" i="1" s="1"/>
  <c r="L1097" i="1"/>
  <c r="O1097" i="1" s="1"/>
  <c r="L877" i="1"/>
  <c r="O877" i="1" s="1"/>
  <c r="L649" i="1"/>
  <c r="O649" i="1" s="1"/>
  <c r="L319" i="1"/>
  <c r="O319" i="1" s="1"/>
  <c r="L1432" i="1"/>
  <c r="O1432" i="1" s="1"/>
  <c r="L1171" i="1"/>
  <c r="O1171" i="1" s="1"/>
  <c r="L265" i="1"/>
  <c r="O265" i="1" s="1"/>
  <c r="L957" i="1"/>
  <c r="O957" i="1" s="1"/>
  <c r="L62" i="1"/>
  <c r="O62" i="1" s="1"/>
  <c r="L430" i="1"/>
  <c r="O430" i="1" s="1"/>
  <c r="L1785" i="1"/>
  <c r="O1785" i="1" s="1"/>
  <c r="L1072" i="1"/>
  <c r="O1072" i="1" s="1"/>
  <c r="L1345" i="1"/>
  <c r="O1345" i="1" s="1"/>
  <c r="L984" i="1"/>
  <c r="O984" i="1" s="1"/>
  <c r="L254" i="1"/>
  <c r="O254" i="1" s="1"/>
  <c r="L1486" i="1"/>
  <c r="O1486" i="1" s="1"/>
  <c r="L847" i="1"/>
  <c r="O847" i="1" s="1"/>
  <c r="L600" i="1"/>
  <c r="O600" i="1" s="1"/>
  <c r="L760" i="1"/>
  <c r="O760" i="1" s="1"/>
  <c r="L559" i="1"/>
  <c r="O559" i="1" s="1"/>
  <c r="L240" i="1"/>
  <c r="O240" i="1" s="1"/>
  <c r="L1612" i="1"/>
  <c r="O1612" i="1" s="1"/>
  <c r="L671" i="1"/>
  <c r="O671" i="1" s="1"/>
  <c r="L1039" i="1"/>
  <c r="O1039" i="1" s="1"/>
  <c r="L1735" i="1"/>
  <c r="O1735" i="1" s="1"/>
  <c r="L1034" i="1"/>
  <c r="O1034" i="1" s="1"/>
  <c r="L739" i="1"/>
  <c r="O739" i="1" s="1"/>
  <c r="L32" i="1"/>
  <c r="O32" i="1" s="1"/>
  <c r="L737" i="1"/>
  <c r="O737" i="1" s="1"/>
  <c r="L1137" i="1"/>
  <c r="O1137" i="1" s="1"/>
  <c r="L31" i="1"/>
  <c r="O31" i="1" s="1"/>
  <c r="L30" i="1"/>
  <c r="O30" i="1" s="1"/>
  <c r="L774" i="1"/>
  <c r="O774" i="1" s="1"/>
  <c r="L311" i="1"/>
  <c r="O311" i="1" s="1"/>
  <c r="L243" i="1"/>
  <c r="O243" i="1" s="1"/>
  <c r="L49" i="1"/>
  <c r="O49" i="1" s="1"/>
  <c r="L24" i="1"/>
  <c r="O24" i="1" s="1"/>
  <c r="L368" i="1"/>
  <c r="O368" i="1" s="1"/>
  <c r="L81" i="1"/>
  <c r="O81" i="1" s="1"/>
  <c r="L25" i="1"/>
  <c r="O25" i="1" s="1"/>
  <c r="L161" i="1"/>
  <c r="O161" i="1" s="1"/>
  <c r="L1897" i="1"/>
  <c r="O1897" i="1" s="1"/>
  <c r="L1898" i="1"/>
  <c r="O1898" i="1" s="1"/>
  <c r="L864" i="1"/>
  <c r="O864" i="1" s="1"/>
  <c r="L1576" i="1"/>
  <c r="O1576" i="1" s="1"/>
  <c r="L1021" i="1"/>
  <c r="O1021" i="1" s="1"/>
  <c r="L1267" i="1"/>
  <c r="O1267" i="1" s="1"/>
  <c r="L1205" i="1"/>
  <c r="O1205" i="1" s="1"/>
  <c r="L893" i="1"/>
  <c r="O893" i="1" s="1"/>
  <c r="L728" i="1"/>
  <c r="O728" i="1" s="1"/>
  <c r="L1005" i="1"/>
  <c r="O1005" i="1" s="1"/>
  <c r="L1774" i="1"/>
  <c r="O1774" i="1" s="1"/>
  <c r="L1808" i="1"/>
  <c r="O1808" i="1" s="1"/>
  <c r="L1677" i="1"/>
  <c r="O1677" i="1" s="1"/>
  <c r="L1775" i="1"/>
  <c r="O1775" i="1" s="1"/>
  <c r="L1292" i="1"/>
  <c r="O1292" i="1" s="1"/>
  <c r="L1167" i="1"/>
  <c r="O1167" i="1" s="1"/>
  <c r="L802" i="1"/>
  <c r="O802" i="1" s="1"/>
  <c r="L1398" i="1"/>
  <c r="O1398" i="1" s="1"/>
  <c r="L469" i="1"/>
  <c r="O469" i="1" s="1"/>
  <c r="L880" i="1"/>
  <c r="O880" i="1" s="1"/>
  <c r="L1667" i="1"/>
  <c r="O1667" i="1" s="1"/>
  <c r="L1906" i="1"/>
  <c r="O1906" i="1" s="1"/>
  <c r="L1697" i="1"/>
  <c r="O1697" i="1" s="1"/>
  <c r="L1504" i="1"/>
  <c r="O1504" i="1" s="1"/>
  <c r="L1859" i="1"/>
  <c r="O1859" i="1" s="1"/>
  <c r="L1654" i="1"/>
  <c r="O1654" i="1" s="1"/>
  <c r="L1434" i="1"/>
  <c r="O1434" i="1" s="1"/>
  <c r="L188" i="1"/>
  <c r="O188" i="1" s="1"/>
  <c r="L1002" i="1"/>
  <c r="O1002" i="1" s="1"/>
  <c r="L1788" i="1"/>
  <c r="O1788" i="1" s="1"/>
  <c r="L1611" i="1"/>
  <c r="O1611" i="1" s="1"/>
  <c r="L504" i="1"/>
  <c r="O504" i="1" s="1"/>
  <c r="L1753" i="1"/>
  <c r="O1753" i="1" s="1"/>
  <c r="L1520" i="1"/>
  <c r="O1520" i="1" s="1"/>
  <c r="L260" i="1"/>
  <c r="O260" i="1" s="1"/>
  <c r="L1867" i="1"/>
  <c r="O1867" i="1" s="1"/>
  <c r="L1724" i="1"/>
  <c r="O1724" i="1" s="1"/>
  <c r="L1482" i="1"/>
  <c r="O1482" i="1" s="1"/>
  <c r="L1384" i="1"/>
  <c r="O1384" i="1" s="1"/>
  <c r="L1856" i="1"/>
  <c r="O1856" i="1" s="1"/>
  <c r="L1449" i="1"/>
  <c r="O1449" i="1" s="1"/>
  <c r="L498" i="1"/>
  <c r="O498" i="1" s="1"/>
  <c r="L1787" i="1"/>
  <c r="O1787" i="1" s="1"/>
  <c r="L1433" i="1"/>
  <c r="O1433" i="1" s="1"/>
  <c r="L1661" i="1"/>
  <c r="O1661" i="1" s="1"/>
  <c r="L1751" i="1"/>
  <c r="O1751" i="1" s="1"/>
  <c r="L1789" i="1"/>
  <c r="O1789" i="1" s="1"/>
  <c r="L1428" i="1"/>
  <c r="O1428" i="1" s="1"/>
  <c r="L1095" i="1"/>
  <c r="O1095" i="1" s="1"/>
  <c r="L508" i="1"/>
  <c r="O508" i="1" s="1"/>
  <c r="L187" i="1"/>
  <c r="O187" i="1" s="1"/>
  <c r="L1521" i="1"/>
  <c r="O1521" i="1" s="1"/>
  <c r="L634" i="1"/>
  <c r="O634" i="1" s="1"/>
  <c r="L303" i="1"/>
  <c r="O303" i="1" s="1"/>
  <c r="L1349" i="1"/>
  <c r="O1349" i="1" s="1"/>
  <c r="L993" i="1"/>
  <c r="O993" i="1" s="1"/>
  <c r="L73" i="1"/>
  <c r="O73" i="1" s="1"/>
  <c r="L1348" i="1"/>
  <c r="O1348" i="1" s="1"/>
  <c r="L72" i="1"/>
  <c r="O72" i="1" s="1"/>
  <c r="L34" i="1"/>
  <c r="O34" i="1" s="1"/>
  <c r="L1344" i="1"/>
  <c r="O1344" i="1" s="1"/>
  <c r="L1794" i="1"/>
  <c r="O1794" i="1" s="1"/>
  <c r="L806" i="1"/>
  <c r="O806" i="1" s="1"/>
  <c r="L1338" i="1"/>
  <c r="O1338" i="1" s="1"/>
  <c r="L978" i="1"/>
  <c r="O978" i="1" s="1"/>
  <c r="L1388" i="1"/>
  <c r="O1388" i="1" s="1"/>
  <c r="L1052" i="1"/>
  <c r="O1052" i="1" s="1"/>
  <c r="L1483" i="1"/>
  <c r="O1483" i="1" s="1"/>
  <c r="L1170" i="1"/>
  <c r="O1170" i="1" s="1"/>
  <c r="L844" i="1"/>
  <c r="O844" i="1" s="1"/>
  <c r="L591" i="1"/>
  <c r="O591" i="1" s="1"/>
  <c r="L8" i="1"/>
  <c r="O8" i="1" s="1"/>
  <c r="L700" i="1"/>
  <c r="O700" i="1" s="1"/>
  <c r="L441" i="1"/>
  <c r="O441" i="1" s="1"/>
  <c r="L53" i="1"/>
  <c r="O53" i="1" s="1"/>
  <c r="L1653" i="1"/>
  <c r="O1653" i="1" s="1"/>
  <c r="L1308" i="1"/>
  <c r="O1308" i="1" s="1"/>
  <c r="L924" i="1"/>
  <c r="O924" i="1" s="1"/>
  <c r="L699" i="1"/>
  <c r="O699" i="1" s="1"/>
  <c r="L436" i="1"/>
  <c r="O436" i="1" s="1"/>
  <c r="L51" i="1"/>
  <c r="O51" i="1" s="1"/>
  <c r="L1208" i="1"/>
  <c r="O1208" i="1" s="1"/>
  <c r="L859" i="1"/>
  <c r="O859" i="1" s="1"/>
  <c r="L297" i="1"/>
  <c r="O297" i="1" s="1"/>
  <c r="L1647" i="1"/>
  <c r="O1647" i="1" s="1"/>
  <c r="L916" i="1"/>
  <c r="O916" i="1" s="1"/>
  <c r="L424" i="1"/>
  <c r="O424" i="1" s="1"/>
  <c r="L1779" i="1"/>
  <c r="O1779" i="1" s="1"/>
  <c r="L1057" i="1"/>
  <c r="O1057" i="1" s="1"/>
  <c r="L495" i="1"/>
  <c r="O495" i="1" s="1"/>
  <c r="L134" i="1"/>
  <c r="O134" i="1" s="1"/>
  <c r="L1645" i="1"/>
  <c r="O1645" i="1" s="1"/>
  <c r="L904" i="1"/>
  <c r="O904" i="1" s="1"/>
  <c r="L415" i="1"/>
  <c r="O415" i="1" s="1"/>
  <c r="L1726" i="1"/>
  <c r="O1726" i="1" s="1"/>
  <c r="L1001" i="1"/>
  <c r="O1001" i="1" s="1"/>
  <c r="L239" i="1"/>
  <c r="O239" i="1" s="1"/>
  <c r="L1253" i="1"/>
  <c r="O1253" i="1" s="1"/>
  <c r="L364" i="1"/>
  <c r="O364" i="1" s="1"/>
  <c r="L1252" i="1"/>
  <c r="O1252" i="1" s="1"/>
  <c r="L356" i="1"/>
  <c r="O356" i="1" s="1"/>
  <c r="L1466" i="1"/>
  <c r="O1466" i="1" s="1"/>
  <c r="L577" i="1"/>
  <c r="O577" i="1" s="1"/>
  <c r="L250" i="1"/>
  <c r="O250" i="1" s="1"/>
  <c r="L1587" i="1"/>
  <c r="O1587" i="1" s="1"/>
  <c r="L1249" i="1"/>
  <c r="O1249" i="1" s="1"/>
  <c r="L884" i="1"/>
  <c r="O884" i="1" s="1"/>
  <c r="L653" i="1"/>
  <c r="O653" i="1" s="1"/>
  <c r="L320" i="1"/>
  <c r="O320" i="1" s="1"/>
  <c r="L1375" i="1"/>
  <c r="O1375" i="1" s="1"/>
  <c r="L1564" i="1"/>
  <c r="O1564" i="1" s="1"/>
  <c r="L648" i="1"/>
  <c r="O648" i="1" s="1"/>
  <c r="L709" i="1"/>
  <c r="O709" i="1" s="1"/>
  <c r="L1094" i="1"/>
  <c r="O1094" i="1" s="1"/>
  <c r="L785" i="1"/>
  <c r="O785" i="1" s="1"/>
  <c r="L759" i="1"/>
  <c r="O759" i="1" s="1"/>
  <c r="L168" i="1"/>
  <c r="O168" i="1" s="1"/>
  <c r="L302" i="1"/>
  <c r="O302" i="1" s="1"/>
  <c r="L1513" i="1"/>
  <c r="O1513" i="1" s="1"/>
  <c r="L1209" i="1"/>
  <c r="O1209" i="1" s="1"/>
  <c r="L627" i="1"/>
  <c r="O627" i="1" s="1"/>
  <c r="L301" i="1"/>
  <c r="O301" i="1" s="1"/>
  <c r="L23" i="1"/>
  <c r="O23" i="1" s="1"/>
  <c r="L1447" i="1"/>
  <c r="O1447" i="1" s="1"/>
  <c r="L1118" i="1"/>
  <c r="O1118" i="1" s="1"/>
  <c r="L224" i="1"/>
  <c r="O224" i="1" s="1"/>
  <c r="L603" i="1"/>
  <c r="O603" i="1" s="1"/>
  <c r="L294" i="1"/>
  <c r="O294" i="1" s="1"/>
  <c r="L982" i="1"/>
  <c r="O982" i="1" s="1"/>
  <c r="L1179" i="1"/>
  <c r="O1179" i="1" s="1"/>
  <c r="L280" i="1"/>
  <c r="O280" i="1" s="1"/>
  <c r="L1618" i="1"/>
  <c r="O1618" i="1" s="1"/>
  <c r="L1261" i="1"/>
  <c r="O1261" i="1" s="1"/>
  <c r="L394" i="1"/>
  <c r="O394" i="1" s="1"/>
  <c r="L39" i="1"/>
  <c r="O39" i="1" s="1"/>
  <c r="L1164" i="1"/>
  <c r="O1164" i="1" s="1"/>
  <c r="L839" i="1"/>
  <c r="O839" i="1" s="1"/>
  <c r="L1478" i="1"/>
  <c r="O1478" i="1" s="1"/>
  <c r="L1151" i="1"/>
  <c r="O1151" i="1" s="1"/>
  <c r="L586" i="1"/>
  <c r="O586" i="1" s="1"/>
  <c r="L255" i="1"/>
  <c r="O255" i="1" s="1"/>
  <c r="L5" i="1"/>
  <c r="O5" i="1" s="1"/>
  <c r="L1781" i="1"/>
  <c r="O1781" i="1" s="1"/>
  <c r="L1873" i="1"/>
  <c r="O1873" i="1" s="1"/>
  <c r="L834" i="1"/>
  <c r="O834" i="1" s="1"/>
  <c r="L569" i="1"/>
  <c r="O569" i="1" s="1"/>
  <c r="L249" i="1"/>
  <c r="O249" i="1" s="1"/>
  <c r="L1646" i="1"/>
  <c r="O1646" i="1" s="1"/>
  <c r="L419" i="1"/>
  <c r="O419" i="1" s="1"/>
  <c r="L47" i="1"/>
  <c r="O47" i="1" s="1"/>
  <c r="L1455" i="1"/>
  <c r="O1455" i="1" s="1"/>
  <c r="L1136" i="1"/>
  <c r="O1136" i="1" s="1"/>
  <c r="L562" i="1"/>
  <c r="O562" i="1" s="1"/>
  <c r="L214" i="1"/>
  <c r="O214" i="1" s="1"/>
  <c r="L1547" i="1"/>
  <c r="O1547" i="1" s="1"/>
  <c r="L635" i="1"/>
  <c r="O635" i="1" s="1"/>
  <c r="L1361" i="1"/>
  <c r="O1361" i="1" s="1"/>
  <c r="L1000" i="1"/>
  <c r="O1000" i="1" s="1"/>
  <c r="L75" i="1"/>
  <c r="O75" i="1" s="1"/>
  <c r="L1120" i="1"/>
  <c r="O1120" i="1" s="1"/>
  <c r="L543" i="1"/>
  <c r="O543" i="1" s="1"/>
  <c r="L234" i="1"/>
  <c r="O234" i="1" s="1"/>
  <c r="L1448" i="1"/>
  <c r="O1448" i="1" s="1"/>
  <c r="L1119" i="1"/>
  <c r="O1119" i="1" s="1"/>
  <c r="L1379" i="1"/>
  <c r="O1379" i="1" s="1"/>
  <c r="L1031" i="1"/>
  <c r="O1031" i="1" s="1"/>
  <c r="L470" i="1"/>
  <c r="O470" i="1" s="1"/>
  <c r="L811" i="1"/>
  <c r="O811" i="1" s="1"/>
  <c r="L528" i="1"/>
  <c r="O528" i="1" s="1"/>
  <c r="L1586" i="1"/>
  <c r="O1586" i="1" s="1"/>
  <c r="L1231" i="1"/>
  <c r="O1231" i="1" s="1"/>
  <c r="L1793" i="1"/>
  <c r="O1793" i="1" s="1"/>
  <c r="L513" i="1"/>
  <c r="O513" i="1" s="1"/>
  <c r="L1644" i="1"/>
  <c r="O1644" i="1" s="1"/>
  <c r="L1907" i="1"/>
  <c r="O1907" i="1" s="1"/>
  <c r="L1484" i="1"/>
  <c r="O1484" i="1" s="1"/>
  <c r="L845" i="1"/>
  <c r="O845" i="1" s="1"/>
  <c r="L592" i="1"/>
  <c r="O592" i="1" s="1"/>
  <c r="L1657" i="1"/>
  <c r="O1657" i="1" s="1"/>
  <c r="L1325" i="1"/>
  <c r="O1325" i="1" s="1"/>
  <c r="L708" i="1"/>
  <c r="O708" i="1" s="1"/>
  <c r="L564" i="1"/>
  <c r="O564" i="1" s="1"/>
  <c r="L1410" i="1"/>
  <c r="O1410" i="1" s="1"/>
  <c r="L781" i="1"/>
  <c r="O781" i="1" s="1"/>
  <c r="L152" i="1"/>
  <c r="O152" i="1" s="1"/>
  <c r="L1684" i="1"/>
  <c r="O1684" i="1" s="1"/>
  <c r="L721" i="1"/>
  <c r="O721" i="1" s="1"/>
  <c r="L312" i="1"/>
  <c r="O312" i="1" s="1"/>
  <c r="L1780" i="1"/>
  <c r="O1780" i="1" s="1"/>
  <c r="L1395" i="1"/>
  <c r="O1395" i="1" s="1"/>
  <c r="L773" i="1"/>
  <c r="O773" i="1" s="1"/>
  <c r="L496" i="1"/>
  <c r="O496" i="1" s="1"/>
  <c r="L292" i="1"/>
  <c r="O292" i="1" s="1"/>
  <c r="L1778" i="1"/>
  <c r="O1778" i="1" s="1"/>
  <c r="L1389" i="1"/>
  <c r="O1389" i="1" s="1"/>
  <c r="L1056" i="1"/>
  <c r="O1056" i="1" s="1"/>
  <c r="L490" i="1"/>
  <c r="O490" i="1" s="1"/>
  <c r="L9" i="1"/>
  <c r="O9" i="1" s="1"/>
  <c r="L1860" i="1"/>
  <c r="O1860" i="1" s="1"/>
  <c r="L1454" i="1"/>
  <c r="O1454" i="1" s="1"/>
  <c r="L1135" i="1"/>
  <c r="O1135" i="1" s="1"/>
  <c r="L393" i="1"/>
  <c r="O393" i="1" s="1"/>
  <c r="L480" i="1"/>
  <c r="O480" i="1" s="1"/>
  <c r="L113" i="1"/>
  <c r="O113" i="1" s="1"/>
  <c r="L1380" i="1"/>
  <c r="O1380" i="1" s="1"/>
  <c r="L471" i="1"/>
  <c r="O471" i="1" s="1"/>
  <c r="L1295" i="1"/>
  <c r="O1295" i="1" s="1"/>
  <c r="L917" i="1"/>
  <c r="O917" i="1" s="1"/>
  <c r="L429" i="1"/>
  <c r="O429" i="1" s="1"/>
  <c r="L50" i="1"/>
  <c r="O50" i="1" s="1"/>
  <c r="L1376" i="1"/>
  <c r="O1376" i="1" s="1"/>
  <c r="L465" i="1"/>
  <c r="O465" i="1" s="1"/>
  <c r="L833" i="1"/>
  <c r="O833" i="1" s="1"/>
  <c r="L563" i="1"/>
  <c r="O563" i="1" s="1"/>
  <c r="L1727" i="1"/>
  <c r="O1727" i="1" s="1"/>
  <c r="L1373" i="1"/>
  <c r="O1373" i="1" s="1"/>
  <c r="L94" i="1"/>
  <c r="O94" i="1" s="1"/>
  <c r="L42" i="1"/>
  <c r="O42" i="1" s="1"/>
  <c r="L65" i="1"/>
  <c r="O65" i="1" s="1"/>
  <c r="L138" i="1"/>
  <c r="O138" i="1" s="1"/>
  <c r="L1019" i="1"/>
  <c r="O1019" i="1" s="1"/>
  <c r="L1219" i="1"/>
  <c r="O1219" i="1" s="1"/>
  <c r="L1159" i="1"/>
  <c r="O1159" i="1" s="1"/>
  <c r="L1614" i="1"/>
  <c r="O1614" i="1" s="1"/>
  <c r="L752" i="1"/>
  <c r="O752" i="1" s="1"/>
  <c r="L1206" i="1"/>
  <c r="O1206" i="1" s="1"/>
  <c r="L1507" i="1"/>
  <c r="O1507" i="1" s="1"/>
  <c r="L729" i="1"/>
  <c r="O729" i="1" s="1"/>
  <c r="L704" i="1"/>
  <c r="O704" i="1" s="1"/>
  <c r="L1864" i="1"/>
  <c r="O1864" i="1" s="1"/>
  <c r="L674" i="1"/>
  <c r="O674" i="1" s="1"/>
  <c r="L1329" i="1"/>
  <c r="O1329" i="1" s="1"/>
  <c r="L1109" i="1"/>
  <c r="O1109" i="1" s="1"/>
  <c r="L1490" i="1"/>
  <c r="O1490" i="1" s="1"/>
  <c r="L540" i="1"/>
  <c r="O540" i="1" s="1"/>
  <c r="L1632" i="1"/>
  <c r="O1632" i="1" s="1"/>
  <c r="L1438" i="1"/>
  <c r="O1438" i="1" s="1"/>
  <c r="L1766" i="1"/>
  <c r="O1766" i="1" s="1"/>
  <c r="L93" i="1"/>
  <c r="O93" i="1" s="1"/>
  <c r="L959" i="1"/>
  <c r="O959" i="1" s="1"/>
  <c r="L1297" i="1"/>
  <c r="O1297" i="1" s="1"/>
  <c r="L1386" i="1"/>
  <c r="O1386" i="1" s="1"/>
  <c r="L1333" i="1"/>
  <c r="O1333" i="1" s="1"/>
  <c r="L1183" i="1"/>
  <c r="O1183" i="1" s="1"/>
  <c r="L895" i="1"/>
  <c r="O895" i="1" s="1"/>
  <c r="L1269" i="1"/>
  <c r="O1269" i="1" s="1"/>
  <c r="L1370" i="1"/>
  <c r="O1370" i="1" s="1"/>
  <c r="L1844" i="1"/>
  <c r="O1844" i="1" s="1"/>
  <c r="L1110" i="1"/>
  <c r="O1110" i="1" s="1"/>
  <c r="L1074" i="1"/>
  <c r="O1074" i="1" s="1"/>
  <c r="L1158" i="1"/>
  <c r="O1158" i="1" s="1"/>
  <c r="L1323" i="1"/>
  <c r="O1323" i="1" s="1"/>
  <c r="L1006" i="1"/>
  <c r="O1006" i="1" s="1"/>
  <c r="L903" i="1"/>
  <c r="O903" i="1" s="1"/>
  <c r="L1707" i="1"/>
  <c r="O1707" i="1" s="1"/>
  <c r="L745" i="1"/>
  <c r="O745" i="1" s="1"/>
  <c r="L1185" i="1"/>
  <c r="O1185" i="1" s="1"/>
  <c r="L946" i="1"/>
  <c r="O946" i="1" s="1"/>
  <c r="L1065" i="1"/>
  <c r="O1065" i="1" s="1"/>
  <c r="L865" i="1"/>
  <c r="O865" i="1" s="1"/>
  <c r="L1247" i="1"/>
  <c r="O1247" i="1" s="1"/>
  <c r="L1365" i="1"/>
  <c r="O1365" i="1" s="1"/>
  <c r="L1843" i="1"/>
  <c r="O1843" i="1" s="1"/>
  <c r="L898" i="1"/>
  <c r="O898" i="1" s="1"/>
  <c r="L1516" i="1"/>
  <c r="O1516" i="1" s="1"/>
  <c r="L664" i="1"/>
  <c r="O664" i="1" s="1"/>
  <c r="L1891" i="1"/>
  <c r="O1891" i="1" s="1"/>
  <c r="L881" i="1"/>
  <c r="O881" i="1" s="1"/>
  <c r="L1631" i="1"/>
  <c r="O1631" i="1" s="1"/>
  <c r="L1877" i="1"/>
  <c r="O1877" i="1" s="1"/>
  <c r="L1353" i="1"/>
  <c r="O1353" i="1" s="1"/>
  <c r="L1141" i="1"/>
  <c r="O1141" i="1" s="1"/>
  <c r="L1688" i="1"/>
  <c r="O1688" i="1" s="1"/>
  <c r="L1886" i="1"/>
  <c r="O1886" i="1" s="1"/>
  <c r="L718" i="1"/>
  <c r="O718" i="1" s="1"/>
  <c r="L1302" i="1"/>
  <c r="O1302" i="1" s="1"/>
  <c r="L945" i="1"/>
  <c r="O945" i="1" s="1"/>
  <c r="L1810" i="1"/>
  <c r="O1810" i="1" s="1"/>
  <c r="L798" i="1"/>
  <c r="O798" i="1" s="1"/>
  <c r="L764" i="1"/>
  <c r="O764" i="1" s="1"/>
  <c r="L1651" i="1"/>
  <c r="O1651" i="1" s="1"/>
  <c r="L1066" i="1"/>
  <c r="O1066" i="1" s="1"/>
  <c r="L1842" i="1"/>
  <c r="O1842" i="1" s="1"/>
  <c r="L1268" i="1"/>
  <c r="O1268" i="1" s="1"/>
  <c r="L685" i="1"/>
  <c r="O685" i="1" s="1"/>
  <c r="L958" i="1"/>
  <c r="O958" i="1" s="1"/>
  <c r="L1301" i="1"/>
  <c r="O1301" i="1" s="1"/>
  <c r="L317" i="1"/>
  <c r="O317" i="1" s="1"/>
  <c r="L1108" i="1"/>
  <c r="O1108" i="1" s="1"/>
  <c r="L784" i="1"/>
  <c r="O784" i="1" s="1"/>
  <c r="L1811" i="1"/>
  <c r="O1811" i="1" s="1"/>
  <c r="L401" i="1"/>
  <c r="O401" i="1" s="1"/>
  <c r="L1023" i="1"/>
  <c r="O1023" i="1" s="1"/>
  <c r="L1900" i="1"/>
  <c r="O1900" i="1" s="1"/>
  <c r="L1630" i="1"/>
  <c r="O1630" i="1" s="1"/>
  <c r="L1865" i="1"/>
  <c r="O1865" i="1" s="1"/>
  <c r="L930" i="1"/>
  <c r="O930" i="1" s="1"/>
  <c r="L894" i="1"/>
  <c r="O894" i="1" s="1"/>
  <c r="L1306" i="1"/>
  <c r="O1306" i="1" s="1"/>
  <c r="L1767" i="1"/>
  <c r="O1767" i="1" s="1"/>
  <c r="L816" i="1"/>
  <c r="O816" i="1" s="1"/>
  <c r="L1706" i="1"/>
  <c r="O1706" i="1" s="1"/>
  <c r="L794" i="1"/>
  <c r="O794" i="1" s="1"/>
  <c r="L450" i="1"/>
  <c r="O450" i="1" s="1"/>
  <c r="L771" i="1"/>
  <c r="O771" i="1" s="1"/>
  <c r="L744" i="1"/>
  <c r="O744" i="1" s="1"/>
  <c r="L1293" i="1"/>
  <c r="O1293" i="1" s="1"/>
  <c r="L931" i="1"/>
  <c r="O931" i="1" s="1"/>
  <c r="L692" i="1"/>
  <c r="O692" i="1" s="1"/>
  <c r="L807" i="1"/>
  <c r="O807" i="1" s="1"/>
  <c r="L1342" i="1"/>
  <c r="O1342" i="1" s="1"/>
  <c r="L598" i="1"/>
  <c r="O598" i="1" s="1"/>
  <c r="L1174" i="1"/>
  <c r="O1174" i="1" s="1"/>
  <c r="L1852" i="1"/>
  <c r="O1852" i="1" s="1"/>
  <c r="L827" i="1"/>
  <c r="O827" i="1" s="1"/>
  <c r="L1320" i="1"/>
  <c r="O1320" i="1" s="1"/>
  <c r="L358" i="1"/>
  <c r="O358" i="1" s="1"/>
  <c r="L776" i="1"/>
  <c r="O776" i="1" s="1"/>
  <c r="L1022" i="1"/>
  <c r="O1022" i="1" s="1"/>
  <c r="L85" i="1"/>
  <c r="O85" i="1" s="1"/>
  <c r="L803" i="1"/>
  <c r="O803" i="1" s="1"/>
  <c r="L1474" i="1"/>
  <c r="O1474" i="1" s="1"/>
  <c r="L779" i="1"/>
  <c r="O779" i="1" s="1"/>
  <c r="L1310" i="1"/>
  <c r="O1310" i="1" s="1"/>
  <c r="L1749" i="1"/>
  <c r="O1749" i="1" s="1"/>
  <c r="L1010" i="1"/>
  <c r="O1010" i="1" s="1"/>
  <c r="L6" i="1"/>
  <c r="O6" i="1" s="1"/>
  <c r="L650" i="1"/>
  <c r="O650" i="1" s="1"/>
  <c r="L1903" i="1"/>
  <c r="O1903" i="1" s="1"/>
  <c r="L730" i="1"/>
  <c r="O730" i="1" s="1"/>
  <c r="L1240" i="1"/>
  <c r="O1240" i="1" s="1"/>
  <c r="L191" i="1"/>
  <c r="O191" i="1" s="1"/>
  <c r="L1011" i="1"/>
  <c r="O1011" i="1" s="1"/>
  <c r="L472" i="1"/>
  <c r="O472" i="1" s="1"/>
  <c r="L1462" i="1"/>
  <c r="O1462" i="1" s="1"/>
  <c r="L874" i="1"/>
  <c r="O874" i="1" s="1"/>
  <c r="L850" i="1"/>
  <c r="O850" i="1" s="1"/>
  <c r="L918" i="1"/>
  <c r="O918" i="1" s="1"/>
  <c r="L533" i="1"/>
  <c r="O533" i="1" s="1"/>
  <c r="L500" i="1"/>
  <c r="O500" i="1" s="1"/>
  <c r="L1600" i="1"/>
  <c r="O1600" i="1" s="1"/>
  <c r="L657" i="1"/>
  <c r="O657" i="1" s="1"/>
  <c r="L998" i="1"/>
  <c r="O998" i="1" s="1"/>
  <c r="L299" i="1"/>
  <c r="O299" i="1" s="1"/>
  <c r="L1251" i="1"/>
  <c r="O1251" i="1" s="1"/>
  <c r="L1125" i="1"/>
  <c r="O1125" i="1" s="1"/>
  <c r="L713" i="1"/>
  <c r="O713" i="1" s="1"/>
  <c r="L1346" i="1"/>
  <c r="O1346" i="1" s="1"/>
  <c r="L887" i="1"/>
  <c r="O887" i="1" s="1"/>
  <c r="L851" i="1"/>
  <c r="O851" i="1" s="1"/>
  <c r="L158" i="1"/>
  <c r="O158" i="1" s="1"/>
  <c r="L1740" i="1"/>
  <c r="O1740" i="1" s="1"/>
  <c r="L428" i="1"/>
  <c r="O428" i="1" s="1"/>
  <c r="L888" i="1"/>
  <c r="O888" i="1" s="1"/>
  <c r="L589" i="1"/>
  <c r="O589" i="1" s="1"/>
  <c r="L510" i="1"/>
  <c r="O510" i="1" s="1"/>
  <c r="L88" i="1"/>
  <c r="O88" i="1" s="1"/>
  <c r="L149" i="1"/>
  <c r="O149" i="1" s="1"/>
  <c r="L142" i="1"/>
  <c r="O142" i="1" s="1"/>
  <c r="L43" i="1"/>
  <c r="O43" i="1" s="1"/>
  <c r="L221" i="1"/>
  <c r="O221" i="1" s="1"/>
  <c r="L182" i="1"/>
  <c r="O182" i="1" s="1"/>
  <c r="L228" i="1"/>
  <c r="O228" i="1" s="1"/>
  <c r="L204" i="1"/>
  <c r="O204" i="1" s="1"/>
  <c r="L183" i="1"/>
  <c r="O183" i="1" s="1"/>
  <c r="L222" i="1"/>
  <c r="O222" i="1" s="1"/>
  <c r="L184" i="1"/>
  <c r="O184" i="1" s="1"/>
  <c r="L210" i="1"/>
  <c r="O210" i="1" s="1"/>
  <c r="L351" i="1"/>
  <c r="O351" i="1" s="1"/>
  <c r="L246" i="1"/>
  <c r="O246" i="1" s="1"/>
  <c r="L203" i="1"/>
  <c r="O203" i="1" s="1"/>
  <c r="L219" i="1"/>
  <c r="O219" i="1" s="1"/>
  <c r="L181" i="1"/>
  <c r="O181" i="1" s="1"/>
  <c r="L220" i="1"/>
  <c r="O220" i="1" s="1"/>
  <c r="L487" i="1"/>
  <c r="O487" i="1" s="1"/>
  <c r="L468" i="1"/>
  <c r="O468" i="1" s="1"/>
  <c r="L531" i="1"/>
  <c r="O531" i="1" s="1"/>
  <c r="L588" i="1"/>
  <c r="O588" i="1" s="1"/>
  <c r="L298" i="1"/>
  <c r="O298" i="1" s="1"/>
  <c r="L886" i="1"/>
  <c r="O886" i="1" s="1"/>
  <c r="L251" i="1"/>
  <c r="O251" i="1" s="1"/>
  <c r="L632" i="1"/>
  <c r="O632" i="1" s="1"/>
  <c r="L952" i="1"/>
  <c r="O952" i="1" s="1"/>
  <c r="L426" i="1"/>
  <c r="O426" i="1" s="1"/>
  <c r="L261" i="1"/>
  <c r="O261" i="1" s="1"/>
  <c r="L697" i="1"/>
  <c r="O697" i="1" s="1"/>
  <c r="L499" i="1"/>
  <c r="O499" i="1" s="1"/>
  <c r="L466" i="1"/>
  <c r="O466" i="1" s="1"/>
  <c r="L782" i="1"/>
  <c r="O782" i="1" s="1"/>
  <c r="L189" i="1"/>
  <c r="O189" i="1" s="1"/>
  <c r="L509" i="1"/>
  <c r="O509" i="1" s="1"/>
  <c r="L1571" i="1"/>
  <c r="O1571" i="1" s="1"/>
  <c r="L333" i="1"/>
  <c r="O333" i="1" s="1"/>
  <c r="L595" i="1"/>
  <c r="O595" i="1" s="1"/>
  <c r="L272" i="1"/>
  <c r="O272" i="1" s="1"/>
  <c r="L48" i="1"/>
  <c r="O48" i="1" s="1"/>
  <c r="L195" i="1"/>
  <c r="O195" i="1" s="1"/>
  <c r="L232" i="1"/>
  <c r="O232" i="1" s="1"/>
  <c r="L437" i="1"/>
  <c r="O437" i="1" s="1"/>
  <c r="L157" i="1"/>
  <c r="O157" i="1" s="1"/>
  <c r="L912" i="1"/>
  <c r="O912" i="1" s="1"/>
  <c r="L412" i="1"/>
  <c r="O412" i="1" s="1"/>
  <c r="L313" i="1"/>
  <c r="O313" i="1" s="1"/>
  <c r="L724" i="1"/>
  <c r="O724" i="1" s="1"/>
  <c r="L122" i="1"/>
  <c r="O122" i="1" s="1"/>
  <c r="L116" i="1"/>
  <c r="O116" i="1" s="1"/>
  <c r="L557" i="1"/>
  <c r="O557" i="1" s="1"/>
  <c r="L862" i="1"/>
  <c r="O862" i="1" s="1"/>
  <c r="L994" i="1"/>
  <c r="O994" i="1" s="1"/>
  <c r="L148" i="1"/>
  <c r="O148" i="1" s="1"/>
  <c r="L761" i="1"/>
  <c r="O761" i="1" s="1"/>
  <c r="L885" i="1"/>
  <c r="O885" i="1" s="1"/>
  <c r="L322" i="1"/>
  <c r="O322" i="1" s="1"/>
  <c r="L683" i="1"/>
  <c r="O683" i="1" s="1"/>
  <c r="L849" i="1"/>
  <c r="O849" i="1" s="1"/>
  <c r="L117" i="1"/>
  <c r="O117" i="1" s="1"/>
  <c r="L109" i="1"/>
  <c r="O109" i="1" s="1"/>
  <c r="L140" i="1"/>
  <c r="O140" i="1" s="1"/>
  <c r="L995" i="1"/>
  <c r="O995" i="1" s="1"/>
  <c r="L156" i="1"/>
  <c r="O156" i="1" s="1"/>
  <c r="L128" i="1"/>
  <c r="O128" i="1" s="1"/>
  <c r="L925" i="1"/>
  <c r="O925" i="1" s="1"/>
  <c r="L655" i="1"/>
  <c r="O655" i="1" s="1"/>
  <c r="L953" i="1"/>
  <c r="O953" i="1" s="1"/>
  <c r="L100" i="1"/>
  <c r="O100" i="1" s="1"/>
  <c r="L482" i="1"/>
  <c r="O482" i="1" s="1"/>
  <c r="L789" i="1"/>
  <c r="O789" i="1" s="1"/>
  <c r="L334" i="1"/>
  <c r="O334" i="1" s="1"/>
  <c r="L163" i="1"/>
  <c r="O163" i="1" s="1"/>
  <c r="L215" i="1"/>
  <c r="O215" i="1" s="1"/>
  <c r="L615" i="1"/>
  <c r="O615" i="1" s="1"/>
  <c r="L162" i="1"/>
  <c r="O162" i="1" s="1"/>
  <c r="L447" i="1"/>
  <c r="O447" i="1" s="1"/>
  <c r="L376" i="1"/>
  <c r="O376" i="1" s="1"/>
  <c r="L332" i="1"/>
  <c r="O332" i="1" s="1"/>
  <c r="L169" i="1"/>
  <c r="O169" i="1" s="1"/>
  <c r="L131" i="1"/>
  <c r="O131" i="1" s="1"/>
  <c r="L369" i="1"/>
  <c r="O369" i="1" s="1"/>
  <c r="L201" i="1"/>
  <c r="O201" i="1" s="1"/>
  <c r="L82" i="1"/>
  <c r="O82" i="1" s="1"/>
  <c r="L1352" i="1"/>
  <c r="O1352" i="1" s="1"/>
  <c r="L1322" i="1"/>
  <c r="O1322" i="1" s="1"/>
  <c r="L1841" i="1"/>
  <c r="O1841" i="1" s="1"/>
  <c r="L1575" i="1"/>
  <c r="O1575" i="1" s="1"/>
  <c r="L1364" i="1"/>
  <c r="O1364" i="1" s="1"/>
  <c r="L1840" i="1"/>
  <c r="O1840" i="1" s="1"/>
  <c r="L1905" i="1"/>
  <c r="O1905" i="1" s="1"/>
  <c r="L1851" i="1"/>
  <c r="O1851" i="1" s="1"/>
  <c r="L1246" i="1"/>
  <c r="O1246" i="1" s="1"/>
  <c r="L335" i="1"/>
  <c r="O335" i="1" s="1"/>
  <c r="L1807" i="1"/>
  <c r="O1807" i="1" s="1"/>
  <c r="L1748" i="1"/>
  <c r="O1748" i="1" s="1"/>
  <c r="L1028" i="1"/>
  <c r="O1028" i="1" s="1"/>
  <c r="L1876" i="1"/>
  <c r="O1876" i="1" s="1"/>
  <c r="L84" i="1"/>
  <c r="O84" i="1" s="1"/>
  <c r="L1315" i="1"/>
  <c r="O1315" i="1" s="1"/>
  <c r="L1839" i="1"/>
  <c r="O1839" i="1" s="1"/>
  <c r="L16" i="1"/>
  <c r="O16" i="1" s="1"/>
  <c r="L245" i="1"/>
  <c r="O245" i="1" s="1"/>
  <c r="L218" i="1"/>
  <c r="O218" i="1" s="1"/>
  <c r="L71" i="1"/>
  <c r="O71" i="1" s="1"/>
  <c r="L209" i="1"/>
  <c r="O209" i="1" s="1"/>
  <c r="L380" i="1"/>
  <c r="O380" i="1" s="1"/>
  <c r="L178" i="1"/>
  <c r="O178" i="1" s="1"/>
  <c r="L381" i="1"/>
  <c r="O381" i="1" s="1"/>
  <c r="L192" i="1"/>
  <c r="O192" i="1" s="1"/>
  <c r="L266" i="1"/>
  <c r="O266" i="1" s="1"/>
  <c r="L180" i="1"/>
  <c r="O180" i="1" s="1"/>
  <c r="L208" i="1"/>
  <c r="O208" i="1" s="1"/>
  <c r="L379" i="1"/>
  <c r="O379" i="1" s="1"/>
  <c r="L179" i="1"/>
  <c r="O179" i="1" s="1"/>
  <c r="L177" i="1"/>
  <c r="O177" i="1" s="1"/>
  <c r="L175" i="1"/>
  <c r="O175" i="1" s="1"/>
  <c r="L227" i="1"/>
  <c r="O227" i="1" s="1"/>
  <c r="L70" i="1"/>
  <c r="O70" i="1" s="1"/>
  <c r="L378" i="1"/>
  <c r="O378" i="1" s="1"/>
  <c r="L217" i="1"/>
  <c r="O217" i="1" s="1"/>
  <c r="L174" i="1"/>
  <c r="O174" i="1" s="1"/>
  <c r="L200" i="1"/>
  <c r="O200" i="1" s="1"/>
  <c r="L199" i="1"/>
  <c r="O199" i="1" s="1"/>
  <c r="L176" i="1"/>
  <c r="O176" i="1" s="1"/>
  <c r="L350" i="1"/>
  <c r="O350" i="1" s="1"/>
  <c r="L120" i="1"/>
  <c r="O120" i="1" s="1"/>
  <c r="L216" i="1"/>
  <c r="O216" i="1" s="1"/>
  <c r="L377" i="1"/>
  <c r="O377" i="1" s="1"/>
  <c r="L172" i="1"/>
  <c r="O172" i="1" s="1"/>
  <c r="L173" i="1"/>
  <c r="O173" i="1" s="1"/>
  <c r="L262" i="1"/>
  <c r="O262" i="1" s="1"/>
  <c r="L289" i="1"/>
  <c r="O289" i="1" s="1"/>
  <c r="L1622" i="1"/>
  <c r="O1622" i="1" s="1"/>
  <c r="L1518" i="1"/>
  <c r="O1518" i="1" s="1"/>
  <c r="L1273" i="1"/>
  <c r="O1273" i="1" s="1"/>
  <c r="L1175" i="1"/>
  <c r="O1175" i="1" s="1"/>
  <c r="L13" i="1"/>
  <c r="O13" i="1" s="1"/>
  <c r="L1461" i="1"/>
  <c r="O1461" i="1" s="1"/>
  <c r="L1123" i="1"/>
  <c r="O1123" i="1" s="1"/>
  <c r="L1591" i="1"/>
  <c r="O1591" i="1" s="1"/>
  <c r="L1517" i="1"/>
  <c r="O1517" i="1" s="1"/>
  <c r="L1709" i="1"/>
  <c r="O1709" i="1" s="1"/>
  <c r="L1239" i="1"/>
  <c r="O1239" i="1" s="1"/>
  <c r="L1142" i="1"/>
  <c r="O1142" i="1" s="1"/>
  <c r="L1426" i="1"/>
  <c r="O1426" i="1" s="1"/>
  <c r="L872" i="1"/>
  <c r="O872" i="1" s="1"/>
  <c r="L1652" i="1"/>
  <c r="O1652" i="1" s="1"/>
  <c r="L86" i="1"/>
  <c r="O86" i="1" s="1"/>
  <c r="L1354" i="1"/>
  <c r="O1354" i="1" s="1"/>
  <c r="L1324" i="1"/>
  <c r="O1324" i="1" s="1"/>
  <c r="L1853" i="1"/>
  <c r="O1853" i="1" s="1"/>
  <c r="L867" i="1"/>
  <c r="O867" i="1" s="1"/>
  <c r="L1902" i="1"/>
  <c r="O1902" i="1" s="1"/>
  <c r="L1366" i="1"/>
  <c r="O1366" i="1" s="1"/>
  <c r="L1577" i="1"/>
  <c r="O1577" i="1" s="1"/>
  <c r="L1635" i="1"/>
  <c r="O1635" i="1" s="1"/>
  <c r="L1552" i="1"/>
  <c r="O1552" i="1" s="1"/>
  <c r="L616" i="1"/>
  <c r="O616" i="1" s="1"/>
  <c r="L1813" i="1"/>
  <c r="O1813" i="1" s="1"/>
  <c r="L359" i="1"/>
  <c r="O359" i="1" s="1"/>
  <c r="L1238" i="1"/>
  <c r="O1238" i="1" s="1"/>
  <c r="L1281" i="1"/>
  <c r="O1281" i="1" s="1"/>
  <c r="L1008" i="1"/>
  <c r="O1008" i="1" s="1"/>
  <c r="L960" i="1"/>
  <c r="O960" i="1" s="1"/>
  <c r="L1372" i="1"/>
  <c r="O1372" i="1" s="1"/>
  <c r="L899" i="1"/>
  <c r="O899" i="1" s="1"/>
  <c r="L1271" i="1"/>
  <c r="O1271" i="1" s="1"/>
  <c r="L693" i="1"/>
  <c r="O693" i="1" s="1"/>
  <c r="L1045" i="1"/>
  <c r="O1045" i="1" s="1"/>
  <c r="L1901" i="1"/>
  <c r="O1901" i="1" s="1"/>
  <c r="L948" i="1"/>
  <c r="O948" i="1" s="1"/>
  <c r="L1782" i="1"/>
  <c r="O1782" i="1" s="1"/>
  <c r="L336" i="1"/>
  <c r="O336" i="1" s="1"/>
  <c r="L790" i="1"/>
  <c r="O790" i="1" s="1"/>
  <c r="L1812" i="1"/>
  <c r="O1812" i="1" s="1"/>
  <c r="L337" i="1"/>
  <c r="O337" i="1" s="1"/>
  <c r="L1708" i="1"/>
  <c r="O1708" i="1" s="1"/>
  <c r="L1638" i="1"/>
  <c r="O1638" i="1" s="1"/>
  <c r="L370" i="1"/>
  <c r="O370" i="1" s="1"/>
  <c r="L1067" i="1"/>
  <c r="O1067" i="1" s="1"/>
  <c r="L1567" i="1"/>
  <c r="O1567" i="1" s="1"/>
  <c r="L1542" i="1"/>
  <c r="O1542" i="1" s="1"/>
  <c r="L1892" i="1"/>
  <c r="O1892" i="1" s="1"/>
  <c r="L532" i="1"/>
  <c r="O532" i="1" s="1"/>
  <c r="L1491" i="1"/>
  <c r="O1491" i="1" s="1"/>
  <c r="L1068" i="1"/>
  <c r="O1068" i="1" s="1"/>
  <c r="L1371" i="1"/>
  <c r="O1371" i="1" s="1"/>
  <c r="L1668" i="1"/>
  <c r="O1668" i="1" s="1"/>
  <c r="L1475" i="1"/>
  <c r="O1475" i="1" s="1"/>
  <c r="L1303" i="1"/>
  <c r="O1303" i="1" s="1"/>
  <c r="L985" i="1"/>
  <c r="O985" i="1" s="1"/>
  <c r="L808" i="1"/>
  <c r="O808" i="1" s="1"/>
  <c r="L1255" i="1"/>
  <c r="O1255" i="1" s="1"/>
  <c r="L1220" i="1"/>
  <c r="O1220" i="1" s="1"/>
  <c r="L1492" i="1"/>
  <c r="O1492" i="1" s="1"/>
  <c r="L1075" i="1"/>
  <c r="O1075" i="1" s="1"/>
  <c r="L840" i="1"/>
  <c r="O840" i="1" s="1"/>
  <c r="L1909" i="1"/>
  <c r="O1909" i="1" s="1"/>
  <c r="L617" i="1"/>
  <c r="O617" i="1" s="1"/>
  <c r="L1029" i="1"/>
  <c r="O1029" i="1" s="1"/>
  <c r="L675" i="1"/>
  <c r="O675" i="1" s="1"/>
  <c r="L1007" i="1"/>
  <c r="O1007" i="1" s="1"/>
  <c r="L990" i="1"/>
  <c r="O990" i="1" s="1"/>
  <c r="L656" i="1"/>
  <c r="O656" i="1" s="1"/>
  <c r="L1814" i="1"/>
  <c r="O1814" i="1" s="1"/>
  <c r="L1024" i="1"/>
  <c r="O1024" i="1" s="1"/>
  <c r="L932" i="1"/>
  <c r="O932" i="1" s="1"/>
  <c r="L582" i="1"/>
  <c r="O582" i="1" s="1"/>
  <c r="L882" i="1"/>
  <c r="O882" i="1" s="1"/>
  <c r="L1112" i="1"/>
  <c r="O1112" i="1" s="1"/>
  <c r="L866" i="1"/>
  <c r="O866" i="1" s="1"/>
  <c r="L1845" i="1"/>
  <c r="O1845" i="1" s="1"/>
  <c r="L427" i="1"/>
  <c r="O427" i="1" s="1"/>
  <c r="L1634" i="1"/>
  <c r="O1634" i="1" s="1"/>
  <c r="L746" i="1"/>
  <c r="O746" i="1" s="1"/>
  <c r="L686" i="1"/>
  <c r="O686" i="1" s="1"/>
  <c r="L665" i="1"/>
  <c r="O665" i="1" s="1"/>
  <c r="L1439" i="1"/>
  <c r="O1439" i="1" s="1"/>
  <c r="L605" i="1"/>
  <c r="O605" i="1" s="1"/>
  <c r="L570" i="1"/>
  <c r="O570" i="1" s="1"/>
  <c r="L488" i="1"/>
  <c r="O488" i="1" s="1"/>
  <c r="L1272" i="1"/>
  <c r="O1272" i="1" s="1"/>
  <c r="L753" i="1"/>
  <c r="O753" i="1" s="1"/>
  <c r="L1144" i="1"/>
  <c r="O1144" i="1" s="1"/>
  <c r="L118" i="1"/>
  <c r="O118" i="1" s="1"/>
  <c r="L453" i="1"/>
  <c r="O453" i="1" s="1"/>
  <c r="L1282" i="1"/>
  <c r="O1282" i="1" s="1"/>
  <c r="L230" i="1"/>
  <c r="O230" i="1" s="1"/>
  <c r="L282" i="1"/>
  <c r="O282" i="1" s="1"/>
  <c r="L1739" i="1"/>
  <c r="O1739" i="1" s="1"/>
  <c r="L1113" i="1"/>
  <c r="O1113" i="1" s="1"/>
  <c r="L454" i="1"/>
  <c r="O454" i="1" s="1"/>
  <c r="L22" i="1"/>
  <c r="O22" i="1" s="1"/>
  <c r="L623" i="1"/>
  <c r="O623" i="1" s="1"/>
  <c r="L339" i="1"/>
  <c r="O339" i="1" s="1"/>
  <c r="L283" i="1"/>
  <c r="O283" i="1" s="1"/>
  <c r="L406" i="1"/>
  <c r="O406" i="1" s="1"/>
  <c r="L1168" i="1"/>
  <c r="O1168" i="1" s="1"/>
  <c r="L1143" i="1"/>
  <c r="O1143" i="1" s="1"/>
  <c r="L241" i="1"/>
  <c r="O241" i="1" s="1"/>
  <c r="L873" i="1"/>
  <c r="O873" i="1" s="1"/>
  <c r="L772" i="1"/>
  <c r="O772" i="1" s="1"/>
  <c r="L1406" i="1"/>
  <c r="O1406" i="1" s="1"/>
  <c r="L442" i="1"/>
  <c r="O442" i="1" s="1"/>
  <c r="L986" i="1"/>
  <c r="O986" i="1" s="1"/>
  <c r="L525" i="1"/>
  <c r="O525" i="1" s="1"/>
  <c r="L273" i="1"/>
  <c r="O273" i="1" s="1"/>
  <c r="L318" i="1"/>
  <c r="O318" i="1" s="1"/>
  <c r="L765" i="1"/>
  <c r="O765" i="1" s="1"/>
  <c r="L1427" i="1"/>
  <c r="O1427" i="1" s="1"/>
  <c r="L372" i="1"/>
  <c r="O372" i="1" s="1"/>
  <c r="L462" i="1"/>
  <c r="O462" i="1" s="1"/>
  <c r="L461" i="1"/>
  <c r="O461" i="1" s="1"/>
  <c r="L1535" i="1"/>
  <c r="O1535" i="1" s="1"/>
  <c r="L1658" i="1"/>
  <c r="O1658" i="1" s="1"/>
  <c r="L1914" i="1"/>
  <c r="O1914" i="1" s="1"/>
  <c r="L1533" i="1"/>
  <c r="O1533" i="1" s="1"/>
  <c r="L1786" i="1"/>
  <c r="O1786" i="1" s="1"/>
  <c r="L1718" i="1"/>
  <c r="O1718" i="1" s="1"/>
  <c r="L1605" i="1"/>
  <c r="O1605" i="1" s="1"/>
  <c r="L1818" i="1"/>
  <c r="O1818" i="1" s="1"/>
  <c r="L1757" i="1"/>
  <c r="O1757" i="1" s="1"/>
  <c r="L1717" i="1"/>
  <c r="O1717" i="1" s="1"/>
  <c r="L1526" i="1"/>
  <c r="O1526" i="1" s="1"/>
  <c r="L1725" i="1"/>
  <c r="O1725" i="1" s="1"/>
  <c r="L1817" i="1"/>
  <c r="O1817" i="1" s="1"/>
  <c r="L1719" i="1"/>
  <c r="O1719" i="1" s="1"/>
  <c r="L1681" i="1"/>
  <c r="O1681" i="1" s="1"/>
  <c r="L1754" i="1"/>
  <c r="O1754" i="1" s="1"/>
  <c r="L1683" i="1"/>
  <c r="O1683" i="1" s="1"/>
  <c r="L1525" i="1"/>
  <c r="O1525" i="1" s="1"/>
  <c r="L1456" i="1"/>
  <c r="O1456" i="1" s="1"/>
  <c r="L1759" i="1"/>
  <c r="O1759" i="1" s="1"/>
  <c r="L1680" i="1"/>
  <c r="O1680" i="1" s="1"/>
  <c r="L1529" i="1"/>
  <c r="O1529" i="1" s="1"/>
  <c r="L1819" i="1"/>
  <c r="O1819" i="1" s="1"/>
  <c r="L1880" i="1"/>
  <c r="O1880" i="1" s="1"/>
  <c r="L1584" i="1"/>
  <c r="O1584" i="1" s="1"/>
  <c r="L1682" i="1"/>
  <c r="O1682" i="1" s="1"/>
  <c r="L1879" i="1"/>
  <c r="O1879" i="1" s="1"/>
  <c r="L1878" i="1"/>
  <c r="O1878" i="1" s="1"/>
  <c r="L1532" i="1"/>
  <c r="O1532" i="1" s="1"/>
  <c r="L1453" i="1"/>
  <c r="O1453" i="1" s="1"/>
  <c r="L1881" i="1"/>
  <c r="O1881" i="1" s="1"/>
  <c r="L1756" i="1"/>
  <c r="O1756" i="1" s="1"/>
  <c r="L1625" i="1"/>
  <c r="O1625" i="1" s="1"/>
  <c r="L1716" i="1"/>
  <c r="O1716" i="1" s="1"/>
  <c r="L1607" i="1"/>
  <c r="O1607" i="1" s="1"/>
  <c r="L1606" i="1"/>
  <c r="O1606" i="1" s="1"/>
  <c r="L1585" i="1"/>
  <c r="O1585" i="1" s="1"/>
  <c r="L1499" i="1"/>
  <c r="O1499" i="1" s="1"/>
  <c r="L1500" i="1"/>
  <c r="O1500" i="1" s="1"/>
  <c r="L1604" i="1"/>
  <c r="O1604" i="1" s="1"/>
  <c r="L1730" i="1"/>
  <c r="O1730" i="1" s="1"/>
  <c r="L1758" i="1"/>
  <c r="O1758" i="1" s="1"/>
  <c r="L1527" i="1"/>
  <c r="O1527" i="1" s="1"/>
  <c r="L1528" i="1"/>
  <c r="O1528" i="1" s="1"/>
  <c r="L1882" i="1"/>
  <c r="O1882" i="1" s="1"/>
  <c r="L1583" i="1"/>
  <c r="O1583" i="1" s="1"/>
  <c r="L1424" i="1"/>
  <c r="O1424" i="1" s="1"/>
  <c r="L1534" i="1"/>
  <c r="O1534" i="1" s="1"/>
  <c r="L1871" i="1"/>
  <c r="O1871" i="1" s="1"/>
  <c r="L1664" i="1"/>
  <c r="O1664" i="1" s="1"/>
  <c r="L1581" i="1"/>
  <c r="O1581" i="1" s="1"/>
  <c r="L1580" i="1"/>
  <c r="O1580" i="1" s="1"/>
  <c r="L1715" i="1"/>
  <c r="O1715" i="1" s="1"/>
  <c r="L1569" i="1"/>
  <c r="O1569" i="1" s="1"/>
  <c r="L1603" i="1"/>
  <c r="O1603" i="1" s="1"/>
  <c r="L1531" i="1"/>
  <c r="O1531" i="1" s="1"/>
  <c r="L1582" i="1"/>
  <c r="O1582" i="1" s="1"/>
  <c r="L1755" i="1"/>
  <c r="O1755" i="1" s="1"/>
  <c r="L1663" i="1"/>
  <c r="O1663" i="1" s="1"/>
  <c r="L1816" i="1"/>
  <c r="O1816" i="1" s="1"/>
  <c r="L1624" i="1"/>
  <c r="O1624" i="1" s="1"/>
  <c r="L1524" i="1"/>
  <c r="O1524" i="1" s="1"/>
  <c r="L1579" i="1"/>
  <c r="O1579" i="1" s="1"/>
  <c r="L1714" i="1"/>
  <c r="O1714" i="1" s="1"/>
  <c r="L1498" i="1"/>
  <c r="O1498" i="1" s="1"/>
  <c r="L1913" i="1"/>
  <c r="O1913" i="1" s="1"/>
  <c r="L1713" i="1"/>
  <c r="O1713" i="1" s="1"/>
  <c r="L1896" i="1"/>
  <c r="O1896" i="1" s="1"/>
  <c r="L1737" i="1"/>
  <c r="O1737" i="1" s="1"/>
  <c r="L1826" i="1"/>
  <c r="O1826" i="1" s="1"/>
  <c r="L1280" i="1"/>
  <c r="O1280" i="1" s="1"/>
  <c r="L1107" i="1"/>
  <c r="O1107" i="1" s="1"/>
  <c r="L164" i="1"/>
  <c r="O164" i="1" s="1"/>
  <c r="L1705" i="1"/>
  <c r="O1705" i="1" s="1"/>
  <c r="L1676" i="1"/>
  <c r="O1676" i="1" s="1"/>
  <c r="L1850" i="1"/>
  <c r="O1850" i="1" s="1"/>
  <c r="L1332" i="1"/>
  <c r="O1332" i="1" s="1"/>
  <c r="L190" i="1"/>
  <c r="O190" i="1" s="1"/>
  <c r="L1904" i="1"/>
  <c r="O1904" i="1" s="1"/>
  <c r="L1773" i="1"/>
  <c r="O1773" i="1" s="1"/>
  <c r="L1103" i="1"/>
  <c r="O1103" i="1" s="1"/>
  <c r="L751" i="1"/>
  <c r="O751" i="1" s="1"/>
  <c r="L1106" i="1"/>
  <c r="O1106" i="1" s="1"/>
  <c r="L449" i="1"/>
  <c r="O449" i="1" s="1"/>
  <c r="L1675" i="1"/>
  <c r="O1675" i="1" s="1"/>
  <c r="L1838" i="1"/>
  <c r="O1838" i="1" s="1"/>
  <c r="L1650" i="1"/>
  <c r="O1650" i="1" s="1"/>
  <c r="L1064" i="1"/>
  <c r="O1064" i="1" s="1"/>
  <c r="L929" i="1"/>
  <c r="O929" i="1" s="1"/>
  <c r="L1397" i="1"/>
  <c r="O1397" i="1" s="1"/>
  <c r="L597" i="1"/>
  <c r="O597" i="1" s="1"/>
  <c r="L92" i="1"/>
  <c r="O92" i="1" s="1"/>
  <c r="L1704" i="1"/>
  <c r="O1704" i="1" s="1"/>
  <c r="L1515" i="1"/>
  <c r="O1515" i="1" s="1"/>
  <c r="L743" i="1"/>
  <c r="O743" i="1" s="1"/>
  <c r="L1806" i="1"/>
  <c r="O1806" i="1" s="1"/>
  <c r="L684" i="1"/>
  <c r="O684" i="1" s="1"/>
  <c r="L1875" i="1"/>
  <c r="O1875" i="1" s="1"/>
  <c r="L1738" i="1"/>
  <c r="O1738" i="1" s="1"/>
  <c r="L400" i="1"/>
  <c r="O400" i="1" s="1"/>
  <c r="L1703" i="1"/>
  <c r="O1703" i="1" s="1"/>
  <c r="L233" i="1"/>
  <c r="O233" i="1" s="1"/>
  <c r="L879" i="1"/>
  <c r="O879" i="1" s="1"/>
  <c r="L1590" i="1"/>
  <c r="O1590" i="1" s="1"/>
  <c r="L1437" i="1"/>
  <c r="O1437" i="1" s="1"/>
  <c r="L673" i="1"/>
  <c r="O673" i="1" s="1"/>
  <c r="L1890" i="1"/>
  <c r="O1890" i="1" s="1"/>
  <c r="L1908" i="1"/>
  <c r="O1908" i="1" s="1"/>
  <c r="L1291" i="1"/>
  <c r="O1291" i="1" s="1"/>
  <c r="L1747" i="1"/>
  <c r="O1747" i="1" s="1"/>
  <c r="L1830" i="1"/>
  <c r="O1830" i="1" s="1"/>
  <c r="L1245" i="1"/>
  <c r="O1245" i="1" s="1"/>
  <c r="L1805" i="1"/>
  <c r="O1805" i="1" s="1"/>
  <c r="L1674" i="1"/>
  <c r="O1674" i="1" s="1"/>
  <c r="L1314" i="1"/>
  <c r="O1314" i="1" s="1"/>
  <c r="L1063" i="1"/>
  <c r="O1063" i="1" s="1"/>
  <c r="L1104" i="1"/>
  <c r="O1104" i="1" s="1"/>
  <c r="L763" i="1"/>
  <c r="O763" i="1" s="1"/>
  <c r="L1460" i="1"/>
  <c r="O1460" i="1" s="1"/>
  <c r="L727" i="1"/>
  <c r="O727" i="1" s="1"/>
  <c r="L1414" i="1"/>
  <c r="O1414" i="1" s="1"/>
  <c r="L801" i="1"/>
  <c r="O801" i="1" s="1"/>
  <c r="L1105" i="1"/>
  <c r="O1105" i="1" s="1"/>
  <c r="L770" i="1"/>
  <c r="O770" i="1" s="1"/>
  <c r="L539" i="1"/>
  <c r="O539" i="1" s="1"/>
  <c r="L1772" i="1"/>
  <c r="O1772" i="1" s="1"/>
  <c r="L1266" i="1"/>
  <c r="O1266" i="1" s="1"/>
  <c r="L316" i="1"/>
  <c r="O316" i="1" s="1"/>
  <c r="L1218" i="1"/>
  <c r="O1218" i="1" s="1"/>
  <c r="L558" i="1"/>
  <c r="O558" i="1" s="1"/>
  <c r="L590" i="1"/>
  <c r="O590" i="1" s="1"/>
  <c r="L1555" i="1"/>
  <c r="O1555" i="1" s="1"/>
  <c r="L1211" i="1"/>
  <c r="O1211" i="1" s="1"/>
  <c r="L1242" i="1"/>
  <c r="O1242" i="1" s="1"/>
  <c r="L1276" i="1"/>
  <c r="O1276" i="1" s="1"/>
  <c r="L1442" i="1"/>
  <c r="O1442" i="1" s="1"/>
  <c r="L1545" i="1"/>
  <c r="O1545" i="1" s="1"/>
  <c r="L869" i="1"/>
  <c r="O869" i="1" s="1"/>
  <c r="L1128" i="1"/>
  <c r="O1128" i="1" s="1"/>
  <c r="L1784" i="1"/>
  <c r="O1784" i="1" s="1"/>
  <c r="L1060" i="1"/>
  <c r="O1060" i="1" s="1"/>
  <c r="L914" i="1"/>
  <c r="O914" i="1" s="1"/>
  <c r="L841" i="1"/>
  <c r="O841" i="1" s="1"/>
  <c r="L1328" i="1"/>
  <c r="O1328" i="1" s="1"/>
  <c r="L767" i="1"/>
  <c r="O767" i="1" s="1"/>
  <c r="L1637" i="1"/>
  <c r="O1637" i="1" s="1"/>
  <c r="L937" i="1"/>
  <c r="O937" i="1" s="1"/>
  <c r="L1013" i="1"/>
  <c r="O1013" i="1" s="1"/>
  <c r="L1608" i="1"/>
  <c r="O1608" i="1" s="1"/>
  <c r="L1383" i="1"/>
  <c r="O1383" i="1" s="1"/>
  <c r="L1049" i="1"/>
  <c r="O1049" i="1" s="1"/>
  <c r="L1162" i="1"/>
  <c r="O1162" i="1" s="1"/>
  <c r="L1129" i="1"/>
  <c r="O1129" i="1" s="1"/>
  <c r="L236" i="1"/>
  <c r="O236" i="1" s="1"/>
  <c r="L1465" i="1"/>
  <c r="O1465" i="1" s="1"/>
  <c r="L1083" i="1"/>
  <c r="O1083" i="1" s="1"/>
  <c r="L1721" i="1"/>
  <c r="O1721" i="1" s="1"/>
  <c r="L1855" i="1"/>
  <c r="O1855" i="1" s="1"/>
  <c r="L988" i="1"/>
  <c r="O988" i="1" s="1"/>
  <c r="L1656" i="1"/>
  <c r="O1656" i="1" s="1"/>
  <c r="L938" i="1"/>
  <c r="O938" i="1" s="1"/>
  <c r="L1893" i="1"/>
  <c r="O1893" i="1" s="1"/>
  <c r="L439" i="1"/>
  <c r="O439" i="1" s="1"/>
  <c r="L1360" i="1"/>
  <c r="O1360" i="1" s="1"/>
  <c r="L1866" i="1"/>
  <c r="O1866" i="1" s="1"/>
  <c r="L992" i="1"/>
  <c r="O992" i="1" s="1"/>
  <c r="L362" i="1"/>
  <c r="O362" i="1" s="1"/>
  <c r="L809" i="1"/>
  <c r="O809" i="1" s="1"/>
  <c r="L1318" i="1"/>
  <c r="O1318" i="1" s="1"/>
  <c r="L1117" i="1"/>
  <c r="O1117" i="1" s="1"/>
  <c r="L715" i="1"/>
  <c r="O715" i="1" s="1"/>
  <c r="L1729" i="1"/>
  <c r="O1729" i="1" s="1"/>
  <c r="L620" i="1"/>
  <c r="O620" i="1" s="1"/>
  <c r="L341" i="1"/>
  <c r="O341" i="1" s="1"/>
  <c r="L1408" i="1"/>
  <c r="O1408" i="1" s="1"/>
  <c r="L969" i="1"/>
  <c r="O969" i="1" s="1"/>
  <c r="L939" i="1"/>
  <c r="O939" i="1" s="1"/>
  <c r="L502" i="1"/>
  <c r="O502" i="1" s="1"/>
  <c r="L1617" i="1"/>
  <c r="O1617" i="1" s="1"/>
  <c r="L1820" i="1"/>
  <c r="O1820" i="1" s="1"/>
  <c r="L1722" i="1"/>
  <c r="O1722" i="1" s="1"/>
  <c r="L1742" i="1"/>
  <c r="O1742" i="1" s="1"/>
  <c r="L1796" i="1"/>
  <c r="O1796" i="1" s="1"/>
  <c r="L276" i="1"/>
  <c r="O276" i="1" s="1"/>
  <c r="L573" i="1"/>
  <c r="O573" i="1" s="1"/>
  <c r="L1791" i="1"/>
  <c r="O1791" i="1" s="1"/>
  <c r="L731" i="1"/>
  <c r="O731" i="1" s="1"/>
  <c r="L1420" i="1"/>
  <c r="O1420" i="1" s="1"/>
  <c r="L607" i="1"/>
  <c r="O607" i="1" s="1"/>
  <c r="L1723" i="1"/>
  <c r="O1723" i="1" s="1"/>
  <c r="L1620" i="1"/>
  <c r="O1620" i="1" s="1"/>
  <c r="L1720" i="1"/>
  <c r="O1720" i="1" s="1"/>
  <c r="L512" i="1"/>
  <c r="O512" i="1" s="1"/>
  <c r="L1257" i="1"/>
  <c r="O1257" i="1" s="1"/>
  <c r="L207" i="1"/>
  <c r="O207" i="1" s="1"/>
  <c r="L1285" i="1"/>
  <c r="O1285" i="1" s="1"/>
  <c r="L1563" i="1"/>
  <c r="O1563" i="1" s="1"/>
  <c r="L677" i="1"/>
  <c r="O677" i="1" s="1"/>
  <c r="L1477" i="1"/>
  <c r="O1477" i="1" s="1"/>
  <c r="L171" i="1"/>
  <c r="O171" i="1" s="1"/>
  <c r="L373" i="1"/>
  <c r="O373" i="1" s="1"/>
  <c r="L584" i="1"/>
  <c r="O584" i="1" s="1"/>
  <c r="L196" i="1"/>
  <c r="O196" i="1" s="1"/>
  <c r="L492" i="1"/>
  <c r="O492" i="1" s="1"/>
  <c r="L264" i="1"/>
  <c r="O264" i="1" s="1"/>
  <c r="L1221" i="1"/>
  <c r="O1221" i="1" s="1"/>
  <c r="L263" i="1"/>
  <c r="O263" i="1" s="1"/>
  <c r="L1116" i="1"/>
  <c r="O1116" i="1" s="1"/>
  <c r="L1048" i="1"/>
  <c r="O1048" i="1" s="1"/>
  <c r="L110" i="1"/>
  <c r="O110" i="1" s="1"/>
  <c r="L159" i="1"/>
  <c r="O159" i="1" s="1"/>
  <c r="L1012" i="1"/>
  <c r="O1012" i="1" s="1"/>
  <c r="L1127" i="1"/>
  <c r="O1127" i="1" s="1"/>
  <c r="L1452" i="1"/>
  <c r="O1452" i="1" s="1"/>
  <c r="L274" i="1"/>
  <c r="O274" i="1" s="1"/>
  <c r="L1712" i="1"/>
  <c r="O1712" i="1" s="1"/>
  <c r="L1710" i="1"/>
  <c r="O1710" i="1" s="1"/>
  <c r="L1327" i="1"/>
  <c r="O1327" i="1" s="1"/>
  <c r="L1114" i="1"/>
  <c r="O1114" i="1" s="1"/>
  <c r="L1568" i="1"/>
  <c r="O1568" i="1" s="1"/>
  <c r="L1679" i="1"/>
  <c r="O1679" i="1" s="1"/>
  <c r="L1554" i="1"/>
  <c r="O1554" i="1" s="1"/>
  <c r="L483" i="1"/>
  <c r="O483" i="1" s="1"/>
  <c r="L1790" i="1"/>
  <c r="O1790" i="1" s="1"/>
  <c r="L936" i="1"/>
  <c r="O936" i="1" s="1"/>
  <c r="L1256" i="1"/>
  <c r="O1256" i="1" s="1"/>
  <c r="L1494" i="1"/>
  <c r="O1494" i="1" s="1"/>
  <c r="L307" i="1"/>
  <c r="O307" i="1" s="1"/>
  <c r="L1854" i="1"/>
  <c r="O1854" i="1" s="1"/>
  <c r="L619" i="1"/>
  <c r="O619" i="1" s="1"/>
  <c r="L1126" i="1"/>
  <c r="O1126" i="1" s="1"/>
  <c r="L1741" i="1"/>
  <c r="O1741" i="1" s="1"/>
  <c r="L913" i="1"/>
  <c r="O913" i="1" s="1"/>
  <c r="L1399" i="1"/>
  <c r="O1399" i="1" s="1"/>
  <c r="L1359" i="1"/>
  <c r="O1359" i="1" s="1"/>
  <c r="L1553" i="1"/>
  <c r="O1553" i="1" s="1"/>
  <c r="L474" i="1"/>
  <c r="O474" i="1" s="1"/>
  <c r="L1047" i="1"/>
  <c r="O1047" i="1" s="1"/>
  <c r="L1601" i="1"/>
  <c r="O1601" i="1" s="1"/>
  <c r="L511" i="1"/>
  <c r="O511" i="1" s="1"/>
  <c r="L1294" i="1"/>
  <c r="O1294" i="1" s="1"/>
  <c r="L1275" i="1"/>
  <c r="O1275" i="1" s="1"/>
  <c r="L676" i="1"/>
  <c r="O676" i="1" s="1"/>
  <c r="L1283" i="1"/>
  <c r="O1283" i="1" s="1"/>
  <c r="L1463" i="1"/>
  <c r="O1463" i="1" s="1"/>
  <c r="L275" i="1"/>
  <c r="O275" i="1" s="1"/>
  <c r="L1783" i="1"/>
  <c r="O1783" i="1" s="1"/>
  <c r="L935" i="1"/>
  <c r="O935" i="1" s="1"/>
  <c r="L451" i="1"/>
  <c r="O451" i="1" s="1"/>
  <c r="L1161" i="1"/>
  <c r="O1161" i="1" s="1"/>
  <c r="L1508" i="1"/>
  <c r="O1508" i="1" s="1"/>
  <c r="L1145" i="1"/>
  <c r="O1145" i="1" s="1"/>
  <c r="L1350" i="1"/>
  <c r="O1350" i="1" s="1"/>
  <c r="L1678" i="1"/>
  <c r="O1678" i="1" s="1"/>
  <c r="L1419" i="1"/>
  <c r="O1419" i="1" s="1"/>
  <c r="L963" i="1"/>
  <c r="O963" i="1" s="1"/>
  <c r="L1082" i="1"/>
  <c r="O1082" i="1" s="1"/>
  <c r="L1053" i="1"/>
  <c r="O1053" i="1" s="1"/>
  <c r="L1274" i="1"/>
  <c r="O1274" i="1" s="1"/>
  <c r="L1544" i="1"/>
  <c r="O1544" i="1" s="1"/>
  <c r="L473" i="1"/>
  <c r="O473" i="1" s="1"/>
  <c r="L1316" i="1"/>
  <c r="O1316" i="1" s="1"/>
  <c r="L987" i="1"/>
  <c r="O987" i="1" s="1"/>
  <c r="L1815" i="1"/>
  <c r="O1815" i="1" s="1"/>
  <c r="L1636" i="1"/>
  <c r="O1636" i="1" s="1"/>
  <c r="L572" i="1"/>
  <c r="O572" i="1" s="1"/>
  <c r="L1476" i="1"/>
  <c r="O1476" i="1" s="1"/>
  <c r="L1592" i="1"/>
  <c r="O1592" i="1" s="1"/>
  <c r="L501" i="1"/>
  <c r="O501" i="1" s="1"/>
  <c r="L1160" i="1"/>
  <c r="O1160" i="1" s="1"/>
  <c r="L1519" i="1"/>
  <c r="O1519" i="1" s="1"/>
  <c r="L463" i="1"/>
  <c r="O463" i="1" s="1"/>
  <c r="L1495" i="1"/>
  <c r="O1495" i="1" s="1"/>
  <c r="L438" i="1"/>
  <c r="O438" i="1" s="1"/>
  <c r="L1750" i="1"/>
  <c r="O1750" i="1" s="1"/>
  <c r="L1059" i="1"/>
  <c r="O1059" i="1" s="1"/>
  <c r="L1441" i="1"/>
  <c r="O1441" i="1" s="1"/>
  <c r="L1407" i="1"/>
  <c r="O1407" i="1" s="1"/>
  <c r="L1833" i="1"/>
  <c r="O1833" i="1" s="1"/>
  <c r="L962" i="1"/>
  <c r="O962" i="1" s="1"/>
  <c r="L583" i="1"/>
  <c r="O583" i="1" s="1"/>
  <c r="L1317" i="1"/>
  <c r="O1317" i="1" s="1"/>
  <c r="L1311" i="1"/>
  <c r="O1311" i="1" s="1"/>
  <c r="L1711" i="1"/>
  <c r="O1711" i="1" s="1"/>
  <c r="L714" i="1"/>
  <c r="O714" i="1" s="1"/>
  <c r="L1241" i="1"/>
  <c r="O1241" i="1" s="1"/>
  <c r="L1210" i="1"/>
  <c r="O1210" i="1" s="1"/>
  <c r="L766" i="1"/>
  <c r="O766" i="1" s="1"/>
  <c r="L489" i="1"/>
  <c r="O489" i="1" s="1"/>
  <c r="L1115" i="1"/>
  <c r="O1115" i="1" s="1"/>
  <c r="L1025" i="1"/>
  <c r="O1025" i="1" s="1"/>
  <c r="L1493" i="1"/>
  <c r="O1493" i="1" s="1"/>
  <c r="L340" i="1"/>
  <c r="O340" i="1" s="1"/>
  <c r="L991" i="1"/>
  <c r="O991" i="1" s="1"/>
  <c r="L361" i="1"/>
  <c r="O361" i="1" s="1"/>
  <c r="L1382" i="1"/>
  <c r="O1382" i="1" s="1"/>
  <c r="L915" i="1"/>
  <c r="O915" i="1" s="1"/>
  <c r="L1562" i="1"/>
  <c r="O1562" i="1" s="1"/>
  <c r="L1728" i="1"/>
  <c r="O1728" i="1" s="1"/>
  <c r="L791" i="1"/>
  <c r="O791" i="1" s="1"/>
  <c r="L1686" i="1"/>
  <c r="O1686" i="1" s="1"/>
  <c r="L1574" i="1"/>
  <c r="O1574" i="1" s="1"/>
  <c r="L1827" i="1"/>
  <c r="O1827" i="1" s="1"/>
  <c r="L1514" i="1"/>
  <c r="O1514" i="1" s="1"/>
  <c r="L1848" i="1"/>
  <c r="O1848" i="1" s="1"/>
  <c r="L1589" i="1"/>
  <c r="O1589" i="1" s="1"/>
  <c r="L1648" i="1"/>
  <c r="O1648" i="1" s="1"/>
  <c r="L1771" i="1"/>
  <c r="O1771" i="1" s="1"/>
  <c r="L1505" i="1"/>
  <c r="O1505" i="1" s="1"/>
  <c r="L1828" i="1"/>
  <c r="O1828" i="1" s="1"/>
  <c r="L1802" i="1"/>
  <c r="O1802" i="1" s="1"/>
  <c r="L1152" i="1"/>
  <c r="O1152" i="1" s="1"/>
  <c r="L1153" i="1"/>
  <c r="O1153" i="1" s="1"/>
  <c r="L1861" i="1"/>
  <c r="O1861" i="1" s="1"/>
  <c r="L1770" i="1"/>
  <c r="O1770" i="1" s="1"/>
  <c r="L1551" i="1"/>
  <c r="O1551" i="1" s="1"/>
  <c r="L1870" i="1"/>
  <c r="O1870" i="1" s="1"/>
  <c r="L503" i="1"/>
  <c r="O503" i="1" s="1"/>
  <c r="L1868" i="1"/>
  <c r="O1868" i="1" s="1"/>
  <c r="L900" i="1"/>
  <c r="O900" i="1" s="1"/>
  <c r="L133" i="1"/>
  <c r="O133" i="1" s="1"/>
  <c r="L281" i="1"/>
  <c r="O281" i="1" s="1"/>
  <c r="L1413" i="1"/>
  <c r="O1413" i="1" s="1"/>
  <c r="L12" i="1"/>
  <c r="O12" i="1" s="1"/>
  <c r="L1381" i="1"/>
  <c r="O1381" i="1" s="1"/>
  <c r="L989" i="1"/>
  <c r="O989" i="1" s="1"/>
  <c r="L722" i="1"/>
  <c r="O722" i="1" s="1"/>
  <c r="L1588" i="1"/>
  <c r="O1588" i="1" s="1"/>
  <c r="L889" i="1"/>
  <c r="O889" i="1" s="1"/>
  <c r="L654" i="1"/>
  <c r="O654" i="1" s="1"/>
  <c r="L330" i="1"/>
  <c r="O330" i="1" s="1"/>
  <c r="L1671" i="1"/>
  <c r="O1671" i="1" s="1"/>
  <c r="L314" i="1"/>
  <c r="O314" i="1" s="1"/>
  <c r="L1096" i="1"/>
  <c r="O1096" i="1" s="1"/>
  <c r="L523" i="1"/>
  <c r="O523" i="1" s="1"/>
  <c r="L710" i="1"/>
  <c r="O710" i="1" s="1"/>
  <c r="L1098" i="1"/>
  <c r="O1098" i="1" s="1"/>
  <c r="L1512" i="1"/>
  <c r="O1512" i="1" s="1"/>
  <c r="L621" i="1"/>
  <c r="O621" i="1" s="1"/>
  <c r="L21" i="1"/>
  <c r="O21" i="1" s="1"/>
  <c r="L681" i="1"/>
  <c r="O681" i="1" s="1"/>
  <c r="L734" i="1"/>
  <c r="O734" i="1" s="1"/>
  <c r="L425" i="1"/>
  <c r="O425" i="1" s="1"/>
  <c r="L76" i="1"/>
  <c r="O76" i="1" s="1"/>
  <c r="L1450" i="1"/>
  <c r="O1450" i="1" s="1"/>
  <c r="L1121" i="1"/>
  <c r="O1121" i="1" s="1"/>
  <c r="L821" i="1"/>
  <c r="O821" i="1" s="1"/>
  <c r="L556" i="1"/>
  <c r="O556" i="1" s="1"/>
  <c r="L36" i="1"/>
  <c r="O36" i="1" s="1"/>
  <c r="L1598" i="1"/>
  <c r="O1598" i="1" s="1"/>
  <c r="L658" i="1"/>
  <c r="O658" i="1" s="1"/>
  <c r="L35" i="1"/>
  <c r="O35" i="1" s="1"/>
  <c r="L835" i="1"/>
  <c r="O835" i="1" s="1"/>
  <c r="L446" i="1"/>
  <c r="O446" i="1" s="1"/>
  <c r="L90" i="1"/>
  <c r="O90" i="1" s="1"/>
  <c r="L1224" i="1"/>
  <c r="O1224" i="1" s="1"/>
  <c r="L876" i="1"/>
  <c r="O876" i="1" s="1"/>
  <c r="L1326" i="1"/>
  <c r="O1326" i="1" s="1"/>
  <c r="L970" i="1"/>
  <c r="O970" i="1" s="1"/>
  <c r="L256" i="1"/>
  <c r="O256" i="1" s="1"/>
  <c r="L631" i="1"/>
  <c r="O631" i="1" s="1"/>
  <c r="L860" i="1"/>
  <c r="O860" i="1" s="1"/>
  <c r="L1824" i="1"/>
  <c r="O1824" i="1" s="1"/>
  <c r="L812" i="1"/>
  <c r="O812" i="1" s="1"/>
  <c r="L529" i="1"/>
  <c r="O529" i="1" s="1"/>
  <c r="L1181" i="1"/>
  <c r="O1181" i="1" s="1"/>
  <c r="L1339" i="1"/>
  <c r="O1339" i="1" s="1"/>
  <c r="L295" i="1"/>
  <c r="O295" i="1" s="1"/>
  <c r="L66" i="1"/>
  <c r="O66" i="1" s="1"/>
  <c r="L1485" i="1"/>
  <c r="O1485" i="1" s="1"/>
  <c r="L846" i="1"/>
  <c r="O846" i="1" s="1"/>
  <c r="L594" i="1"/>
  <c r="O594" i="1" s="1"/>
  <c r="L680" i="1"/>
  <c r="O680" i="1" s="1"/>
  <c r="L481" i="1"/>
  <c r="O481" i="1" s="1"/>
  <c r="L127" i="1"/>
  <c r="O127" i="1" s="1"/>
  <c r="L587" i="1"/>
  <c r="O587" i="1" s="1"/>
  <c r="L1062" i="1"/>
  <c r="O1062" i="1" s="1"/>
  <c r="L147" i="1"/>
  <c r="O147" i="1" s="1"/>
  <c r="L905" i="1"/>
  <c r="O905" i="1" s="1"/>
  <c r="L682" i="1"/>
  <c r="O682" i="1" s="1"/>
  <c r="L1223" i="1"/>
  <c r="O1223" i="1" s="1"/>
  <c r="L398" i="1"/>
  <c r="O398" i="1" s="1"/>
  <c r="L820" i="1"/>
  <c r="O820" i="1" s="1"/>
  <c r="L537" i="1"/>
  <c r="O537" i="1" s="1"/>
  <c r="L231" i="1"/>
  <c r="O231" i="1" s="1"/>
  <c r="L1734" i="1"/>
  <c r="O1734" i="1" s="1"/>
  <c r="L97" i="1"/>
  <c r="O97" i="1" s="1"/>
  <c r="L1823" i="1"/>
  <c r="O1823" i="1" s="1"/>
  <c r="L213" i="1"/>
  <c r="O213" i="1" s="1"/>
  <c r="L799" i="1"/>
  <c r="O799" i="1" s="1"/>
  <c r="L54" i="1"/>
  <c r="O54" i="1" s="1"/>
  <c r="L1077" i="1"/>
  <c r="O1077" i="1" s="1"/>
  <c r="L497" i="1"/>
  <c r="O497" i="1" s="1"/>
  <c r="L331" i="1"/>
  <c r="O331" i="1" s="1"/>
  <c r="L68" i="1"/>
  <c r="O68" i="1" s="1"/>
  <c r="L1061" i="1"/>
  <c r="O1061" i="1" s="1"/>
  <c r="L1180" i="1"/>
  <c r="O1180" i="1" s="1"/>
  <c r="L11" i="1"/>
  <c r="O11" i="1" s="1"/>
  <c r="L822" i="1"/>
  <c r="O822" i="1" s="1"/>
  <c r="L1254" i="1"/>
  <c r="O1254" i="1" s="1"/>
  <c r="L37" i="1"/>
  <c r="O37" i="1" s="1"/>
  <c r="L748" i="1"/>
  <c r="O748" i="1" s="1"/>
  <c r="L98" i="1"/>
  <c r="O98" i="1" s="1"/>
  <c r="L696" i="1"/>
  <c r="O696" i="1" s="1"/>
  <c r="L1733" i="1"/>
  <c r="O1733" i="1" s="1"/>
  <c r="L1459" i="1"/>
  <c r="O1459" i="1" s="1"/>
  <c r="L10" i="1"/>
  <c r="O10" i="1" s="1"/>
  <c r="L67" i="1"/>
  <c r="O67" i="1" s="1"/>
  <c r="L720" i="1"/>
  <c r="O720" i="1" s="1"/>
  <c r="L1501" i="1"/>
  <c r="O1501" i="1" s="1"/>
  <c r="L321" i="1"/>
  <c r="O321" i="1" s="1"/>
  <c r="L955" i="1"/>
  <c r="O955" i="1" s="1"/>
  <c r="L999" i="1"/>
  <c r="O999" i="1" s="1"/>
  <c r="L432" i="1"/>
  <c r="O432" i="1" s="1"/>
  <c r="L908" i="1"/>
  <c r="O908" i="1" s="1"/>
  <c r="L883" i="1"/>
  <c r="O883" i="1" s="1"/>
  <c r="L293" i="1"/>
  <c r="O293" i="1" s="1"/>
  <c r="L754" i="1"/>
  <c r="O754" i="1" s="1"/>
  <c r="L954" i="1"/>
  <c r="O954" i="1" s="1"/>
  <c r="L145" i="1"/>
  <c r="O145" i="1" s="1"/>
  <c r="L505" i="1"/>
  <c r="O505" i="1" s="1"/>
  <c r="L493" i="1"/>
  <c r="O493" i="1" s="1"/>
  <c r="L476" i="1"/>
  <c r="O476" i="1" s="1"/>
  <c r="L951" i="1"/>
  <c r="O951" i="1" s="1"/>
  <c r="L1691" i="1"/>
  <c r="O1691" i="1" s="1"/>
  <c r="L352" i="1"/>
  <c r="O352" i="1" s="1"/>
  <c r="L1743" i="1"/>
  <c r="O1743" i="1" s="1"/>
  <c r="L579" i="1"/>
  <c r="O579" i="1" s="1"/>
  <c r="L285" i="1"/>
  <c r="O285" i="1" s="1"/>
  <c r="L475" i="1"/>
  <c r="O475" i="1" s="1"/>
  <c r="L1429" i="1"/>
  <c r="O1429" i="1" s="1"/>
  <c r="L668" i="1"/>
  <c r="O668" i="1" s="1"/>
  <c r="L284" i="1"/>
  <c r="O284" i="1" s="1"/>
  <c r="L420" i="1"/>
  <c r="O420" i="1" s="1"/>
  <c r="L950" i="1"/>
  <c r="O950" i="1" s="1"/>
  <c r="L1479" i="1"/>
  <c r="O1479" i="1" s="1"/>
  <c r="L125" i="1"/>
  <c r="O125" i="1" s="1"/>
  <c r="L506" i="1"/>
  <c r="O506" i="1" s="1"/>
  <c r="L1040" i="1"/>
  <c r="O1040" i="1" s="1"/>
  <c r="L374" i="1"/>
  <c r="O374" i="1" s="1"/>
  <c r="L1639" i="1"/>
  <c r="O1639" i="1" s="1"/>
  <c r="L1626" i="1"/>
  <c r="O1626" i="1" s="1"/>
  <c r="L1467" i="1"/>
  <c r="O1467" i="1" s="1"/>
  <c r="L786" i="1"/>
  <c r="O786" i="1" s="1"/>
  <c r="L485" i="1"/>
  <c r="O485" i="1" s="1"/>
  <c r="L1536" i="1"/>
  <c r="O1536" i="1" s="1"/>
  <c r="L610" i="1"/>
  <c r="O610" i="1" s="1"/>
  <c r="L114" i="1"/>
  <c r="O114" i="1" s="1"/>
  <c r="L1400" i="1"/>
  <c r="O1400" i="1" s="1"/>
  <c r="L1557" i="1"/>
  <c r="O1557" i="1" s="1"/>
  <c r="L1233" i="1"/>
  <c r="O1233" i="1" s="1"/>
  <c r="L606" i="1"/>
  <c r="O606" i="1" s="1"/>
  <c r="L629" i="1"/>
  <c r="O629" i="1" s="1"/>
  <c r="L1615" i="1"/>
  <c r="O1615" i="1" s="1"/>
  <c r="L524" i="1"/>
  <c r="O524" i="1" s="1"/>
  <c r="L371" i="1"/>
  <c r="O371" i="1" s="1"/>
  <c r="L458" i="1"/>
  <c r="O458" i="1" s="1"/>
  <c r="L1270" i="1"/>
  <c r="O1270" i="1" s="1"/>
  <c r="L947" i="1"/>
  <c r="O947" i="1" s="1"/>
  <c r="L896" i="1"/>
  <c r="O896" i="1" s="1"/>
  <c r="L1111" i="1"/>
  <c r="O1111" i="1" s="1"/>
  <c r="L306" i="1"/>
  <c r="O306" i="1" s="1"/>
  <c r="L618" i="1"/>
  <c r="O618" i="1" s="1"/>
  <c r="L541" i="1"/>
  <c r="O541" i="1" s="1"/>
  <c r="L542" i="1"/>
  <c r="O542" i="1" s="1"/>
  <c r="L1543" i="1"/>
  <c r="O1543" i="1" s="1"/>
  <c r="L141" i="1"/>
  <c r="O141" i="1" s="1"/>
  <c r="L1182" i="1"/>
  <c r="O1182" i="1" s="1"/>
  <c r="L769" i="1"/>
  <c r="O769" i="1" s="1"/>
  <c r="L902" i="1"/>
  <c r="O902" i="1" s="1"/>
  <c r="L1165" i="1"/>
  <c r="O1165" i="1" s="1"/>
  <c r="L1436" i="1"/>
  <c r="O1436" i="1" s="1"/>
  <c r="L1184" i="1"/>
  <c r="O1184" i="1" s="1"/>
  <c r="L1351" i="1"/>
  <c r="O1351" i="1" s="1"/>
  <c r="L1122" i="1"/>
  <c r="O1122" i="1" s="1"/>
  <c r="L1885" i="1"/>
  <c r="O1885" i="1" s="1"/>
  <c r="L1100" i="1"/>
  <c r="O1100" i="1" s="1"/>
  <c r="L1673" i="1"/>
  <c r="O1673" i="1" s="1"/>
  <c r="L928" i="1"/>
  <c r="O928" i="1" s="1"/>
  <c r="L703" i="1"/>
  <c r="O703" i="1" s="1"/>
  <c r="L1396" i="1"/>
  <c r="O1396" i="1" s="1"/>
  <c r="L399" i="1"/>
  <c r="O399" i="1" s="1"/>
  <c r="L717" i="1"/>
  <c r="O717" i="1" s="1"/>
  <c r="L944" i="1"/>
  <c r="O944" i="1" s="1"/>
  <c r="L926" i="1"/>
  <c r="O926" i="1" s="1"/>
  <c r="L863" i="1"/>
  <c r="O863" i="1" s="1"/>
  <c r="L1869" i="1"/>
  <c r="O1869" i="1" s="1"/>
  <c r="L1101" i="1"/>
  <c r="O1101" i="1" s="1"/>
  <c r="L1803" i="1"/>
  <c r="O1803" i="1" s="1"/>
  <c r="L1265" i="1"/>
  <c r="O1265" i="1" s="1"/>
  <c r="L1763" i="1"/>
  <c r="O1763" i="1" s="1"/>
  <c r="L815" i="1"/>
  <c r="O815" i="1" s="1"/>
  <c r="L1385" i="1"/>
  <c r="O1385" i="1" s="1"/>
  <c r="L1102" i="1"/>
  <c r="O1102" i="1" s="1"/>
  <c r="L1173" i="1"/>
  <c r="O1173" i="1" s="1"/>
  <c r="L1362" i="1"/>
  <c r="O1362" i="1" s="1"/>
  <c r="L1331" i="1"/>
  <c r="O1331" i="1" s="1"/>
  <c r="L1687" i="1"/>
  <c r="O1687" i="1" s="1"/>
  <c r="L1157" i="1"/>
  <c r="O1157" i="1" s="1"/>
  <c r="L725" i="1"/>
  <c r="O725" i="1" s="1"/>
  <c r="L1321" i="1"/>
  <c r="O1321" i="1" s="1"/>
  <c r="L1369" i="1"/>
  <c r="O1369" i="1" s="1"/>
  <c r="L1662" i="1"/>
  <c r="O1662" i="1" s="1"/>
  <c r="L1363" i="1"/>
  <c r="O1363" i="1" s="1"/>
  <c r="L1340" i="1"/>
  <c r="O1340" i="1" s="1"/>
  <c r="L448" i="1"/>
  <c r="O448" i="1" s="1"/>
  <c r="L1217" i="1"/>
  <c r="O1217" i="1" s="1"/>
  <c r="L1319" i="1"/>
  <c r="O1319" i="1" s="1"/>
  <c r="L1166" i="1"/>
  <c r="O1166" i="1" s="1"/>
  <c r="L1290" i="1"/>
  <c r="O1290" i="1" s="1"/>
  <c r="L826" i="1"/>
  <c r="O826" i="1" s="1"/>
  <c r="L1765" i="1"/>
  <c r="O1765" i="1" s="1"/>
  <c r="L1244" i="1"/>
  <c r="O1244" i="1" s="1"/>
  <c r="L1140" i="1"/>
  <c r="O1140" i="1" s="1"/>
  <c r="L1672" i="1"/>
  <c r="O1672" i="1" s="1"/>
  <c r="L1305" i="1"/>
  <c r="O1305" i="1" s="1"/>
  <c r="L927" i="1"/>
  <c r="O927" i="1" s="1"/>
  <c r="L750" i="1"/>
  <c r="O750" i="1" s="1"/>
  <c r="L1613" i="1"/>
  <c r="O1613" i="1" s="1"/>
  <c r="L742" i="1"/>
  <c r="O742" i="1" s="1"/>
  <c r="L1829" i="1"/>
  <c r="O1829" i="1" s="1"/>
  <c r="L891" i="1"/>
  <c r="O891" i="1" s="1"/>
  <c r="L943" i="1"/>
  <c r="O943" i="1" s="1"/>
  <c r="L1764" i="1"/>
  <c r="O1764" i="1" s="1"/>
  <c r="L825" i="1"/>
  <c r="O825" i="1" s="1"/>
  <c r="L691" i="1"/>
  <c r="O691" i="1" s="1"/>
  <c r="L672" i="1"/>
  <c r="O672" i="1" s="1"/>
  <c r="L1020" i="1"/>
  <c r="O1020" i="1" s="1"/>
  <c r="L1701" i="1"/>
  <c r="O1701" i="1" s="1"/>
  <c r="L1849" i="1"/>
  <c r="O1849" i="1" s="1"/>
  <c r="L878" i="1"/>
  <c r="O878" i="1" s="1"/>
  <c r="L762" i="1"/>
  <c r="O762" i="1" s="1"/>
  <c r="L315" i="1"/>
  <c r="O315" i="1" s="1"/>
  <c r="L91" i="1"/>
  <c r="O91" i="1" s="1"/>
  <c r="L892" i="1"/>
  <c r="O892" i="1" s="1"/>
  <c r="L1489" i="1"/>
  <c r="O1489" i="1" s="1"/>
  <c r="L740" i="1"/>
  <c r="O740" i="1" s="1"/>
  <c r="L1804" i="1"/>
  <c r="O1804" i="1" s="1"/>
  <c r="L1506" i="1"/>
  <c r="O1506" i="1" s="1"/>
  <c r="L1237" i="1"/>
  <c r="O1237" i="1" s="1"/>
  <c r="L793" i="1"/>
  <c r="O793" i="1" s="1"/>
  <c r="L596" i="1"/>
  <c r="O596" i="1" s="1"/>
  <c r="L726" i="1"/>
  <c r="O726" i="1" s="1"/>
  <c r="L357" i="1"/>
  <c r="O357" i="1" s="1"/>
  <c r="L1156" i="1"/>
  <c r="O1156" i="1" s="1"/>
  <c r="L1702" i="1"/>
  <c r="O1702" i="1" s="1"/>
  <c r="L741" i="1"/>
  <c r="O741" i="1" s="1"/>
  <c r="L1300" i="1"/>
  <c r="O1300" i="1" s="1"/>
  <c r="L538" i="1"/>
  <c r="O538" i="1" s="1"/>
  <c r="L1264" i="1"/>
  <c r="O1264" i="1" s="1"/>
  <c r="L1073" i="1"/>
  <c r="O1073" i="1" s="1"/>
  <c r="L663" i="1"/>
  <c r="O663" i="1" s="1"/>
  <c r="L1649" i="1"/>
  <c r="O1649" i="1" s="1"/>
  <c r="L1204" i="1"/>
  <c r="O1204" i="1" s="1"/>
  <c r="L1341" i="1"/>
  <c r="O1341" i="1" s="1"/>
  <c r="L1863" i="1"/>
  <c r="O1863" i="1" s="1"/>
  <c r="L1155" i="1"/>
  <c r="O1155" i="1" s="1"/>
  <c r="L1296" i="1"/>
  <c r="O1296" i="1" s="1"/>
  <c r="L1004" i="1"/>
  <c r="O1004" i="1" s="1"/>
  <c r="L783" i="1"/>
  <c r="O783" i="1" s="1"/>
  <c r="L1309" i="1"/>
  <c r="O1309" i="1" s="1"/>
  <c r="L1473" i="1"/>
  <c r="O1473" i="1" s="1"/>
  <c r="L800" i="1"/>
  <c r="O800" i="1" s="1"/>
  <c r="L1746" i="1"/>
  <c r="O1746" i="1" s="1"/>
  <c r="L83" i="1"/>
  <c r="O83" i="1" s="1"/>
  <c r="L778" i="1"/>
  <c r="O778" i="1" s="1"/>
  <c r="L775" i="1"/>
  <c r="O775" i="1" s="1"/>
  <c r="L1633" i="1"/>
  <c r="O1633" i="1" s="1"/>
  <c r="L1777" i="1"/>
  <c r="O1777" i="1" s="1"/>
  <c r="L1831" i="1"/>
  <c r="O1831" i="1" s="1"/>
  <c r="L1776" i="1"/>
  <c r="O1776" i="1" s="1"/>
  <c r="L405" i="1"/>
  <c r="O405" i="1" s="1"/>
  <c r="L1009" i="1"/>
  <c r="O1009" i="1" s="1"/>
  <c r="L1124" i="1"/>
  <c r="O1124" i="1" s="1"/>
  <c r="L868" i="1"/>
  <c r="O868" i="1" s="1"/>
  <c r="L1377" i="1"/>
  <c r="O1377" i="1" s="1"/>
  <c r="L1616" i="1"/>
  <c r="O1616" i="1" s="1"/>
  <c r="L1578" i="1"/>
  <c r="O1578" i="1" s="1"/>
  <c r="L1058" i="1"/>
  <c r="O1058" i="1" s="1"/>
  <c r="L1623" i="1"/>
  <c r="O1623" i="1" s="1"/>
  <c r="L1795" i="1"/>
  <c r="O1795" i="1" s="1"/>
  <c r="L712" i="1"/>
  <c r="O712" i="1" s="1"/>
  <c r="L1176" i="1"/>
  <c r="O1176" i="1" s="1"/>
  <c r="L571" i="1"/>
  <c r="O571" i="1" s="1"/>
  <c r="L1689" i="1"/>
  <c r="O1689" i="1" s="1"/>
  <c r="L1599" i="1"/>
  <c r="O1599" i="1" s="1"/>
  <c r="L87" i="1"/>
  <c r="O87" i="1" s="1"/>
  <c r="L202" i="1"/>
  <c r="O202" i="1" s="1"/>
  <c r="L170" i="1"/>
  <c r="O170" i="1" s="1"/>
  <c r="L460" i="1"/>
  <c r="O460" i="1" s="1"/>
  <c r="L1899" i="1"/>
  <c r="O1899" i="1" s="1"/>
  <c r="L1809" i="1"/>
  <c r="O1809" i="1" s="1"/>
  <c r="L154" i="1"/>
  <c r="O154" i="1" s="1"/>
  <c r="L1847" i="1"/>
  <c r="O1847" i="1" s="1"/>
  <c r="L194" i="1"/>
  <c r="O194" i="1" s="1"/>
  <c r="L259" i="1"/>
  <c r="O259" i="1" s="1"/>
  <c r="L1278" i="1"/>
  <c r="O1278" i="1" s="1"/>
  <c r="L1393" i="1"/>
  <c r="O1393" i="1" s="1"/>
  <c r="L121" i="1"/>
  <c r="O121" i="1" s="1"/>
  <c r="L1822" i="1"/>
  <c r="O1822" i="1" s="1"/>
  <c r="L1418" i="1"/>
  <c r="O1418" i="1" s="1"/>
  <c r="L1080" i="1"/>
  <c r="O1080" i="1" s="1"/>
  <c r="L1858" i="1"/>
  <c r="O1858" i="1" s="1"/>
  <c r="L1445" i="1"/>
  <c r="O1445" i="1" s="1"/>
  <c r="L355" i="1"/>
  <c r="O355" i="1" s="1"/>
  <c r="L1234" i="1"/>
  <c r="O1234" i="1" s="1"/>
  <c r="L1560" i="1"/>
  <c r="O1560" i="1" s="1"/>
  <c r="L787" i="1"/>
  <c r="O787" i="1" s="1"/>
  <c r="L1444" i="1"/>
  <c r="O1444" i="1" s="1"/>
  <c r="L108" i="1"/>
  <c r="O108" i="1" s="1"/>
  <c r="L435" i="1"/>
  <c r="O435" i="1" s="1"/>
  <c r="L328" i="1"/>
  <c r="O328" i="1" s="1"/>
  <c r="L670" i="1"/>
  <c r="O670" i="1" s="1"/>
  <c r="L1357" i="1"/>
  <c r="O1357" i="1" s="1"/>
  <c r="L805" i="1"/>
  <c r="O805" i="1" s="1"/>
  <c r="L838" i="1"/>
  <c r="O838" i="1" s="1"/>
  <c r="L464" i="1"/>
  <c r="O464" i="1" s="1"/>
  <c r="L1695" i="1"/>
  <c r="O1695" i="1" s="1"/>
  <c r="L1539" i="1"/>
  <c r="O1539" i="1" s="1"/>
  <c r="L479" i="1"/>
  <c r="O479" i="1" s="1"/>
  <c r="L1090" i="1"/>
  <c r="O1090" i="1" s="1"/>
  <c r="L1403" i="1"/>
  <c r="O1403" i="1" s="1"/>
  <c r="L1374" i="1"/>
  <c r="O1374" i="1" s="1"/>
  <c r="L1471" i="1"/>
  <c r="O1471" i="1" s="1"/>
  <c r="L707" i="1"/>
  <c r="O707" i="1" s="1"/>
  <c r="L1055" i="1"/>
  <c r="O1055" i="1" s="1"/>
  <c r="L910" i="1"/>
  <c r="O910" i="1" s="1"/>
  <c r="L423" i="1"/>
  <c r="O423" i="1" s="1"/>
  <c r="L614" i="1"/>
  <c r="O614" i="1" s="1"/>
  <c r="L981" i="1"/>
  <c r="O981" i="1" s="1"/>
  <c r="L568" i="1"/>
  <c r="O568" i="1" s="1"/>
  <c r="L329" i="1"/>
  <c r="O329" i="1" s="1"/>
  <c r="L602" i="1"/>
  <c r="O602" i="1" s="1"/>
  <c r="L1446" i="1"/>
  <c r="O1446" i="1" s="1"/>
  <c r="L1832" i="1"/>
  <c r="O1832" i="1" s="1"/>
  <c r="L1069" i="1"/>
  <c r="O1069" i="1" s="1"/>
  <c r="L687" i="1"/>
  <c r="O687" i="1" s="1"/>
  <c r="L599" i="1"/>
  <c r="O599" i="1" s="1"/>
  <c r="L1440" i="1"/>
  <c r="O1440" i="1" s="1"/>
  <c r="L829" i="1"/>
  <c r="O829" i="1" s="1"/>
  <c r="L135" i="1"/>
  <c r="O135" i="1" s="1"/>
  <c r="L95" i="1"/>
  <c r="O95" i="1" s="1"/>
  <c r="L1070" i="1"/>
  <c r="O1070" i="1" s="1"/>
  <c r="L404" i="1"/>
  <c r="O404" i="1" s="1"/>
  <c r="L830" i="1"/>
  <c r="O830" i="1" s="1"/>
  <c r="L1415" i="1"/>
  <c r="O1415" i="1" s="1"/>
  <c r="L1030" i="1"/>
  <c r="O1030" i="1" s="1"/>
  <c r="L906" i="1"/>
  <c r="O906" i="1" s="1"/>
  <c r="L418" i="1"/>
  <c r="O418" i="1" s="1"/>
  <c r="L1046" i="1"/>
  <c r="O1046" i="1" s="1"/>
  <c r="L688" i="1"/>
  <c r="O688" i="1" s="1"/>
  <c r="L659" i="1"/>
  <c r="O659" i="1" s="1"/>
  <c r="L69" i="1"/>
  <c r="O69" i="1" s="1"/>
  <c r="L818" i="1"/>
  <c r="O818" i="1" s="1"/>
  <c r="L136" i="1"/>
  <c r="O136" i="1" s="1"/>
  <c r="L101" i="1"/>
  <c r="O101" i="1" s="1"/>
  <c r="L831" i="1"/>
  <c r="O831" i="1" s="1"/>
  <c r="L338" i="1"/>
  <c r="O338" i="1" s="1"/>
  <c r="L3" i="1"/>
  <c r="O3" i="1" s="1"/>
  <c r="L961" i="1"/>
  <c r="O961" i="1" s="1"/>
  <c r="L457" i="1"/>
  <c r="O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1928" i="1" l="1"/>
  <c r="P1928" i="1" s="1"/>
  <c r="M1956" i="1"/>
  <c r="P1956" i="1" s="1"/>
  <c r="O1938" i="1"/>
  <c r="M1922" i="1"/>
  <c r="P1922" i="1" s="1"/>
  <c r="M1958" i="1"/>
  <c r="P1958" i="1" s="1"/>
  <c r="M1917" i="1"/>
  <c r="P1917" i="1" s="1"/>
  <c r="M1916" i="1"/>
  <c r="P1916" i="1" s="1"/>
  <c r="O1924" i="1"/>
  <c r="M1924" i="1"/>
  <c r="P1924" i="1" s="1"/>
  <c r="O1923" i="1"/>
  <c r="M1923" i="1"/>
  <c r="P1923" i="1" s="1"/>
  <c r="M1934" i="1"/>
  <c r="P1934" i="1" s="1"/>
  <c r="O1934" i="1"/>
  <c r="O1969" i="1"/>
  <c r="M1969" i="1"/>
  <c r="P1969" i="1" s="1"/>
  <c r="M1930" i="1"/>
  <c r="P1930" i="1" s="1"/>
  <c r="O1930" i="1"/>
  <c r="O1933" i="1"/>
  <c r="M1933" i="1"/>
  <c r="P1933" i="1" s="1"/>
  <c r="O1948" i="1"/>
  <c r="M1948" i="1"/>
  <c r="P1948" i="1" s="1"/>
  <c r="M1943" i="1"/>
  <c r="P1943" i="1" s="1"/>
  <c r="O1943" i="1"/>
  <c r="O1944" i="1"/>
  <c r="M1944" i="1"/>
  <c r="P1944" i="1" s="1"/>
  <c r="O1921" i="1"/>
  <c r="O1970" i="1"/>
  <c r="M1970" i="1"/>
  <c r="P1970" i="1" s="1"/>
  <c r="O1954" i="1"/>
  <c r="M1954" i="1"/>
  <c r="P1954" i="1" s="1"/>
  <c r="O1961" i="1"/>
  <c r="M1961" i="1"/>
  <c r="P1961" i="1" s="1"/>
  <c r="M1949" i="1"/>
  <c r="P1949" i="1" s="1"/>
  <c r="O1949" i="1"/>
  <c r="M1926" i="1"/>
  <c r="P1926" i="1" s="1"/>
  <c r="O1926" i="1"/>
  <c r="M1960" i="1"/>
  <c r="P1960" i="1" s="1"/>
  <c r="O1960" i="1"/>
  <c r="M1952" i="1"/>
  <c r="P1952" i="1" s="1"/>
  <c r="O1952" i="1"/>
  <c r="O1951" i="1"/>
  <c r="M1951" i="1"/>
  <c r="P1951" i="1" s="1"/>
  <c r="M1955" i="1"/>
  <c r="P1955" i="1" s="1"/>
  <c r="O1955" i="1"/>
  <c r="M1929" i="1"/>
  <c r="P1929" i="1" s="1"/>
  <c r="O1929" i="1"/>
  <c r="M1965" i="1"/>
  <c r="P1965" i="1" s="1"/>
  <c r="O1965" i="1"/>
  <c r="M1936" i="1"/>
  <c r="P1936" i="1" s="1"/>
  <c r="O1936" i="1"/>
  <c r="O1966" i="1"/>
  <c r="M1966" i="1"/>
  <c r="P1966" i="1" s="1"/>
  <c r="M1947" i="1"/>
  <c r="P1947" i="1" s="1"/>
  <c r="O1947" i="1"/>
  <c r="M1940" i="1"/>
  <c r="P1940" i="1" s="1"/>
  <c r="O1940" i="1"/>
  <c r="M1925" i="1"/>
  <c r="P1925" i="1" s="1"/>
  <c r="O1925" i="1"/>
  <c r="O1957" i="1"/>
  <c r="M1957" i="1"/>
  <c r="P1957" i="1" s="1"/>
  <c r="M1950" i="1"/>
  <c r="P1950" i="1" s="1"/>
  <c r="O1950" i="1"/>
  <c r="M1953" i="1"/>
  <c r="P1953" i="1" s="1"/>
  <c r="O1953" i="1"/>
  <c r="M1945" i="1"/>
  <c r="P1945" i="1" s="1"/>
  <c r="O1945" i="1"/>
  <c r="M1971" i="1"/>
  <c r="P1971" i="1" s="1"/>
  <c r="O1971" i="1"/>
  <c r="O1932" i="1"/>
  <c r="M1932" i="1"/>
  <c r="P1932" i="1" s="1"/>
  <c r="O1937" i="1"/>
  <c r="M1937" i="1"/>
  <c r="P1937" i="1" s="1"/>
  <c r="M1935" i="1"/>
  <c r="P1935" i="1" s="1"/>
  <c r="O1935" i="1"/>
  <c r="M1939" i="1"/>
  <c r="P1939" i="1" s="1"/>
  <c r="O1939" i="1"/>
  <c r="O1941" i="1"/>
  <c r="M1941" i="1"/>
  <c r="P1941" i="1" s="1"/>
  <c r="M1959" i="1"/>
  <c r="P1959" i="1" s="1"/>
  <c r="O1959" i="1"/>
  <c r="M1946" i="1"/>
  <c r="P1946" i="1" s="1"/>
  <c r="O1946" i="1"/>
  <c r="M1964" i="1"/>
  <c r="P1964" i="1" s="1"/>
  <c r="O1964" i="1"/>
  <c r="M1927" i="1"/>
  <c r="P1927" i="1" s="1"/>
  <c r="O1927" i="1"/>
  <c r="M1915" i="1"/>
  <c r="P1915" i="1" s="1"/>
  <c r="O1918" i="1"/>
  <c r="M1918" i="1"/>
  <c r="P1918" i="1" s="1"/>
  <c r="O1919" i="1"/>
  <c r="M1919" i="1"/>
  <c r="P1919" i="1" s="1"/>
  <c r="O1920" i="1"/>
  <c r="M1920" i="1"/>
  <c r="P1920" i="1" s="1"/>
  <c r="M668" i="1"/>
  <c r="P668" i="1" s="1"/>
  <c r="M295" i="1"/>
  <c r="P295" i="1" s="1"/>
  <c r="M766" i="1"/>
  <c r="P766" i="1" s="1"/>
  <c r="M1712" i="1"/>
  <c r="P1712" i="1" s="1"/>
  <c r="M1656" i="1"/>
  <c r="P1656" i="1" s="1"/>
  <c r="M1806" i="1"/>
  <c r="P1806" i="1" s="1"/>
  <c r="M1880" i="1"/>
  <c r="P1880" i="1" s="1"/>
  <c r="M488" i="1"/>
  <c r="P488" i="1" s="1"/>
  <c r="M1354" i="1"/>
  <c r="P1354" i="1" s="1"/>
  <c r="M482" i="1"/>
  <c r="P482" i="1" s="1"/>
  <c r="M246" i="1"/>
  <c r="P246" i="1" s="1"/>
  <c r="M1206" i="1"/>
  <c r="P1206" i="1" s="1"/>
  <c r="M818" i="1"/>
  <c r="P818" i="1" s="1"/>
  <c r="M1234" i="1"/>
  <c r="P1234" i="1" s="1"/>
  <c r="M338" i="1"/>
  <c r="P338" i="1" s="1"/>
  <c r="M95" i="1"/>
  <c r="P95" i="1" s="1"/>
  <c r="M1055" i="1"/>
  <c r="P1055" i="1" s="1"/>
  <c r="M108" i="1"/>
  <c r="P108" i="1" s="1"/>
  <c r="M1847" i="1"/>
  <c r="P1847" i="1" s="1"/>
  <c r="M1831" i="1"/>
  <c r="P1831" i="1" s="1"/>
  <c r="M1473" i="1"/>
  <c r="P1473" i="1" s="1"/>
  <c r="M1702" i="1"/>
  <c r="P1702" i="1" s="1"/>
  <c r="M1804" i="1"/>
  <c r="P1804" i="1" s="1"/>
  <c r="M1849" i="1"/>
  <c r="P1849" i="1" s="1"/>
  <c r="M891" i="1"/>
  <c r="P891" i="1" s="1"/>
  <c r="M1140" i="1"/>
  <c r="P1140" i="1" s="1"/>
  <c r="M448" i="1"/>
  <c r="P448" i="1" s="1"/>
  <c r="M1687" i="1"/>
  <c r="P1687" i="1" s="1"/>
  <c r="M1265" i="1"/>
  <c r="P1265" i="1" s="1"/>
  <c r="M399" i="1"/>
  <c r="P399" i="1" s="1"/>
  <c r="M1351" i="1"/>
  <c r="P1351" i="1" s="1"/>
  <c r="M1543" i="1"/>
  <c r="P1543" i="1" s="1"/>
  <c r="M1270" i="1"/>
  <c r="P1270" i="1" s="1"/>
  <c r="M1557" i="1"/>
  <c r="P1557" i="1" s="1"/>
  <c r="M1626" i="1"/>
  <c r="P1626" i="1" s="1"/>
  <c r="M420" i="1"/>
  <c r="P420" i="1" s="1"/>
  <c r="M352" i="1"/>
  <c r="P352" i="1" s="1"/>
  <c r="M754" i="1"/>
  <c r="P754" i="1" s="1"/>
  <c r="M1501" i="1"/>
  <c r="P1501" i="1" s="1"/>
  <c r="M748" i="1"/>
  <c r="P748" i="1" s="1"/>
  <c r="M331" i="1"/>
  <c r="P331" i="1" s="1"/>
  <c r="M1734" i="1"/>
  <c r="P1734" i="1" s="1"/>
  <c r="M147" i="1"/>
  <c r="P147" i="1" s="1"/>
  <c r="M1485" i="1"/>
  <c r="P1485" i="1" s="1"/>
  <c r="M860" i="1"/>
  <c r="P860" i="1" s="1"/>
  <c r="M446" i="1"/>
  <c r="P446" i="1" s="1"/>
  <c r="M1121" i="1"/>
  <c r="P1121" i="1" s="1"/>
  <c r="M1512" i="1"/>
  <c r="P1512" i="1" s="1"/>
  <c r="M654" i="1"/>
  <c r="P654" i="1" s="1"/>
  <c r="M281" i="1"/>
  <c r="P281" i="1" s="1"/>
  <c r="M1861" i="1"/>
  <c r="P1861" i="1" s="1"/>
  <c r="M1589" i="1"/>
  <c r="P1589" i="1" s="1"/>
  <c r="M1562" i="1"/>
  <c r="P1562" i="1" s="1"/>
  <c r="M1115" i="1"/>
  <c r="P1115" i="1" s="1"/>
  <c r="M1317" i="1"/>
  <c r="P1317" i="1" s="1"/>
  <c r="M438" i="1"/>
  <c r="P438" i="1" s="1"/>
  <c r="M572" i="1"/>
  <c r="P572" i="1" s="1"/>
  <c r="M1053" i="1"/>
  <c r="P1053" i="1" s="1"/>
  <c r="M1161" i="1"/>
  <c r="P1161" i="1" s="1"/>
  <c r="M1275" i="1"/>
  <c r="P1275" i="1" s="1"/>
  <c r="M1399" i="1"/>
  <c r="P1399" i="1" s="1"/>
  <c r="M1256" i="1"/>
  <c r="P1256" i="1" s="1"/>
  <c r="M1327" i="1"/>
  <c r="P1327" i="1" s="1"/>
  <c r="M110" i="1"/>
  <c r="P110" i="1" s="1"/>
  <c r="M584" i="1"/>
  <c r="P584" i="1" s="1"/>
  <c r="M1257" i="1"/>
  <c r="P1257" i="1" s="1"/>
  <c r="M1791" i="1"/>
  <c r="P1791" i="1" s="1"/>
  <c r="M502" i="1"/>
  <c r="P502" i="1" s="1"/>
  <c r="M1117" i="1"/>
  <c r="P1117" i="1" s="1"/>
  <c r="M1893" i="1"/>
  <c r="P1893" i="1" s="1"/>
  <c r="M236" i="1"/>
  <c r="P236" i="1" s="1"/>
  <c r="M1637" i="1"/>
  <c r="P1637" i="1" s="1"/>
  <c r="M869" i="1"/>
  <c r="P869" i="1" s="1"/>
  <c r="M558" i="1"/>
  <c r="P558" i="1" s="1"/>
  <c r="M801" i="1"/>
  <c r="P801" i="1" s="1"/>
  <c r="M1674" i="1"/>
  <c r="P1674" i="1" s="1"/>
  <c r="M673" i="1"/>
  <c r="P673" i="1" s="1"/>
  <c r="M1875" i="1"/>
  <c r="P1875" i="1" s="1"/>
  <c r="M1397" i="1"/>
  <c r="P1397" i="1" s="1"/>
  <c r="M751" i="1"/>
  <c r="P751" i="1" s="1"/>
  <c r="M1705" i="1"/>
  <c r="P1705" i="1" s="1"/>
  <c r="M1913" i="1"/>
  <c r="P1913" i="1" s="1"/>
  <c r="M1755" i="1"/>
  <c r="P1755" i="1" s="1"/>
  <c r="M1664" i="1"/>
  <c r="P1664" i="1" s="1"/>
  <c r="M1758" i="1"/>
  <c r="P1758" i="1" s="1"/>
  <c r="M1716" i="1"/>
  <c r="P1716" i="1" s="1"/>
  <c r="M1682" i="1"/>
  <c r="P1682" i="1" s="1"/>
  <c r="M1525" i="1"/>
  <c r="P1525" i="1" s="1"/>
  <c r="M1717" i="1"/>
  <c r="P1717" i="1" s="1"/>
  <c r="M1658" i="1"/>
  <c r="P1658" i="1" s="1"/>
  <c r="M273" i="1"/>
  <c r="P273" i="1" s="1"/>
  <c r="M1143" i="1"/>
  <c r="P1143" i="1" s="1"/>
  <c r="M1113" i="1"/>
  <c r="P1113" i="1" s="1"/>
  <c r="M753" i="1"/>
  <c r="P753" i="1" s="1"/>
  <c r="M746" i="1"/>
  <c r="P746" i="1" s="1"/>
  <c r="M932" i="1"/>
  <c r="P932" i="1" s="1"/>
  <c r="M617" i="1"/>
  <c r="P617" i="1" s="1"/>
  <c r="M985" i="1"/>
  <c r="P985" i="1" s="1"/>
  <c r="M1892" i="1"/>
  <c r="P1892" i="1" s="1"/>
  <c r="M1812" i="1"/>
  <c r="P1812" i="1" s="1"/>
  <c r="M1271" i="1"/>
  <c r="P1271" i="1" s="1"/>
  <c r="M1813" i="1"/>
  <c r="P1813" i="1" s="1"/>
  <c r="M1853" i="1"/>
  <c r="P1853" i="1" s="1"/>
  <c r="M1239" i="1"/>
  <c r="P1239" i="1" s="1"/>
  <c r="M1273" i="1"/>
  <c r="P1273" i="1" s="1"/>
  <c r="M216" i="1"/>
  <c r="P216" i="1" s="1"/>
  <c r="M378" i="1"/>
  <c r="P378" i="1" s="1"/>
  <c r="M180" i="1"/>
  <c r="P180" i="1" s="1"/>
  <c r="M218" i="1"/>
  <c r="P218" i="1" s="1"/>
  <c r="M1748" i="1"/>
  <c r="P1748" i="1" s="1"/>
  <c r="M1575" i="1"/>
  <c r="P1575" i="1" s="1"/>
  <c r="M169" i="1"/>
  <c r="P169" i="1" s="1"/>
  <c r="M334" i="1"/>
  <c r="P334" i="1" s="1"/>
  <c r="M156" i="1"/>
  <c r="P156" i="1" s="1"/>
  <c r="M885" i="1"/>
  <c r="P885" i="1" s="1"/>
  <c r="M724" i="1"/>
  <c r="P724" i="1" s="1"/>
  <c r="M48" i="1"/>
  <c r="P48" i="1" s="1"/>
  <c r="M466" i="1"/>
  <c r="P466" i="1" s="1"/>
  <c r="M886" i="1"/>
  <c r="P886" i="1" s="1"/>
  <c r="M219" i="1"/>
  <c r="P219" i="1" s="1"/>
  <c r="M204" i="1"/>
  <c r="P204" i="1" s="1"/>
  <c r="M510" i="1"/>
  <c r="P510" i="1" s="1"/>
  <c r="M1346" i="1"/>
  <c r="P1346" i="1" s="1"/>
  <c r="M500" i="1"/>
  <c r="P500" i="1" s="1"/>
  <c r="M191" i="1"/>
  <c r="P191" i="1" s="1"/>
  <c r="M1310" i="1"/>
  <c r="P1310" i="1" s="1"/>
  <c r="M1320" i="1"/>
  <c r="P1320" i="1" s="1"/>
  <c r="M931" i="1"/>
  <c r="P931" i="1" s="1"/>
  <c r="M1767" i="1"/>
  <c r="P1767" i="1" s="1"/>
  <c r="M401" i="1"/>
  <c r="P401" i="1" s="1"/>
  <c r="M1268" i="1"/>
  <c r="P1268" i="1" s="1"/>
  <c r="M1302" i="1"/>
  <c r="P1302" i="1" s="1"/>
  <c r="M881" i="1"/>
  <c r="P881" i="1" s="1"/>
  <c r="M865" i="1"/>
  <c r="P865" i="1" s="1"/>
  <c r="M1323" i="1"/>
  <c r="P1323" i="1" s="1"/>
  <c r="M1183" i="1"/>
  <c r="P1183" i="1" s="1"/>
  <c r="M1632" i="1"/>
  <c r="P1632" i="1" s="1"/>
  <c r="M729" i="1"/>
  <c r="P729" i="1" s="1"/>
  <c r="M138" i="1"/>
  <c r="P138" i="1" s="1"/>
  <c r="M465" i="1"/>
  <c r="P465" i="1" s="1"/>
  <c r="M113" i="1"/>
  <c r="P113" i="1" s="1"/>
  <c r="M1056" i="1"/>
  <c r="P1056" i="1" s="1"/>
  <c r="M312" i="1"/>
  <c r="P312" i="1" s="1"/>
  <c r="M1325" i="1"/>
  <c r="P1325" i="1" s="1"/>
  <c r="M1793" i="1"/>
  <c r="P1793" i="1" s="1"/>
  <c r="M1119" i="1"/>
  <c r="P1119" i="1" s="1"/>
  <c r="M635" i="1"/>
  <c r="P635" i="1" s="1"/>
  <c r="M1646" i="1"/>
  <c r="P1646" i="1" s="1"/>
  <c r="M586" i="1"/>
  <c r="P586" i="1" s="1"/>
  <c r="M1618" i="1"/>
  <c r="P1618" i="1" s="1"/>
  <c r="M1447" i="1"/>
  <c r="P1447" i="1" s="1"/>
  <c r="M759" i="1"/>
  <c r="P759" i="1" s="1"/>
  <c r="M653" i="1"/>
  <c r="P653" i="1" s="1"/>
  <c r="M1252" i="1"/>
  <c r="P1252" i="1" s="1"/>
  <c r="M1645" i="1"/>
  <c r="P1645" i="1" s="1"/>
  <c r="M297" i="1"/>
  <c r="P297" i="1" s="1"/>
  <c r="M1653" i="1"/>
  <c r="P1653" i="1" s="1"/>
  <c r="M1483" i="1"/>
  <c r="P1483" i="1" s="1"/>
  <c r="M34" i="1"/>
  <c r="P34" i="1" s="1"/>
  <c r="M1521" i="1"/>
  <c r="P1521" i="1" s="1"/>
  <c r="M1433" i="1"/>
  <c r="P1433" i="1" s="1"/>
  <c r="M1867" i="1"/>
  <c r="P1867" i="1" s="1"/>
  <c r="M188" i="1"/>
  <c r="P188" i="1" s="1"/>
  <c r="M880" i="1"/>
  <c r="P880" i="1" s="1"/>
  <c r="M1808" i="1"/>
  <c r="P1808" i="1" s="1"/>
  <c r="M1576" i="1"/>
  <c r="P1576" i="1" s="1"/>
  <c r="M24" i="1"/>
  <c r="P24" i="1" s="1"/>
  <c r="M737" i="1"/>
  <c r="P737" i="1" s="1"/>
  <c r="M240" i="1"/>
  <c r="P240" i="1" s="1"/>
  <c r="M1345" i="1"/>
  <c r="P1345" i="1" s="1"/>
  <c r="M1432" i="1"/>
  <c r="P1432" i="1" s="1"/>
  <c r="M723" i="1"/>
  <c r="P723" i="1" s="1"/>
  <c r="M836" i="1"/>
  <c r="P836" i="1" s="1"/>
  <c r="M861" i="1"/>
  <c r="P861" i="1" s="1"/>
  <c r="M1367" i="1"/>
  <c r="P1367" i="1" s="1"/>
  <c r="M132" i="1"/>
  <c r="P132" i="1" s="1"/>
  <c r="M870" i="1"/>
  <c r="P870" i="1" s="1"/>
  <c r="M1761" i="1"/>
  <c r="P1761" i="1" s="1"/>
  <c r="M1745" i="1"/>
  <c r="P1745" i="1" s="1"/>
  <c r="M1597" i="1"/>
  <c r="P1597" i="1" s="1"/>
  <c r="M1799" i="1"/>
  <c r="P1799" i="1" s="1"/>
  <c r="M1258" i="1"/>
  <c r="P1258" i="1" s="1"/>
  <c r="M1368" i="1"/>
  <c r="P1368" i="1" s="1"/>
  <c r="M1894" i="1"/>
  <c r="P1894" i="1" s="1"/>
  <c r="M1627" i="1"/>
  <c r="P1627" i="1" s="1"/>
  <c r="M1212" i="1"/>
  <c r="P1212" i="1" s="1"/>
  <c r="M1016" i="1"/>
  <c r="P1016" i="1" s="1"/>
  <c r="M1084" i="1"/>
  <c r="P1084" i="1" s="1"/>
  <c r="M1032" i="1"/>
  <c r="P1032" i="1" s="1"/>
  <c r="M1821" i="1"/>
  <c r="P1821" i="1" s="1"/>
  <c r="M1177" i="1"/>
  <c r="P1177" i="1" s="1"/>
  <c r="M421" i="1"/>
  <c r="P421" i="1" s="1"/>
  <c r="M919" i="1"/>
  <c r="P919" i="1" s="1"/>
  <c r="M1409" i="1"/>
  <c r="P1409" i="1" s="1"/>
  <c r="M1641" i="1"/>
  <c r="P1641" i="1" s="1"/>
  <c r="M1502" i="1"/>
  <c r="P1502" i="1" s="1"/>
  <c r="M747" i="1"/>
  <c r="P747" i="1" s="1"/>
  <c r="M622" i="1"/>
  <c r="P622" i="1" s="1"/>
  <c r="M1026" i="1"/>
  <c r="P1026" i="1" s="1"/>
  <c r="M996" i="1"/>
  <c r="P996" i="1" s="1"/>
  <c r="M1405" i="1"/>
  <c r="P1405" i="1" s="1"/>
  <c r="M1862" i="1"/>
  <c r="P1862" i="1" s="1"/>
  <c r="M1699" i="1"/>
  <c r="P1699" i="1" s="1"/>
  <c r="M1235" i="1"/>
  <c r="P1235" i="1" s="1"/>
  <c r="M814" i="1"/>
  <c r="P814" i="1" s="1"/>
  <c r="M155" i="1"/>
  <c r="P155" i="1" s="1"/>
  <c r="M326" i="1"/>
  <c r="P326" i="1" s="1"/>
  <c r="M921" i="1"/>
  <c r="P921" i="1" s="1"/>
  <c r="M1596" i="1"/>
  <c r="P1596" i="1" s="1"/>
  <c r="M804" i="1"/>
  <c r="P804" i="1" s="1"/>
  <c r="M434" i="1"/>
  <c r="P434" i="1" s="1"/>
  <c r="M1093" i="1"/>
  <c r="P1093" i="1" s="1"/>
  <c r="M1051" i="1"/>
  <c r="P1051" i="1" s="1"/>
  <c r="M1511" i="1"/>
  <c r="P1511" i="1" s="1"/>
  <c r="M633" i="1"/>
  <c r="P633" i="1" s="1"/>
  <c r="M838" i="1"/>
  <c r="P838" i="1" s="1"/>
  <c r="M783" i="1"/>
  <c r="P783" i="1" s="1"/>
  <c r="M1363" i="1"/>
  <c r="P1363" i="1" s="1"/>
  <c r="M951" i="1"/>
  <c r="P951" i="1" s="1"/>
  <c r="M256" i="1"/>
  <c r="P256" i="1" s="1"/>
  <c r="M962" i="1"/>
  <c r="P962" i="1" s="1"/>
  <c r="M1790" i="1"/>
  <c r="P1790" i="1" s="1"/>
  <c r="M1162" i="1"/>
  <c r="P1162" i="1" s="1"/>
  <c r="M1064" i="1"/>
  <c r="P1064" i="1" s="1"/>
  <c r="M1756" i="1"/>
  <c r="P1756" i="1" s="1"/>
  <c r="M427" i="1"/>
  <c r="P427" i="1" s="1"/>
  <c r="M1552" i="1"/>
  <c r="P1552" i="1" s="1"/>
  <c r="M376" i="1"/>
  <c r="P376" i="1" s="1"/>
  <c r="M182" i="1"/>
  <c r="P182" i="1" s="1"/>
  <c r="M42" i="1"/>
  <c r="P42" i="1" s="1"/>
  <c r="M1415" i="1"/>
  <c r="P1415" i="1" s="1"/>
  <c r="M1393" i="1"/>
  <c r="P1393" i="1" s="1"/>
  <c r="M1046" i="1"/>
  <c r="P1046" i="1" s="1"/>
  <c r="M1446" i="1"/>
  <c r="P1446" i="1" s="1"/>
  <c r="M1695" i="1"/>
  <c r="P1695" i="1" s="1"/>
  <c r="M1080" i="1"/>
  <c r="P1080" i="1" s="1"/>
  <c r="M1599" i="1"/>
  <c r="P1599" i="1" s="1"/>
  <c r="M1578" i="1"/>
  <c r="P1578" i="1" s="1"/>
  <c r="M1204" i="1"/>
  <c r="P1204" i="1" s="1"/>
  <c r="M831" i="1"/>
  <c r="P831" i="1" s="1"/>
  <c r="M418" i="1"/>
  <c r="P418" i="1" s="1"/>
  <c r="M135" i="1"/>
  <c r="P135" i="1" s="1"/>
  <c r="M602" i="1"/>
  <c r="P602" i="1" s="1"/>
  <c r="M707" i="1"/>
  <c r="P707" i="1" s="1"/>
  <c r="M464" i="1"/>
  <c r="P464" i="1" s="1"/>
  <c r="M1444" i="1"/>
  <c r="P1444" i="1" s="1"/>
  <c r="M1418" i="1"/>
  <c r="P1418" i="1" s="1"/>
  <c r="M154" i="1"/>
  <c r="P154" i="1" s="1"/>
  <c r="M1689" i="1"/>
  <c r="P1689" i="1" s="1"/>
  <c r="M1616" i="1"/>
  <c r="P1616" i="1" s="1"/>
  <c r="M1777" i="1"/>
  <c r="P1777" i="1" s="1"/>
  <c r="M1309" i="1"/>
  <c r="P1309" i="1" s="1"/>
  <c r="M1649" i="1"/>
  <c r="P1649" i="1" s="1"/>
  <c r="M1156" i="1"/>
  <c r="P1156" i="1" s="1"/>
  <c r="M740" i="1"/>
  <c r="P740" i="1" s="1"/>
  <c r="M1701" i="1"/>
  <c r="P1701" i="1" s="1"/>
  <c r="M1829" i="1"/>
  <c r="P1829" i="1" s="1"/>
  <c r="M1244" i="1"/>
  <c r="P1244" i="1" s="1"/>
  <c r="M1340" i="1"/>
  <c r="P1340" i="1" s="1"/>
  <c r="M1331" i="1"/>
  <c r="P1331" i="1" s="1"/>
  <c r="M1803" i="1"/>
  <c r="P1803" i="1" s="1"/>
  <c r="M1396" i="1"/>
  <c r="P1396" i="1" s="1"/>
  <c r="M1184" i="1"/>
  <c r="P1184" i="1" s="1"/>
  <c r="M542" i="1"/>
  <c r="P542" i="1" s="1"/>
  <c r="M458" i="1"/>
  <c r="P458" i="1" s="1"/>
  <c r="M1400" i="1"/>
  <c r="P1400" i="1" s="1"/>
  <c r="M1639" i="1"/>
  <c r="P1639" i="1" s="1"/>
  <c r="M284" i="1"/>
  <c r="P284" i="1" s="1"/>
  <c r="M1691" i="1"/>
  <c r="P1691" i="1" s="1"/>
  <c r="M293" i="1"/>
  <c r="P293" i="1" s="1"/>
  <c r="M720" i="1"/>
  <c r="P720" i="1" s="1"/>
  <c r="M37" i="1"/>
  <c r="P37" i="1" s="1"/>
  <c r="M497" i="1"/>
  <c r="P497" i="1" s="1"/>
  <c r="M231" i="1"/>
  <c r="P231" i="1" s="1"/>
  <c r="M1062" i="1"/>
  <c r="P1062" i="1" s="1"/>
  <c r="M66" i="1"/>
  <c r="P66" i="1" s="1"/>
  <c r="M631" i="1"/>
  <c r="P631" i="1" s="1"/>
  <c r="M835" i="1"/>
  <c r="P835" i="1" s="1"/>
  <c r="M1450" i="1"/>
  <c r="P1450" i="1" s="1"/>
  <c r="M1098" i="1"/>
  <c r="P1098" i="1" s="1"/>
  <c r="M889" i="1"/>
  <c r="P889" i="1" s="1"/>
  <c r="M133" i="1"/>
  <c r="P133" i="1" s="1"/>
  <c r="M1153" i="1"/>
  <c r="P1153" i="1" s="1"/>
  <c r="M1848" i="1"/>
  <c r="P1848" i="1" s="1"/>
  <c r="M915" i="1"/>
  <c r="P915" i="1" s="1"/>
  <c r="M489" i="1"/>
  <c r="P489" i="1" s="1"/>
  <c r="M583" i="1"/>
  <c r="P583" i="1" s="1"/>
  <c r="M1495" i="1"/>
  <c r="P1495" i="1" s="1"/>
  <c r="M1636" i="1"/>
  <c r="P1636" i="1" s="1"/>
  <c r="M1082" i="1"/>
  <c r="P1082" i="1" s="1"/>
  <c r="M451" i="1"/>
  <c r="P451" i="1" s="1"/>
  <c r="M1294" i="1"/>
  <c r="P1294" i="1" s="1"/>
  <c r="M913" i="1"/>
  <c r="P913" i="1" s="1"/>
  <c r="M936" i="1"/>
  <c r="P936" i="1" s="1"/>
  <c r="M1710" i="1"/>
  <c r="P1710" i="1" s="1"/>
  <c r="M1048" i="1"/>
  <c r="P1048" i="1" s="1"/>
  <c r="M373" i="1"/>
  <c r="P373" i="1" s="1"/>
  <c r="M512" i="1"/>
  <c r="P512" i="1" s="1"/>
  <c r="M573" i="1"/>
  <c r="P573" i="1" s="1"/>
  <c r="M939" i="1"/>
  <c r="P939" i="1" s="1"/>
  <c r="M1318" i="1"/>
  <c r="P1318" i="1" s="1"/>
  <c r="M938" i="1"/>
  <c r="P938" i="1" s="1"/>
  <c r="M1129" i="1"/>
  <c r="P1129" i="1" s="1"/>
  <c r="M767" i="1"/>
  <c r="P767" i="1" s="1"/>
  <c r="M1545" i="1"/>
  <c r="P1545" i="1" s="1"/>
  <c r="M1218" i="1"/>
  <c r="P1218" i="1" s="1"/>
  <c r="M1414" i="1"/>
  <c r="P1414" i="1" s="1"/>
  <c r="M1805" i="1"/>
  <c r="P1805" i="1" s="1"/>
  <c r="M1437" i="1"/>
  <c r="P1437" i="1" s="1"/>
  <c r="M684" i="1"/>
  <c r="P684" i="1" s="1"/>
  <c r="M929" i="1"/>
  <c r="P929" i="1" s="1"/>
  <c r="M1103" i="1"/>
  <c r="P1103" i="1" s="1"/>
  <c r="M164" i="1"/>
  <c r="P164" i="1" s="1"/>
  <c r="M1498" i="1"/>
  <c r="P1498" i="1" s="1"/>
  <c r="M1582" i="1"/>
  <c r="P1582" i="1" s="1"/>
  <c r="M1871" i="1"/>
  <c r="P1871" i="1" s="1"/>
  <c r="M1730" i="1"/>
  <c r="P1730" i="1" s="1"/>
  <c r="M1625" i="1"/>
  <c r="P1625" i="1" s="1"/>
  <c r="M1584" i="1"/>
  <c r="P1584" i="1" s="1"/>
  <c r="M1683" i="1"/>
  <c r="P1683" i="1" s="1"/>
  <c r="M1757" i="1"/>
  <c r="P1757" i="1" s="1"/>
  <c r="M1535" i="1"/>
  <c r="P1535" i="1" s="1"/>
  <c r="M525" i="1"/>
  <c r="P525" i="1" s="1"/>
  <c r="M1168" i="1"/>
  <c r="P1168" i="1" s="1"/>
  <c r="M1739" i="1"/>
  <c r="P1739" i="1" s="1"/>
  <c r="M1272" i="1"/>
  <c r="P1272" i="1" s="1"/>
  <c r="M1634" i="1"/>
  <c r="P1634" i="1" s="1"/>
  <c r="M1024" i="1"/>
  <c r="P1024" i="1" s="1"/>
  <c r="M1303" i="1"/>
  <c r="P1303" i="1" s="1"/>
  <c r="M1542" i="1"/>
  <c r="P1542" i="1" s="1"/>
  <c r="M790" i="1"/>
  <c r="P790" i="1" s="1"/>
  <c r="M899" i="1"/>
  <c r="P899" i="1" s="1"/>
  <c r="M616" i="1"/>
  <c r="P616" i="1" s="1"/>
  <c r="M1324" i="1"/>
  <c r="P1324" i="1" s="1"/>
  <c r="M1709" i="1"/>
  <c r="P1709" i="1" s="1"/>
  <c r="M1518" i="1"/>
  <c r="P1518" i="1" s="1"/>
  <c r="M120" i="1"/>
  <c r="P120" i="1" s="1"/>
  <c r="M70" i="1"/>
  <c r="P70" i="1" s="1"/>
  <c r="M266" i="1"/>
  <c r="P266" i="1" s="1"/>
  <c r="M245" i="1"/>
  <c r="P245" i="1" s="1"/>
  <c r="M1807" i="1"/>
  <c r="P1807" i="1" s="1"/>
  <c r="M1841" i="1"/>
  <c r="P1841" i="1" s="1"/>
  <c r="M332" i="1"/>
  <c r="P332" i="1" s="1"/>
  <c r="M789" i="1"/>
  <c r="P789" i="1" s="1"/>
  <c r="M995" i="1"/>
  <c r="P995" i="1" s="1"/>
  <c r="M761" i="1"/>
  <c r="P761" i="1" s="1"/>
  <c r="M313" i="1"/>
  <c r="P313" i="1" s="1"/>
  <c r="M272" i="1"/>
  <c r="P272" i="1" s="1"/>
  <c r="M499" i="1"/>
  <c r="P499" i="1" s="1"/>
  <c r="M298" i="1"/>
  <c r="P298" i="1" s="1"/>
  <c r="M203" i="1"/>
  <c r="P203" i="1" s="1"/>
  <c r="M228" i="1"/>
  <c r="P228" i="1" s="1"/>
  <c r="M589" i="1"/>
  <c r="P589" i="1" s="1"/>
  <c r="M713" i="1"/>
  <c r="P713" i="1" s="1"/>
  <c r="M533" i="1"/>
  <c r="P533" i="1" s="1"/>
  <c r="M1240" i="1"/>
  <c r="P1240" i="1" s="1"/>
  <c r="M779" i="1"/>
  <c r="P779" i="1" s="1"/>
  <c r="M827" i="1"/>
  <c r="P827" i="1" s="1"/>
  <c r="M1293" i="1"/>
  <c r="P1293" i="1" s="1"/>
  <c r="M1306" i="1"/>
  <c r="P1306" i="1" s="1"/>
  <c r="M1811" i="1"/>
  <c r="P1811" i="1" s="1"/>
  <c r="M1842" i="1"/>
  <c r="P1842" i="1" s="1"/>
  <c r="M718" i="1"/>
  <c r="P718" i="1" s="1"/>
  <c r="M1891" i="1"/>
  <c r="P1891" i="1" s="1"/>
  <c r="M1065" i="1"/>
  <c r="P1065" i="1" s="1"/>
  <c r="M1158" i="1"/>
  <c r="P1158" i="1" s="1"/>
  <c r="M1333" i="1"/>
  <c r="P1333" i="1" s="1"/>
  <c r="M540" i="1"/>
  <c r="P540" i="1" s="1"/>
  <c r="M1507" i="1"/>
  <c r="P1507" i="1" s="1"/>
  <c r="M65" i="1"/>
  <c r="P65" i="1" s="1"/>
  <c r="M1376" i="1"/>
  <c r="P1376" i="1" s="1"/>
  <c r="M480" i="1"/>
  <c r="P480" i="1" s="1"/>
  <c r="M1389" i="1"/>
  <c r="P1389" i="1" s="1"/>
  <c r="M721" i="1"/>
  <c r="P721" i="1" s="1"/>
  <c r="M1657" i="1"/>
  <c r="P1657" i="1" s="1"/>
  <c r="M1231" i="1"/>
  <c r="P1231" i="1" s="1"/>
  <c r="M1448" i="1"/>
  <c r="P1448" i="1" s="1"/>
  <c r="M1547" i="1"/>
  <c r="P1547" i="1" s="1"/>
  <c r="M249" i="1"/>
  <c r="P249" i="1" s="1"/>
  <c r="M1151" i="1"/>
  <c r="P1151" i="1" s="1"/>
  <c r="M280" i="1"/>
  <c r="P280" i="1" s="1"/>
  <c r="M23" i="1"/>
  <c r="P23" i="1" s="1"/>
  <c r="M785" i="1"/>
  <c r="P785" i="1" s="1"/>
  <c r="M884" i="1"/>
  <c r="P884" i="1" s="1"/>
  <c r="M364" i="1"/>
  <c r="P364" i="1" s="1"/>
  <c r="M134" i="1"/>
  <c r="P134" i="1" s="1"/>
  <c r="M859" i="1"/>
  <c r="P859" i="1" s="1"/>
  <c r="M53" i="1"/>
  <c r="P53" i="1" s="1"/>
  <c r="M1052" i="1"/>
  <c r="P1052" i="1" s="1"/>
  <c r="M72" i="1"/>
  <c r="P72" i="1" s="1"/>
  <c r="M187" i="1"/>
  <c r="P187" i="1" s="1"/>
  <c r="M1787" i="1"/>
  <c r="P1787" i="1" s="1"/>
  <c r="M260" i="1"/>
  <c r="P260" i="1" s="1"/>
  <c r="M1434" i="1"/>
  <c r="P1434" i="1" s="1"/>
  <c r="M469" i="1"/>
  <c r="P469" i="1" s="1"/>
  <c r="M1774" i="1"/>
  <c r="P1774" i="1" s="1"/>
  <c r="M864" i="1"/>
  <c r="P864" i="1" s="1"/>
  <c r="M49" i="1"/>
  <c r="P49" i="1" s="1"/>
  <c r="M32" i="1"/>
  <c r="P32" i="1" s="1"/>
  <c r="M559" i="1"/>
  <c r="P559" i="1" s="1"/>
  <c r="M1072" i="1"/>
  <c r="P1072" i="1" s="1"/>
  <c r="M319" i="1"/>
  <c r="P319" i="1" s="1"/>
  <c r="M871" i="1"/>
  <c r="P871" i="1" s="1"/>
  <c r="M29" i="1"/>
  <c r="P29" i="1" s="1"/>
  <c r="M1215" i="1"/>
  <c r="P1215" i="1" s="1"/>
  <c r="M1262" i="1"/>
  <c r="P1262" i="1" s="1"/>
  <c r="M484" i="1"/>
  <c r="P484" i="1" s="1"/>
  <c r="M1216" i="1"/>
  <c r="P1216" i="1" s="1"/>
  <c r="M942" i="1"/>
  <c r="P942" i="1" s="1"/>
  <c r="M1387" i="1"/>
  <c r="P1387" i="1" s="1"/>
  <c r="M1431" i="1"/>
  <c r="P1431" i="1" s="1"/>
  <c r="M1163" i="1"/>
  <c r="P1163" i="1" s="1"/>
  <c r="M1033" i="1"/>
  <c r="P1033" i="1" s="1"/>
  <c r="M1148" i="1"/>
  <c r="P1148" i="1" s="1"/>
  <c r="M1470" i="1"/>
  <c r="P1470" i="1" s="1"/>
  <c r="M1042" i="1"/>
  <c r="P1042" i="1" s="1"/>
  <c r="M238" i="1"/>
  <c r="P238" i="1" s="1"/>
  <c r="M1665" i="1"/>
  <c r="P1665" i="1" s="1"/>
  <c r="M325" i="1"/>
  <c r="P325" i="1" s="1"/>
  <c r="M832" i="1"/>
  <c r="P832" i="1" s="1"/>
  <c r="M33" i="1"/>
  <c r="P33" i="1" s="1"/>
  <c r="M701" i="1"/>
  <c r="P701" i="1" s="1"/>
  <c r="M580" i="1"/>
  <c r="P580" i="1" s="1"/>
  <c r="M324" i="1"/>
  <c r="P324" i="1" s="1"/>
  <c r="M565" i="1"/>
  <c r="P565" i="1" s="1"/>
  <c r="M1692" i="1"/>
  <c r="P1692" i="1" s="1"/>
  <c r="M756" i="1"/>
  <c r="P756" i="1" s="1"/>
  <c r="M934" i="1"/>
  <c r="P934" i="1" s="1"/>
  <c r="M360" i="1"/>
  <c r="P360" i="1" s="1"/>
  <c r="M1027" i="1"/>
  <c r="P1027" i="1" s="1"/>
  <c r="M1752" i="1"/>
  <c r="P1752" i="1" s="1"/>
  <c r="M1548" i="1"/>
  <c r="P1548" i="1" s="1"/>
  <c r="M1566" i="1"/>
  <c r="P1566" i="1" s="1"/>
  <c r="M1154" i="1"/>
  <c r="P1154" i="1" s="1"/>
  <c r="M1801" i="1"/>
  <c r="P1801" i="1" s="1"/>
  <c r="M1358" i="1"/>
  <c r="P1358" i="1" s="1"/>
  <c r="M467" i="1"/>
  <c r="P467" i="1" s="1"/>
  <c r="M581" i="1"/>
  <c r="P581" i="1" s="1"/>
  <c r="M327" i="1"/>
  <c r="P327" i="1" s="1"/>
  <c r="M1054" i="1"/>
  <c r="P1054" i="1" s="1"/>
  <c r="M1609" i="1"/>
  <c r="P1609" i="1" s="1"/>
  <c r="M1079" i="1"/>
  <c r="P1079" i="1" s="1"/>
  <c r="M1643" i="1"/>
  <c r="P1643" i="1" s="1"/>
  <c r="M1260" i="1"/>
  <c r="P1260" i="1" s="1"/>
  <c r="M858" i="1"/>
  <c r="P858" i="1" s="1"/>
  <c r="M967" i="1"/>
  <c r="P967" i="1" s="1"/>
  <c r="M787" i="1"/>
  <c r="P787" i="1" s="1"/>
  <c r="M357" i="1"/>
  <c r="P357" i="1" s="1"/>
  <c r="M1101" i="1"/>
  <c r="P1101" i="1" s="1"/>
  <c r="M541" i="1"/>
  <c r="P541" i="1" s="1"/>
  <c r="M1254" i="1"/>
  <c r="P1254" i="1" s="1"/>
  <c r="M1152" i="1"/>
  <c r="P1152" i="1" s="1"/>
  <c r="M511" i="1"/>
  <c r="P511" i="1" s="1"/>
  <c r="M809" i="1"/>
  <c r="P809" i="1" s="1"/>
  <c r="M1590" i="1"/>
  <c r="P1590" i="1" s="1"/>
  <c r="M1534" i="1"/>
  <c r="P1534" i="1" s="1"/>
  <c r="M282" i="1"/>
  <c r="P282" i="1" s="1"/>
  <c r="M336" i="1"/>
  <c r="P336" i="1" s="1"/>
  <c r="M192" i="1"/>
  <c r="P192" i="1" s="1"/>
  <c r="M595" i="1"/>
  <c r="P595" i="1" s="1"/>
  <c r="M730" i="1"/>
  <c r="P730" i="1" s="1"/>
  <c r="M1066" i="1"/>
  <c r="P1066" i="1" s="1"/>
  <c r="M946" i="1"/>
  <c r="P946" i="1" s="1"/>
  <c r="M1386" i="1"/>
  <c r="P1386" i="1" s="1"/>
  <c r="M393" i="1"/>
  <c r="P393" i="1" s="1"/>
  <c r="M214" i="1"/>
  <c r="P214" i="1" s="1"/>
  <c r="M1478" i="1"/>
  <c r="P1478" i="1" s="1"/>
  <c r="M301" i="1"/>
  <c r="P301" i="1" s="1"/>
  <c r="M1249" i="1"/>
  <c r="P1249" i="1" s="1"/>
  <c r="M1253" i="1"/>
  <c r="P1253" i="1" s="1"/>
  <c r="M495" i="1"/>
  <c r="P495" i="1" s="1"/>
  <c r="M1208" i="1"/>
  <c r="P1208" i="1" s="1"/>
  <c r="M441" i="1"/>
  <c r="P441" i="1" s="1"/>
  <c r="M1388" i="1"/>
  <c r="P1388" i="1" s="1"/>
  <c r="M1348" i="1"/>
  <c r="P1348" i="1" s="1"/>
  <c r="M508" i="1"/>
  <c r="P508" i="1" s="1"/>
  <c r="M1520" i="1"/>
  <c r="P1520" i="1" s="1"/>
  <c r="M1654" i="1"/>
  <c r="P1654" i="1" s="1"/>
  <c r="M1398" i="1"/>
  <c r="P1398" i="1" s="1"/>
  <c r="M1005" i="1"/>
  <c r="P1005" i="1" s="1"/>
  <c r="M1898" i="1"/>
  <c r="P1898" i="1" s="1"/>
  <c r="M243" i="1"/>
  <c r="P243" i="1" s="1"/>
  <c r="M739" i="1"/>
  <c r="P739" i="1" s="1"/>
  <c r="M760" i="1"/>
  <c r="P760" i="1" s="1"/>
  <c r="M1785" i="1"/>
  <c r="P1785" i="1" s="1"/>
  <c r="M649" i="1"/>
  <c r="P649" i="1" s="1"/>
  <c r="M244" i="1"/>
  <c r="P244" i="1" s="1"/>
  <c r="M7" i="1"/>
  <c r="P7" i="1" s="1"/>
  <c r="M1425" i="1"/>
  <c r="P1425" i="1" s="1"/>
  <c r="M768" i="1"/>
  <c r="P768" i="1" s="1"/>
  <c r="M780" i="1"/>
  <c r="P780" i="1" s="1"/>
  <c r="M792" i="1"/>
  <c r="P792" i="1" s="1"/>
  <c r="M1259" i="1"/>
  <c r="P1259" i="1" s="1"/>
  <c r="M1411" i="1"/>
  <c r="P1411" i="1" s="1"/>
  <c r="M1085" i="1"/>
  <c r="P1085" i="1" s="1"/>
  <c r="M1017" i="1"/>
  <c r="P1017" i="1" s="1"/>
  <c r="M1798" i="1"/>
  <c r="P1798" i="1" s="1"/>
  <c r="M1018" i="1"/>
  <c r="P1018" i="1" s="1"/>
  <c r="M1670" i="1"/>
  <c r="P1670" i="1" s="1"/>
  <c r="M702" i="1"/>
  <c r="P702" i="1" s="1"/>
  <c r="M287" i="1"/>
  <c r="P287" i="1" s="1"/>
  <c r="M1732" i="1"/>
  <c r="P1732" i="1" s="1"/>
  <c r="M757" i="1"/>
  <c r="P757" i="1" s="1"/>
  <c r="M366" i="1"/>
  <c r="P366" i="1" s="1"/>
  <c r="M1659" i="1"/>
  <c r="P1659" i="1" s="1"/>
  <c r="M1298" i="1"/>
  <c r="P1298" i="1" s="1"/>
  <c r="M1693" i="1"/>
  <c r="P1693" i="1" s="1"/>
  <c r="M1078" i="1"/>
  <c r="P1078" i="1" s="1"/>
  <c r="M1430" i="1"/>
  <c r="P1430" i="1" s="1"/>
  <c r="M1468" i="1"/>
  <c r="P1468" i="1" s="1"/>
  <c r="M257" i="1"/>
  <c r="P257" i="1" s="1"/>
  <c r="M777" i="1"/>
  <c r="P777" i="1" s="1"/>
  <c r="M1762" i="1"/>
  <c r="P1762" i="1" s="1"/>
  <c r="M1488" i="1"/>
  <c r="P1488" i="1" s="1"/>
  <c r="M1487" i="1"/>
  <c r="P1487" i="1" s="1"/>
  <c r="M1081" i="1"/>
  <c r="P1081" i="1" s="1"/>
  <c r="M1700" i="1"/>
  <c r="P1700" i="1" s="1"/>
  <c r="M1451" i="1"/>
  <c r="P1451" i="1" s="1"/>
  <c r="M1874" i="1"/>
  <c r="P1874" i="1" s="1"/>
  <c r="M99" i="1"/>
  <c r="P99" i="1" s="1"/>
  <c r="M486" i="1"/>
  <c r="P486" i="1" s="1"/>
  <c r="M1356" i="1"/>
  <c r="P1356" i="1" s="1"/>
  <c r="M669" i="1"/>
  <c r="P669" i="1" s="1"/>
  <c r="M146" i="1"/>
  <c r="P146" i="1" s="1"/>
  <c r="M612" i="1"/>
  <c r="P612" i="1" s="1"/>
  <c r="M956" i="1"/>
  <c r="P956" i="1" s="1"/>
  <c r="M1394" i="1"/>
  <c r="P1394" i="1" s="1"/>
  <c r="M1800" i="1"/>
  <c r="P1800" i="1" s="1"/>
  <c r="M1214" i="1"/>
  <c r="P1214" i="1" s="1"/>
  <c r="M1471" i="1"/>
  <c r="P1471" i="1" s="1"/>
  <c r="M571" i="1"/>
  <c r="P571" i="1" s="1"/>
  <c r="M1020" i="1"/>
  <c r="P1020" i="1" s="1"/>
  <c r="M1436" i="1"/>
  <c r="P1436" i="1" s="1"/>
  <c r="M67" i="1"/>
  <c r="P67" i="1" s="1"/>
  <c r="M76" i="1"/>
  <c r="P76" i="1" s="1"/>
  <c r="M1588" i="1"/>
  <c r="P1588" i="1" s="1"/>
  <c r="M1815" i="1"/>
  <c r="P1815" i="1" s="1"/>
  <c r="M1116" i="1"/>
  <c r="P1116" i="1" s="1"/>
  <c r="M1328" i="1"/>
  <c r="P1328" i="1" s="1"/>
  <c r="M1773" i="1"/>
  <c r="P1773" i="1" s="1"/>
  <c r="M1818" i="1"/>
  <c r="P1818" i="1" s="1"/>
  <c r="M1814" i="1"/>
  <c r="P1814" i="1" s="1"/>
  <c r="M350" i="1"/>
  <c r="P350" i="1" s="1"/>
  <c r="M140" i="1"/>
  <c r="P140" i="1" s="1"/>
  <c r="M1125" i="1"/>
  <c r="P1125" i="1" s="1"/>
  <c r="M744" i="1"/>
  <c r="P744" i="1" s="1"/>
  <c r="M1886" i="1"/>
  <c r="P1886" i="1" s="1"/>
  <c r="M1074" i="1"/>
  <c r="P1074" i="1" s="1"/>
  <c r="M1490" i="1"/>
  <c r="P1490" i="1" s="1"/>
  <c r="M1778" i="1"/>
  <c r="P1778" i="1" s="1"/>
  <c r="M234" i="1"/>
  <c r="P234" i="1" s="1"/>
  <c r="M569" i="1"/>
  <c r="P569" i="1" s="1"/>
  <c r="M1179" i="1"/>
  <c r="P1179" i="1" s="1"/>
  <c r="M1094" i="1"/>
  <c r="P1094" i="1" s="1"/>
  <c r="M498" i="1"/>
  <c r="P498" i="1" s="1"/>
  <c r="M136" i="1"/>
  <c r="P136" i="1" s="1"/>
  <c r="M1030" i="1"/>
  <c r="P1030" i="1" s="1"/>
  <c r="M1440" i="1"/>
  <c r="P1440" i="1" s="1"/>
  <c r="M568" i="1"/>
  <c r="P568" i="1" s="1"/>
  <c r="M1374" i="1"/>
  <c r="P1374" i="1" s="1"/>
  <c r="M805" i="1"/>
  <c r="P805" i="1" s="1"/>
  <c r="M1560" i="1"/>
  <c r="P1560" i="1" s="1"/>
  <c r="M121" i="1"/>
  <c r="P121" i="1" s="1"/>
  <c r="M1899" i="1"/>
  <c r="P1899" i="1" s="1"/>
  <c r="M1176" i="1"/>
  <c r="P1176" i="1" s="1"/>
  <c r="M868" i="1"/>
  <c r="P868" i="1" s="1"/>
  <c r="M775" i="1"/>
  <c r="P775" i="1" s="1"/>
  <c r="M1004" i="1"/>
  <c r="P1004" i="1" s="1"/>
  <c r="M1073" i="1"/>
  <c r="P1073" i="1" s="1"/>
  <c r="M726" i="1"/>
  <c r="P726" i="1" s="1"/>
  <c r="M892" i="1"/>
  <c r="P892" i="1" s="1"/>
  <c r="M672" i="1"/>
  <c r="P672" i="1" s="1"/>
  <c r="M1613" i="1"/>
  <c r="P1613" i="1" s="1"/>
  <c r="M826" i="1"/>
  <c r="P826" i="1" s="1"/>
  <c r="M1662" i="1"/>
  <c r="P1662" i="1" s="1"/>
  <c r="M1173" i="1"/>
  <c r="P1173" i="1" s="1"/>
  <c r="M1869" i="1"/>
  <c r="P1869" i="1" s="1"/>
  <c r="M928" i="1"/>
  <c r="P928" i="1" s="1"/>
  <c r="M1165" i="1"/>
  <c r="P1165" i="1" s="1"/>
  <c r="M618" i="1"/>
  <c r="P618" i="1" s="1"/>
  <c r="M524" i="1"/>
  <c r="P524" i="1" s="1"/>
  <c r="M610" i="1"/>
  <c r="P610" i="1" s="1"/>
  <c r="M1040" i="1"/>
  <c r="P1040" i="1" s="1"/>
  <c r="M1429" i="1"/>
  <c r="P1429" i="1" s="1"/>
  <c r="M476" i="1"/>
  <c r="P476" i="1" s="1"/>
  <c r="M908" i="1"/>
  <c r="P908" i="1" s="1"/>
  <c r="M10" i="1"/>
  <c r="P10" i="1" s="1"/>
  <c r="M822" i="1"/>
  <c r="P822" i="1" s="1"/>
  <c r="M54" i="1"/>
  <c r="P54" i="1" s="1"/>
  <c r="M820" i="1"/>
  <c r="P820" i="1" s="1"/>
  <c r="M127" i="1"/>
  <c r="P127" i="1" s="1"/>
  <c r="M1339" i="1"/>
  <c r="P1339" i="1" s="1"/>
  <c r="M970" i="1"/>
  <c r="P970" i="1" s="1"/>
  <c r="M658" i="1"/>
  <c r="P658" i="1" s="1"/>
  <c r="M425" i="1"/>
  <c r="P425" i="1" s="1"/>
  <c r="M523" i="1"/>
  <c r="P523" i="1" s="1"/>
  <c r="M722" i="1"/>
  <c r="P722" i="1" s="1"/>
  <c r="M1868" i="1"/>
  <c r="P1868" i="1" s="1"/>
  <c r="M1802" i="1"/>
  <c r="P1802" i="1" s="1"/>
  <c r="M1827" i="1"/>
  <c r="P1827" i="1" s="1"/>
  <c r="M361" i="1"/>
  <c r="P361" i="1" s="1"/>
  <c r="M1210" i="1"/>
  <c r="P1210" i="1" s="1"/>
  <c r="M1833" i="1"/>
  <c r="P1833" i="1" s="1"/>
  <c r="M1519" i="1"/>
  <c r="P1519" i="1" s="1"/>
  <c r="M987" i="1"/>
  <c r="P987" i="1" s="1"/>
  <c r="M1419" i="1"/>
  <c r="P1419" i="1" s="1"/>
  <c r="M1783" i="1"/>
  <c r="P1783" i="1" s="1"/>
  <c r="M1601" i="1"/>
  <c r="P1601" i="1" s="1"/>
  <c r="M1126" i="1"/>
  <c r="P1126" i="1" s="1"/>
  <c r="M483" i="1"/>
  <c r="P483" i="1" s="1"/>
  <c r="M274" i="1"/>
  <c r="P274" i="1" s="1"/>
  <c r="M263" i="1"/>
  <c r="P263" i="1" s="1"/>
  <c r="M1477" i="1"/>
  <c r="P1477" i="1" s="1"/>
  <c r="M1620" i="1"/>
  <c r="P1620" i="1" s="1"/>
  <c r="M1796" i="1"/>
  <c r="P1796" i="1" s="1"/>
  <c r="M1408" i="1"/>
  <c r="P1408" i="1" s="1"/>
  <c r="M362" i="1"/>
  <c r="P362" i="1" s="1"/>
  <c r="M988" i="1"/>
  <c r="P988" i="1" s="1"/>
  <c r="M1049" i="1"/>
  <c r="P1049" i="1" s="1"/>
  <c r="M841" i="1"/>
  <c r="P841" i="1" s="1"/>
  <c r="M1276" i="1"/>
  <c r="P1276" i="1" s="1"/>
  <c r="M1266" i="1"/>
  <c r="P1266" i="1" s="1"/>
  <c r="M1460" i="1"/>
  <c r="P1460" i="1" s="1"/>
  <c r="M1830" i="1"/>
  <c r="P1830" i="1" s="1"/>
  <c r="M879" i="1"/>
  <c r="P879" i="1" s="1"/>
  <c r="M743" i="1"/>
  <c r="P743" i="1" s="1"/>
  <c r="M1650" i="1"/>
  <c r="P1650" i="1" s="1"/>
  <c r="M1904" i="1"/>
  <c r="P1904" i="1" s="1"/>
  <c r="M1280" i="1"/>
  <c r="P1280" i="1" s="1"/>
  <c r="M1579" i="1"/>
  <c r="P1579" i="1" s="1"/>
  <c r="M1603" i="1"/>
  <c r="P1603" i="1" s="1"/>
  <c r="M1424" i="1"/>
  <c r="P1424" i="1" s="1"/>
  <c r="M1500" i="1"/>
  <c r="P1500" i="1" s="1"/>
  <c r="M1881" i="1"/>
  <c r="P1881" i="1" s="1"/>
  <c r="M1819" i="1"/>
  <c r="P1819" i="1" s="1"/>
  <c r="M1681" i="1"/>
  <c r="P1681" i="1" s="1"/>
  <c r="M1605" i="1"/>
  <c r="P1605" i="1" s="1"/>
  <c r="M462" i="1"/>
  <c r="P462" i="1" s="1"/>
  <c r="M442" i="1"/>
  <c r="P442" i="1" s="1"/>
  <c r="M283" i="1"/>
  <c r="P283" i="1" s="1"/>
  <c r="M230" i="1"/>
  <c r="P230" i="1" s="1"/>
  <c r="M570" i="1"/>
  <c r="P570" i="1" s="1"/>
  <c r="M1845" i="1"/>
  <c r="P1845" i="1" s="1"/>
  <c r="M656" i="1"/>
  <c r="P656" i="1" s="1"/>
  <c r="M1075" i="1"/>
  <c r="P1075" i="1" s="1"/>
  <c r="M1668" i="1"/>
  <c r="P1668" i="1" s="1"/>
  <c r="M1067" i="1"/>
  <c r="P1067" i="1" s="1"/>
  <c r="M1782" i="1"/>
  <c r="P1782" i="1" s="1"/>
  <c r="M960" i="1"/>
  <c r="P960" i="1" s="1"/>
  <c r="M1635" i="1"/>
  <c r="P1635" i="1" s="1"/>
  <c r="M86" i="1"/>
  <c r="P86" i="1" s="1"/>
  <c r="M1591" i="1"/>
  <c r="P1591" i="1" s="1"/>
  <c r="M289" i="1"/>
  <c r="P289" i="1" s="1"/>
  <c r="M176" i="1"/>
  <c r="P176" i="1" s="1"/>
  <c r="M175" i="1"/>
  <c r="P175" i="1" s="1"/>
  <c r="M381" i="1"/>
  <c r="P381" i="1" s="1"/>
  <c r="M1839" i="1"/>
  <c r="P1839" i="1" s="1"/>
  <c r="M1246" i="1"/>
  <c r="P1246" i="1" s="1"/>
  <c r="M1352" i="1"/>
  <c r="P1352" i="1" s="1"/>
  <c r="M447" i="1"/>
  <c r="P447" i="1" s="1"/>
  <c r="M100" i="1"/>
  <c r="P100" i="1" s="1"/>
  <c r="M109" i="1"/>
  <c r="P109" i="1" s="1"/>
  <c r="M994" i="1"/>
  <c r="P994" i="1" s="1"/>
  <c r="M912" i="1"/>
  <c r="P912" i="1" s="1"/>
  <c r="M333" i="1"/>
  <c r="P333" i="1" s="1"/>
  <c r="M261" i="1"/>
  <c r="P261" i="1" s="1"/>
  <c r="M531" i="1"/>
  <c r="P531" i="1" s="1"/>
  <c r="M351" i="1"/>
  <c r="P351" i="1" s="1"/>
  <c r="M221" i="1"/>
  <c r="P221" i="1" s="1"/>
  <c r="M428" i="1"/>
  <c r="P428" i="1" s="1"/>
  <c r="M1251" i="1"/>
  <c r="P1251" i="1" s="1"/>
  <c r="M850" i="1"/>
  <c r="P850" i="1" s="1"/>
  <c r="M1903" i="1"/>
  <c r="P1903" i="1" s="1"/>
  <c r="M803" i="1"/>
  <c r="P803" i="1" s="1"/>
  <c r="M1174" i="1"/>
  <c r="P1174" i="1" s="1"/>
  <c r="M771" i="1"/>
  <c r="P771" i="1" s="1"/>
  <c r="M930" i="1"/>
  <c r="P930" i="1" s="1"/>
  <c r="M1108" i="1"/>
  <c r="P1108" i="1" s="1"/>
  <c r="M1651" i="1"/>
  <c r="P1651" i="1" s="1"/>
  <c r="M1688" i="1"/>
  <c r="P1688" i="1" s="1"/>
  <c r="M1516" i="1"/>
  <c r="P1516" i="1" s="1"/>
  <c r="M1185" i="1"/>
  <c r="P1185" i="1" s="1"/>
  <c r="M1110" i="1"/>
  <c r="P1110" i="1" s="1"/>
  <c r="M1297" i="1"/>
  <c r="P1297" i="1" s="1"/>
  <c r="M1109" i="1"/>
  <c r="P1109" i="1" s="1"/>
  <c r="M752" i="1"/>
  <c r="P752" i="1" s="1"/>
  <c r="M94" i="1"/>
  <c r="P94" i="1" s="1"/>
  <c r="M429" i="1"/>
  <c r="P429" i="1" s="1"/>
  <c r="M1135" i="1"/>
  <c r="P1135" i="1" s="1"/>
  <c r="M292" i="1"/>
  <c r="P292" i="1" s="1"/>
  <c r="M152" i="1"/>
  <c r="P152" i="1" s="1"/>
  <c r="M845" i="1"/>
  <c r="P845" i="1" s="1"/>
  <c r="M528" i="1"/>
  <c r="P528" i="1" s="1"/>
  <c r="M543" i="1"/>
  <c r="P543" i="1" s="1"/>
  <c r="M562" i="1"/>
  <c r="P562" i="1" s="1"/>
  <c r="M834" i="1"/>
  <c r="P834" i="1" s="1"/>
  <c r="M839" i="1"/>
  <c r="P839" i="1" s="1"/>
  <c r="M982" i="1"/>
  <c r="P982" i="1" s="1"/>
  <c r="M627" i="1"/>
  <c r="P627" i="1" s="1"/>
  <c r="M709" i="1"/>
  <c r="P709" i="1" s="1"/>
  <c r="M1587" i="1"/>
  <c r="P1587" i="1" s="1"/>
  <c r="M239" i="1"/>
  <c r="P239" i="1" s="1"/>
  <c r="M1057" i="1"/>
  <c r="P1057" i="1" s="1"/>
  <c r="M51" i="1"/>
  <c r="P51" i="1" s="1"/>
  <c r="M700" i="1"/>
  <c r="P700" i="1" s="1"/>
  <c r="M978" i="1"/>
  <c r="P978" i="1" s="1"/>
  <c r="M73" i="1"/>
  <c r="P73" i="1" s="1"/>
  <c r="M1095" i="1"/>
  <c r="P1095" i="1" s="1"/>
  <c r="M1449" i="1"/>
  <c r="P1449" i="1" s="1"/>
  <c r="M1753" i="1"/>
  <c r="P1753" i="1" s="1"/>
  <c r="M1859" i="1"/>
  <c r="P1859" i="1" s="1"/>
  <c r="M802" i="1"/>
  <c r="P802" i="1" s="1"/>
  <c r="M728" i="1"/>
  <c r="P728" i="1" s="1"/>
  <c r="M1897" i="1"/>
  <c r="P1897" i="1" s="1"/>
  <c r="M311" i="1"/>
  <c r="P311" i="1" s="1"/>
  <c r="M1034" i="1"/>
  <c r="P1034" i="1" s="1"/>
  <c r="M600" i="1"/>
  <c r="P600" i="1" s="1"/>
  <c r="M430" i="1"/>
  <c r="P430" i="1" s="1"/>
  <c r="M877" i="1"/>
  <c r="P877" i="1" s="1"/>
  <c r="M823" i="1"/>
  <c r="P823" i="1" s="1"/>
  <c r="M749" i="1"/>
  <c r="P749" i="1" s="1"/>
  <c r="M1660" i="1"/>
  <c r="P1660" i="1" s="1"/>
  <c r="M1390" i="1"/>
  <c r="P1390" i="1" s="1"/>
  <c r="M983" i="1"/>
  <c r="P983" i="1" s="1"/>
  <c r="M890" i="1"/>
  <c r="P890" i="1" s="1"/>
  <c r="M1642" i="1"/>
  <c r="P1642" i="1" s="1"/>
  <c r="M1304" i="1"/>
  <c r="P1304" i="1" s="1"/>
  <c r="M1312" i="1"/>
  <c r="P1312" i="1" s="1"/>
  <c r="M1392" i="1"/>
  <c r="P1392" i="1" s="1"/>
  <c r="M1050" i="1"/>
  <c r="P1050" i="1" s="1"/>
  <c r="M1071" i="1"/>
  <c r="P1071" i="1" s="1"/>
  <c r="M1330" i="1"/>
  <c r="P1330" i="1" s="1"/>
  <c r="M1222" i="1"/>
  <c r="P1222" i="1" s="1"/>
  <c r="M1669" i="1"/>
  <c r="P1669" i="1" s="1"/>
  <c r="M269" i="1"/>
  <c r="P269" i="1" s="1"/>
  <c r="M1457" i="1"/>
  <c r="P1457" i="1" s="1"/>
  <c r="M422" i="1"/>
  <c r="P422" i="1" s="1"/>
  <c r="M842" i="1"/>
  <c r="P842" i="1" s="1"/>
  <c r="M477" i="1"/>
  <c r="P477" i="1" s="1"/>
  <c r="M1355" i="1"/>
  <c r="P1355" i="1" s="1"/>
  <c r="M1146" i="1"/>
  <c r="P1146" i="1" s="1"/>
  <c r="M1443" i="1"/>
  <c r="P1443" i="1" s="1"/>
  <c r="M433" i="1"/>
  <c r="P433" i="1" s="1"/>
  <c r="M1834" i="1"/>
  <c r="P1834" i="1" s="1"/>
  <c r="M55" i="1"/>
  <c r="P55" i="1" s="1"/>
  <c r="M1561" i="1"/>
  <c r="P1561" i="1" s="1"/>
  <c r="M1036" i="1"/>
  <c r="P1036" i="1" s="1"/>
  <c r="M1629" i="1"/>
  <c r="P1629" i="1" s="1"/>
  <c r="M1619" i="1"/>
  <c r="P1619" i="1" s="1"/>
  <c r="M1038" i="1"/>
  <c r="P1038" i="1" s="1"/>
  <c r="M1595" i="1"/>
  <c r="P1595" i="1" s="1"/>
  <c r="M1837" i="1"/>
  <c r="P1837" i="1" s="1"/>
  <c r="M911" i="1"/>
  <c r="P911" i="1" s="1"/>
  <c r="M530" i="1"/>
  <c r="P530" i="1" s="1"/>
  <c r="M1469" i="1"/>
  <c r="P1469" i="1" s="1"/>
  <c r="M375" i="1"/>
  <c r="P375" i="1" s="1"/>
  <c r="M566" i="1"/>
  <c r="P566" i="1" s="1"/>
  <c r="M1887" i="1"/>
  <c r="P1887" i="1" s="1"/>
  <c r="M1417" i="1"/>
  <c r="P1417" i="1" s="1"/>
  <c r="M1092" i="1"/>
  <c r="P1092" i="1" s="1"/>
  <c r="M1769" i="1"/>
  <c r="P1769" i="1" s="1"/>
  <c r="M829" i="1"/>
  <c r="P829" i="1" s="1"/>
  <c r="M1633" i="1"/>
  <c r="P1633" i="1" s="1"/>
  <c r="M1765" i="1"/>
  <c r="P1765" i="1" s="1"/>
  <c r="M374" i="1"/>
  <c r="P374" i="1" s="1"/>
  <c r="M587" i="1"/>
  <c r="P587" i="1" s="1"/>
  <c r="M900" i="1"/>
  <c r="P900" i="1" s="1"/>
  <c r="M963" i="1"/>
  <c r="P963" i="1" s="1"/>
  <c r="M969" i="1"/>
  <c r="P969" i="1" s="1"/>
  <c r="M1245" i="1"/>
  <c r="P1245" i="1" s="1"/>
  <c r="M1604" i="1"/>
  <c r="P1604" i="1" s="1"/>
  <c r="M406" i="1"/>
  <c r="P406" i="1" s="1"/>
  <c r="M1372" i="1"/>
  <c r="P1372" i="1" s="1"/>
  <c r="M16" i="1"/>
  <c r="P16" i="1" s="1"/>
  <c r="M412" i="1"/>
  <c r="P412" i="1" s="1"/>
  <c r="M918" i="1"/>
  <c r="P918" i="1" s="1"/>
  <c r="M784" i="1"/>
  <c r="P784" i="1" s="1"/>
  <c r="M1684" i="1"/>
  <c r="P1684" i="1" s="1"/>
  <c r="M599" i="1"/>
  <c r="P599" i="1" s="1"/>
  <c r="M712" i="1"/>
  <c r="P712" i="1" s="1"/>
  <c r="M1264" i="1"/>
  <c r="P1264" i="1" s="1"/>
  <c r="M1290" i="1"/>
  <c r="P1290" i="1" s="1"/>
  <c r="M1673" i="1"/>
  <c r="P1673" i="1" s="1"/>
  <c r="M1615" i="1"/>
  <c r="P1615" i="1" s="1"/>
  <c r="M432" i="1"/>
  <c r="P432" i="1" s="1"/>
  <c r="M398" i="1"/>
  <c r="P398" i="1" s="1"/>
  <c r="M481" i="1"/>
  <c r="P481" i="1" s="1"/>
  <c r="M1598" i="1"/>
  <c r="P1598" i="1" s="1"/>
  <c r="M734" i="1"/>
  <c r="P734" i="1" s="1"/>
  <c r="M1096" i="1"/>
  <c r="P1096" i="1" s="1"/>
  <c r="M989" i="1"/>
  <c r="P989" i="1" s="1"/>
  <c r="M503" i="1"/>
  <c r="P503" i="1" s="1"/>
  <c r="M1828" i="1"/>
  <c r="P1828" i="1" s="1"/>
  <c r="M1574" i="1"/>
  <c r="P1574" i="1" s="1"/>
  <c r="M991" i="1"/>
  <c r="P991" i="1" s="1"/>
  <c r="M1241" i="1"/>
  <c r="P1241" i="1" s="1"/>
  <c r="M1407" i="1"/>
  <c r="P1407" i="1" s="1"/>
  <c r="M1160" i="1"/>
  <c r="P1160" i="1" s="1"/>
  <c r="M1316" i="1"/>
  <c r="P1316" i="1" s="1"/>
  <c r="M1678" i="1"/>
  <c r="P1678" i="1" s="1"/>
  <c r="M275" i="1"/>
  <c r="P275" i="1" s="1"/>
  <c r="M1047" i="1"/>
  <c r="P1047" i="1" s="1"/>
  <c r="M619" i="1"/>
  <c r="P619" i="1" s="1"/>
  <c r="M1554" i="1"/>
  <c r="P1554" i="1" s="1"/>
  <c r="M1452" i="1"/>
  <c r="P1452" i="1" s="1"/>
  <c r="M1221" i="1"/>
  <c r="P1221" i="1" s="1"/>
  <c r="M677" i="1"/>
  <c r="P677" i="1" s="1"/>
  <c r="M1723" i="1"/>
  <c r="P1723" i="1" s="1"/>
  <c r="M1742" i="1"/>
  <c r="P1742" i="1" s="1"/>
  <c r="M341" i="1"/>
  <c r="P341" i="1" s="1"/>
  <c r="M992" i="1"/>
  <c r="P992" i="1" s="1"/>
  <c r="M1855" i="1"/>
  <c r="P1855" i="1" s="1"/>
  <c r="M1383" i="1"/>
  <c r="P1383" i="1" s="1"/>
  <c r="M914" i="1"/>
  <c r="P914" i="1" s="1"/>
  <c r="M1242" i="1"/>
  <c r="P1242" i="1" s="1"/>
  <c r="M1772" i="1"/>
  <c r="P1772" i="1" s="1"/>
  <c r="M763" i="1"/>
  <c r="P763" i="1" s="1"/>
  <c r="M1747" i="1"/>
  <c r="P1747" i="1" s="1"/>
  <c r="M233" i="1"/>
  <c r="P233" i="1" s="1"/>
  <c r="M1515" i="1"/>
  <c r="P1515" i="1" s="1"/>
  <c r="M1838" i="1"/>
  <c r="P1838" i="1" s="1"/>
  <c r="M190" i="1"/>
  <c r="P190" i="1" s="1"/>
  <c r="M1826" i="1"/>
  <c r="P1826" i="1" s="1"/>
  <c r="M1524" i="1"/>
  <c r="P1524" i="1" s="1"/>
  <c r="M1569" i="1"/>
  <c r="P1569" i="1" s="1"/>
  <c r="M1583" i="1"/>
  <c r="P1583" i="1" s="1"/>
  <c r="M1499" i="1"/>
  <c r="P1499" i="1" s="1"/>
  <c r="M1453" i="1"/>
  <c r="P1453" i="1" s="1"/>
  <c r="M1529" i="1"/>
  <c r="P1529" i="1" s="1"/>
  <c r="M1719" i="1"/>
  <c r="P1719" i="1" s="1"/>
  <c r="M1718" i="1"/>
  <c r="P1718" i="1" s="1"/>
  <c r="M372" i="1"/>
  <c r="P372" i="1" s="1"/>
  <c r="M1406" i="1"/>
  <c r="P1406" i="1" s="1"/>
  <c r="M339" i="1"/>
  <c r="P339" i="1" s="1"/>
  <c r="M1282" i="1"/>
  <c r="P1282" i="1" s="1"/>
  <c r="M605" i="1"/>
  <c r="P605" i="1" s="1"/>
  <c r="M866" i="1"/>
  <c r="P866" i="1" s="1"/>
  <c r="M990" i="1"/>
  <c r="P990" i="1" s="1"/>
  <c r="M1492" i="1"/>
  <c r="P1492" i="1" s="1"/>
  <c r="M1371" i="1"/>
  <c r="P1371" i="1" s="1"/>
  <c r="M370" i="1"/>
  <c r="P370" i="1" s="1"/>
  <c r="M948" i="1"/>
  <c r="P948" i="1" s="1"/>
  <c r="M1008" i="1"/>
  <c r="P1008" i="1" s="1"/>
  <c r="M1577" i="1"/>
  <c r="P1577" i="1" s="1"/>
  <c r="M1652" i="1"/>
  <c r="P1652" i="1" s="1"/>
  <c r="M1123" i="1"/>
  <c r="P1123" i="1" s="1"/>
  <c r="M262" i="1"/>
  <c r="P262" i="1" s="1"/>
  <c r="M199" i="1"/>
  <c r="P199" i="1" s="1"/>
  <c r="M177" i="1"/>
  <c r="P177" i="1" s="1"/>
  <c r="M178" i="1"/>
  <c r="P178" i="1" s="1"/>
  <c r="M1315" i="1"/>
  <c r="P1315" i="1" s="1"/>
  <c r="M1851" i="1"/>
  <c r="P1851" i="1" s="1"/>
  <c r="M82" i="1"/>
  <c r="P82" i="1" s="1"/>
  <c r="M162" i="1"/>
  <c r="P162" i="1" s="1"/>
  <c r="M953" i="1"/>
  <c r="P953" i="1" s="1"/>
  <c r="M117" i="1"/>
  <c r="P117" i="1" s="1"/>
  <c r="M862" i="1"/>
  <c r="P862" i="1" s="1"/>
  <c r="M157" i="1"/>
  <c r="P157" i="1" s="1"/>
  <c r="M1571" i="1"/>
  <c r="P1571" i="1" s="1"/>
  <c r="M426" i="1"/>
  <c r="P426" i="1" s="1"/>
  <c r="M468" i="1"/>
  <c r="P468" i="1" s="1"/>
  <c r="M210" i="1"/>
  <c r="P210" i="1" s="1"/>
  <c r="M43" i="1"/>
  <c r="P43" i="1" s="1"/>
  <c r="M1740" i="1"/>
  <c r="P1740" i="1" s="1"/>
  <c r="M299" i="1"/>
  <c r="P299" i="1" s="1"/>
  <c r="M874" i="1"/>
  <c r="P874" i="1" s="1"/>
  <c r="M650" i="1"/>
  <c r="P650" i="1" s="1"/>
  <c r="M85" i="1"/>
  <c r="P85" i="1" s="1"/>
  <c r="M598" i="1"/>
  <c r="P598" i="1" s="1"/>
  <c r="M450" i="1"/>
  <c r="P450" i="1" s="1"/>
  <c r="M1865" i="1"/>
  <c r="P1865" i="1" s="1"/>
  <c r="M317" i="1"/>
  <c r="P317" i="1" s="1"/>
  <c r="M764" i="1"/>
  <c r="P764" i="1" s="1"/>
  <c r="M1141" i="1"/>
  <c r="P1141" i="1" s="1"/>
  <c r="M898" i="1"/>
  <c r="P898" i="1" s="1"/>
  <c r="M745" i="1"/>
  <c r="P745" i="1" s="1"/>
  <c r="M1844" i="1"/>
  <c r="P1844" i="1" s="1"/>
  <c r="M959" i="1"/>
  <c r="P959" i="1" s="1"/>
  <c r="M1329" i="1"/>
  <c r="P1329" i="1" s="1"/>
  <c r="M1614" i="1"/>
  <c r="P1614" i="1" s="1"/>
  <c r="M1373" i="1"/>
  <c r="P1373" i="1" s="1"/>
  <c r="M917" i="1"/>
  <c r="P917" i="1" s="1"/>
  <c r="M1454" i="1"/>
  <c r="P1454" i="1" s="1"/>
  <c r="M496" i="1"/>
  <c r="P496" i="1" s="1"/>
  <c r="M781" i="1"/>
  <c r="P781" i="1" s="1"/>
  <c r="M1484" i="1"/>
  <c r="P1484" i="1" s="1"/>
  <c r="M811" i="1"/>
  <c r="P811" i="1" s="1"/>
  <c r="M1120" i="1"/>
  <c r="P1120" i="1" s="1"/>
  <c r="M1136" i="1"/>
  <c r="P1136" i="1" s="1"/>
  <c r="M1873" i="1"/>
  <c r="P1873" i="1" s="1"/>
  <c r="M1164" i="1"/>
  <c r="P1164" i="1" s="1"/>
  <c r="M294" i="1"/>
  <c r="P294" i="1" s="1"/>
  <c r="M1209" i="1"/>
  <c r="P1209" i="1" s="1"/>
  <c r="M648" i="1"/>
  <c r="P648" i="1" s="1"/>
  <c r="M250" i="1"/>
  <c r="P250" i="1" s="1"/>
  <c r="M1001" i="1"/>
  <c r="P1001" i="1" s="1"/>
  <c r="M1779" i="1"/>
  <c r="P1779" i="1" s="1"/>
  <c r="M436" i="1"/>
  <c r="P436" i="1" s="1"/>
  <c r="M8" i="1"/>
  <c r="P8" i="1" s="1"/>
  <c r="M1338" i="1"/>
  <c r="P1338" i="1" s="1"/>
  <c r="M993" i="1"/>
  <c r="P993" i="1" s="1"/>
  <c r="M1428" i="1"/>
  <c r="P1428" i="1" s="1"/>
  <c r="M1856" i="1"/>
  <c r="P1856" i="1" s="1"/>
  <c r="M504" i="1"/>
  <c r="P504" i="1" s="1"/>
  <c r="M1504" i="1"/>
  <c r="P1504" i="1" s="1"/>
  <c r="M1167" i="1"/>
  <c r="P1167" i="1" s="1"/>
  <c r="M893" i="1"/>
  <c r="P893" i="1" s="1"/>
  <c r="M161" i="1"/>
  <c r="P161" i="1" s="1"/>
  <c r="M774" i="1"/>
  <c r="P774" i="1" s="1"/>
  <c r="M1735" i="1"/>
  <c r="P1735" i="1" s="1"/>
  <c r="M847" i="1"/>
  <c r="P847" i="1" s="1"/>
  <c r="M62" i="1"/>
  <c r="P62" i="1" s="1"/>
  <c r="M1097" i="1"/>
  <c r="P1097" i="1" s="1"/>
  <c r="M1263" i="1"/>
  <c r="P1263" i="1" s="1"/>
  <c r="M1043" i="1"/>
  <c r="P1043" i="1" s="1"/>
  <c r="M736" i="1"/>
  <c r="P736" i="1" s="1"/>
  <c r="M689" i="1"/>
  <c r="P689" i="1" s="1"/>
  <c r="M1250" i="1"/>
  <c r="P1250" i="1" s="1"/>
  <c r="M1003" i="1"/>
  <c r="P1003" i="1" s="1"/>
  <c r="M1288" i="1"/>
  <c r="P1288" i="1" s="1"/>
  <c r="M922" i="1"/>
  <c r="P922" i="1" s="1"/>
  <c r="M1481" i="1"/>
  <c r="P1481" i="1" s="1"/>
  <c r="M1458" i="1"/>
  <c r="P1458" i="1" s="1"/>
  <c r="M875" i="1"/>
  <c r="P875" i="1" s="1"/>
  <c r="M1610" i="1"/>
  <c r="P1610" i="1" s="1"/>
  <c r="M1572" i="1"/>
  <c r="P1572" i="1" s="1"/>
  <c r="M414" i="1"/>
  <c r="P414" i="1" s="1"/>
  <c r="M445" i="1"/>
  <c r="P445" i="1" s="1"/>
  <c r="M810" i="1"/>
  <c r="P810" i="1" s="1"/>
  <c r="M1480" i="1"/>
  <c r="P1480" i="1" s="1"/>
  <c r="M1378" i="1"/>
  <c r="P1378" i="1" s="1"/>
  <c r="M920" i="1"/>
  <c r="P920" i="1" s="1"/>
  <c r="M286" i="1"/>
  <c r="P286" i="1" s="1"/>
  <c r="M909" i="1"/>
  <c r="P909" i="1" s="1"/>
  <c r="M1744" i="1"/>
  <c r="P1744" i="1" s="1"/>
  <c r="M755" i="1"/>
  <c r="P755" i="1" s="1"/>
  <c r="M1391" i="1"/>
  <c r="P1391" i="1" s="1"/>
  <c r="M1835" i="1"/>
  <c r="P1835" i="1" s="1"/>
  <c r="M828" i="1"/>
  <c r="P828" i="1" s="1"/>
  <c r="M1570" i="1"/>
  <c r="P1570" i="1" s="1"/>
  <c r="M997" i="1"/>
  <c r="P997" i="1" s="1"/>
  <c r="M1035" i="1"/>
  <c r="P1035" i="1" s="1"/>
  <c r="M1510" i="1"/>
  <c r="P1510" i="1" s="1"/>
  <c r="M1044" i="1"/>
  <c r="P1044" i="1" s="1"/>
  <c r="M1509" i="1"/>
  <c r="P1509" i="1" s="1"/>
  <c r="M788" i="1"/>
  <c r="P788" i="1" s="1"/>
  <c r="M304" i="1"/>
  <c r="P304" i="1" s="1"/>
  <c r="M585" i="1"/>
  <c r="P585" i="1" s="1"/>
  <c r="M1299" i="1"/>
  <c r="P1299" i="1" s="1"/>
  <c r="M1207" i="1"/>
  <c r="P1207" i="1" s="1"/>
  <c r="M758" i="1"/>
  <c r="P758" i="1" s="1"/>
  <c r="M1147" i="1"/>
  <c r="P1147" i="1" s="1"/>
  <c r="M1133" i="1"/>
  <c r="P1133" i="1" s="1"/>
  <c r="M1150" i="1"/>
  <c r="P1150" i="1" s="1"/>
  <c r="M385" i="1"/>
  <c r="P385" i="1" s="1"/>
  <c r="M906" i="1"/>
  <c r="P906" i="1" s="1"/>
  <c r="M1809" i="1"/>
  <c r="P1809" i="1" s="1"/>
  <c r="M1489" i="1"/>
  <c r="P1489" i="1" s="1"/>
  <c r="M703" i="1"/>
  <c r="P703" i="1" s="1"/>
  <c r="M371" i="1"/>
  <c r="P371" i="1" s="1"/>
  <c r="M537" i="1"/>
  <c r="P537" i="1" s="1"/>
  <c r="M1514" i="1"/>
  <c r="P1514" i="1" s="1"/>
  <c r="M1741" i="1"/>
  <c r="P1741" i="1" s="1"/>
  <c r="M1720" i="1"/>
  <c r="P1720" i="1" s="1"/>
  <c r="M316" i="1"/>
  <c r="P316" i="1" s="1"/>
  <c r="M1714" i="1"/>
  <c r="P1714" i="1" s="1"/>
  <c r="M986" i="1"/>
  <c r="P986" i="1" s="1"/>
  <c r="M840" i="1"/>
  <c r="P840" i="1" s="1"/>
  <c r="M1517" i="1"/>
  <c r="P1517" i="1" s="1"/>
  <c r="M335" i="1"/>
  <c r="P335" i="1" s="1"/>
  <c r="M697" i="1"/>
  <c r="P697" i="1" s="1"/>
  <c r="M1474" i="1"/>
  <c r="P1474" i="1" s="1"/>
  <c r="M1586" i="1"/>
  <c r="P1586" i="1" s="1"/>
  <c r="M1403" i="1"/>
  <c r="P1403" i="1" s="1"/>
  <c r="M1124" i="1"/>
  <c r="P1124" i="1" s="1"/>
  <c r="M596" i="1"/>
  <c r="P596" i="1" s="1"/>
  <c r="M750" i="1"/>
  <c r="P750" i="1" s="1"/>
  <c r="M1102" i="1"/>
  <c r="P1102" i="1" s="1"/>
  <c r="M1536" i="1"/>
  <c r="P1536" i="1" s="1"/>
  <c r="M493" i="1"/>
  <c r="P493" i="1" s="1"/>
  <c r="M799" i="1"/>
  <c r="P799" i="1" s="1"/>
  <c r="M457" i="1"/>
  <c r="P457" i="1" s="1"/>
  <c r="M69" i="1"/>
  <c r="P69" i="1" s="1"/>
  <c r="M830" i="1"/>
  <c r="P830" i="1" s="1"/>
  <c r="M687" i="1"/>
  <c r="P687" i="1" s="1"/>
  <c r="M614" i="1"/>
  <c r="P614" i="1" s="1"/>
  <c r="M1090" i="1"/>
  <c r="P1090" i="1" s="1"/>
  <c r="M670" i="1"/>
  <c r="P670" i="1" s="1"/>
  <c r="M355" i="1"/>
  <c r="P355" i="1" s="1"/>
  <c r="M1278" i="1"/>
  <c r="P1278" i="1" s="1"/>
  <c r="M170" i="1"/>
  <c r="P170" i="1" s="1"/>
  <c r="M1795" i="1"/>
  <c r="P1795" i="1" s="1"/>
  <c r="M1009" i="1"/>
  <c r="P1009" i="1" s="1"/>
  <c r="M83" i="1"/>
  <c r="P83" i="1" s="1"/>
  <c r="M1155" i="1"/>
  <c r="P1155" i="1" s="1"/>
  <c r="M538" i="1"/>
  <c r="P538" i="1" s="1"/>
  <c r="M793" i="1"/>
  <c r="P793" i="1" s="1"/>
  <c r="M315" i="1"/>
  <c r="P315" i="1" s="1"/>
  <c r="M825" i="1"/>
  <c r="P825" i="1" s="1"/>
  <c r="M927" i="1"/>
  <c r="P927" i="1" s="1"/>
  <c r="M1166" i="1"/>
  <c r="P1166" i="1" s="1"/>
  <c r="M1321" i="1"/>
  <c r="P1321" i="1" s="1"/>
  <c r="M1385" i="1"/>
  <c r="P1385" i="1" s="1"/>
  <c r="M926" i="1"/>
  <c r="P926" i="1" s="1"/>
  <c r="M1100" i="1"/>
  <c r="P1100" i="1" s="1"/>
  <c r="M769" i="1"/>
  <c r="P769" i="1" s="1"/>
  <c r="M1111" i="1"/>
  <c r="P1111" i="1" s="1"/>
  <c r="M629" i="1"/>
  <c r="P629" i="1" s="1"/>
  <c r="M485" i="1"/>
  <c r="P485" i="1" s="1"/>
  <c r="M125" i="1"/>
  <c r="P125" i="1" s="1"/>
  <c r="M285" i="1"/>
  <c r="P285" i="1" s="1"/>
  <c r="M505" i="1"/>
  <c r="P505" i="1" s="1"/>
  <c r="M999" i="1"/>
  <c r="P999" i="1" s="1"/>
  <c r="M1733" i="1"/>
  <c r="P1733" i="1" s="1"/>
  <c r="M1180" i="1"/>
  <c r="P1180" i="1" s="1"/>
  <c r="M213" i="1"/>
  <c r="P213" i="1" s="1"/>
  <c r="M1223" i="1"/>
  <c r="P1223" i="1" s="1"/>
  <c r="M680" i="1"/>
  <c r="P680" i="1" s="1"/>
  <c r="M529" i="1"/>
  <c r="P529" i="1" s="1"/>
  <c r="M876" i="1"/>
  <c r="P876" i="1" s="1"/>
  <c r="M36" i="1"/>
  <c r="P36" i="1" s="1"/>
  <c r="M681" i="1"/>
  <c r="P681" i="1" s="1"/>
  <c r="M314" i="1"/>
  <c r="P314" i="1" s="1"/>
  <c r="M1381" i="1"/>
  <c r="P1381" i="1" s="1"/>
  <c r="M1505" i="1"/>
  <c r="P1505" i="1" s="1"/>
  <c r="M1686" i="1"/>
  <c r="P1686" i="1" s="1"/>
  <c r="M340" i="1"/>
  <c r="P340" i="1" s="1"/>
  <c r="M714" i="1"/>
  <c r="P714" i="1" s="1"/>
  <c r="M1441" i="1"/>
  <c r="P1441" i="1" s="1"/>
  <c r="M501" i="1"/>
  <c r="P501" i="1" s="1"/>
  <c r="M473" i="1"/>
  <c r="P473" i="1" s="1"/>
  <c r="M1350" i="1"/>
  <c r="P1350" i="1" s="1"/>
  <c r="M1463" i="1"/>
  <c r="P1463" i="1" s="1"/>
  <c r="M474" i="1"/>
  <c r="P474" i="1" s="1"/>
  <c r="M1854" i="1"/>
  <c r="P1854" i="1" s="1"/>
  <c r="M1679" i="1"/>
  <c r="P1679" i="1" s="1"/>
  <c r="M1127" i="1"/>
  <c r="P1127" i="1" s="1"/>
  <c r="M264" i="1"/>
  <c r="P264" i="1" s="1"/>
  <c r="M1563" i="1"/>
  <c r="P1563" i="1" s="1"/>
  <c r="M607" i="1"/>
  <c r="P607" i="1" s="1"/>
  <c r="M1722" i="1"/>
  <c r="P1722" i="1" s="1"/>
  <c r="M620" i="1"/>
  <c r="P620" i="1" s="1"/>
  <c r="M1866" i="1"/>
  <c r="P1866" i="1" s="1"/>
  <c r="M1721" i="1"/>
  <c r="P1721" i="1" s="1"/>
  <c r="M1608" i="1"/>
  <c r="P1608" i="1" s="1"/>
  <c r="M1060" i="1"/>
  <c r="P1060" i="1" s="1"/>
  <c r="M1211" i="1"/>
  <c r="P1211" i="1" s="1"/>
  <c r="M539" i="1"/>
  <c r="P539" i="1" s="1"/>
  <c r="M1104" i="1"/>
  <c r="P1104" i="1" s="1"/>
  <c r="M1291" i="1"/>
  <c r="P1291" i="1" s="1"/>
  <c r="M1703" i="1"/>
  <c r="P1703" i="1" s="1"/>
  <c r="M1704" i="1"/>
  <c r="P1704" i="1" s="1"/>
  <c r="M1675" i="1"/>
  <c r="P1675" i="1" s="1"/>
  <c r="M1332" i="1"/>
  <c r="P1332" i="1" s="1"/>
  <c r="M1737" i="1"/>
  <c r="P1737" i="1" s="1"/>
  <c r="M1624" i="1"/>
  <c r="P1624" i="1" s="1"/>
  <c r="M1715" i="1"/>
  <c r="P1715" i="1" s="1"/>
  <c r="M1882" i="1"/>
  <c r="P1882" i="1" s="1"/>
  <c r="M1585" i="1"/>
  <c r="P1585" i="1" s="1"/>
  <c r="M1532" i="1"/>
  <c r="P1532" i="1" s="1"/>
  <c r="M1680" i="1"/>
  <c r="P1680" i="1" s="1"/>
  <c r="M1817" i="1"/>
  <c r="P1817" i="1" s="1"/>
  <c r="M1786" i="1"/>
  <c r="P1786" i="1" s="1"/>
  <c r="M1427" i="1"/>
  <c r="P1427" i="1" s="1"/>
  <c r="M772" i="1"/>
  <c r="P772" i="1" s="1"/>
  <c r="M623" i="1"/>
  <c r="P623" i="1" s="1"/>
  <c r="M453" i="1"/>
  <c r="P453" i="1" s="1"/>
  <c r="M1439" i="1"/>
  <c r="P1439" i="1" s="1"/>
  <c r="M1112" i="1"/>
  <c r="P1112" i="1" s="1"/>
  <c r="M1007" i="1"/>
  <c r="P1007" i="1" s="1"/>
  <c r="M1220" i="1"/>
  <c r="P1220" i="1" s="1"/>
  <c r="M1068" i="1"/>
  <c r="P1068" i="1" s="1"/>
  <c r="M1638" i="1"/>
  <c r="P1638" i="1" s="1"/>
  <c r="M1901" i="1"/>
  <c r="P1901" i="1" s="1"/>
  <c r="M1281" i="1"/>
  <c r="P1281" i="1" s="1"/>
  <c r="M1366" i="1"/>
  <c r="P1366" i="1" s="1"/>
  <c r="M872" i="1"/>
  <c r="P872" i="1" s="1"/>
  <c r="M1461" i="1"/>
  <c r="P1461" i="1" s="1"/>
  <c r="M173" i="1"/>
  <c r="P173" i="1" s="1"/>
  <c r="M200" i="1"/>
  <c r="P200" i="1" s="1"/>
  <c r="M179" i="1"/>
  <c r="P179" i="1" s="1"/>
  <c r="M380" i="1"/>
  <c r="P380" i="1" s="1"/>
  <c r="M84" i="1"/>
  <c r="P84" i="1" s="1"/>
  <c r="M1905" i="1"/>
  <c r="P1905" i="1" s="1"/>
  <c r="M201" i="1"/>
  <c r="P201" i="1" s="1"/>
  <c r="M615" i="1"/>
  <c r="P615" i="1" s="1"/>
  <c r="M655" i="1"/>
  <c r="P655" i="1" s="1"/>
  <c r="M849" i="1"/>
  <c r="P849" i="1" s="1"/>
  <c r="M557" i="1"/>
  <c r="P557" i="1" s="1"/>
  <c r="M437" i="1"/>
  <c r="P437" i="1" s="1"/>
  <c r="M509" i="1"/>
  <c r="P509" i="1" s="1"/>
  <c r="M952" i="1"/>
  <c r="P952" i="1" s="1"/>
  <c r="M487" i="1"/>
  <c r="P487" i="1" s="1"/>
  <c r="M184" i="1"/>
  <c r="P184" i="1" s="1"/>
  <c r="M142" i="1"/>
  <c r="P142" i="1" s="1"/>
  <c r="M158" i="1"/>
  <c r="P158" i="1" s="1"/>
  <c r="M998" i="1"/>
  <c r="P998" i="1" s="1"/>
  <c r="M1462" i="1"/>
  <c r="P1462" i="1" s="1"/>
  <c r="M6" i="1"/>
  <c r="P6" i="1" s="1"/>
  <c r="M1022" i="1"/>
  <c r="P1022" i="1" s="1"/>
  <c r="M1342" i="1"/>
  <c r="P1342" i="1" s="1"/>
  <c r="M794" i="1"/>
  <c r="P794" i="1" s="1"/>
  <c r="M1630" i="1"/>
  <c r="P1630" i="1" s="1"/>
  <c r="M1301" i="1"/>
  <c r="P1301" i="1" s="1"/>
  <c r="M798" i="1"/>
  <c r="P798" i="1" s="1"/>
  <c r="M1353" i="1"/>
  <c r="P1353" i="1" s="1"/>
  <c r="M1843" i="1"/>
  <c r="P1843" i="1" s="1"/>
  <c r="M1707" i="1"/>
  <c r="P1707" i="1" s="1"/>
  <c r="M1370" i="1"/>
  <c r="P1370" i="1" s="1"/>
  <c r="M93" i="1"/>
  <c r="P93" i="1" s="1"/>
  <c r="M674" i="1"/>
  <c r="P674" i="1" s="1"/>
  <c r="M1159" i="1"/>
  <c r="P1159" i="1" s="1"/>
  <c r="M1727" i="1"/>
  <c r="P1727" i="1" s="1"/>
  <c r="M1295" i="1"/>
  <c r="P1295" i="1" s="1"/>
  <c r="M1860" i="1"/>
  <c r="P1860" i="1" s="1"/>
  <c r="M773" i="1"/>
  <c r="P773" i="1" s="1"/>
  <c r="M1410" i="1"/>
  <c r="P1410" i="1" s="1"/>
  <c r="M1907" i="1"/>
  <c r="P1907" i="1" s="1"/>
  <c r="M470" i="1"/>
  <c r="P470" i="1" s="1"/>
  <c r="M75" i="1"/>
  <c r="P75" i="1" s="1"/>
  <c r="M1455" i="1"/>
  <c r="P1455" i="1" s="1"/>
  <c r="M1781" i="1"/>
  <c r="P1781" i="1" s="1"/>
  <c r="M39" i="1"/>
  <c r="P39" i="1" s="1"/>
  <c r="M603" i="1"/>
  <c r="P603" i="1" s="1"/>
  <c r="M1513" i="1"/>
  <c r="P1513" i="1" s="1"/>
  <c r="M1564" i="1"/>
  <c r="P1564" i="1" s="1"/>
  <c r="M577" i="1"/>
  <c r="P577" i="1" s="1"/>
  <c r="M1726" i="1"/>
  <c r="P1726" i="1" s="1"/>
  <c r="M424" i="1"/>
  <c r="P424" i="1" s="1"/>
  <c r="M699" i="1"/>
  <c r="P699" i="1" s="1"/>
  <c r="M591" i="1"/>
  <c r="P591" i="1" s="1"/>
  <c r="M806" i="1"/>
  <c r="P806" i="1" s="1"/>
  <c r="M1349" i="1"/>
  <c r="P1349" i="1" s="1"/>
  <c r="M1789" i="1"/>
  <c r="P1789" i="1" s="1"/>
  <c r="M1384" i="1"/>
  <c r="P1384" i="1" s="1"/>
  <c r="M1611" i="1"/>
  <c r="P1611" i="1" s="1"/>
  <c r="M1697" i="1"/>
  <c r="P1697" i="1" s="1"/>
  <c r="M1292" i="1"/>
  <c r="P1292" i="1" s="1"/>
  <c r="M1205" i="1"/>
  <c r="P1205" i="1" s="1"/>
  <c r="M25" i="1"/>
  <c r="P25" i="1" s="1"/>
  <c r="M30" i="1"/>
  <c r="P30" i="1" s="1"/>
  <c r="M1039" i="1"/>
  <c r="P1039" i="1" s="1"/>
  <c r="M1486" i="1"/>
  <c r="P1486" i="1" s="1"/>
  <c r="M957" i="1"/>
  <c r="P957" i="1" s="1"/>
  <c r="M738" i="1"/>
  <c r="P738" i="1" s="1"/>
  <c r="M1138" i="1"/>
  <c r="P1138" i="1" s="1"/>
  <c r="M711" i="1"/>
  <c r="P711" i="1" s="1"/>
  <c r="M1139" i="1"/>
  <c r="P1139" i="1" s="1"/>
  <c r="M1279" i="1"/>
  <c r="P1279" i="1" s="1"/>
  <c r="M1696" i="1"/>
  <c r="P1696" i="1" s="1"/>
  <c r="M901" i="1"/>
  <c r="P901" i="1" s="1"/>
  <c r="M1149" i="1"/>
  <c r="P1149" i="1" s="1"/>
  <c r="M1178" i="1"/>
  <c r="P1178" i="1" s="1"/>
  <c r="M662" i="1"/>
  <c r="P662" i="1" s="1"/>
  <c r="M679" i="1"/>
  <c r="P679" i="1" s="1"/>
  <c r="M1857" i="1"/>
  <c r="P1857" i="1" s="1"/>
  <c r="M1088" i="1"/>
  <c r="P1088" i="1" s="1"/>
  <c r="M1846" i="1"/>
  <c r="P1846" i="1" s="1"/>
  <c r="M1797" i="1"/>
  <c r="P1797" i="1" s="1"/>
  <c r="M630" i="1"/>
  <c r="P630" i="1" s="1"/>
  <c r="M819" i="1"/>
  <c r="P819" i="1" s="1"/>
  <c r="M661" i="1"/>
  <c r="P661" i="1" s="1"/>
  <c r="M1130" i="1"/>
  <c r="P1130" i="1" s="1"/>
  <c r="M296" i="1"/>
  <c r="P296" i="1" s="1"/>
  <c r="M494" i="1"/>
  <c r="P494" i="1" s="1"/>
  <c r="M507" i="1"/>
  <c r="P507" i="1" s="1"/>
  <c r="M1558" i="1"/>
  <c r="P1558" i="1" s="1"/>
  <c r="M1621" i="1"/>
  <c r="P1621" i="1" s="1"/>
  <c r="M1416" i="1"/>
  <c r="P1416" i="1" s="1"/>
  <c r="M1836" i="1"/>
  <c r="P1836" i="1" s="1"/>
  <c r="M817" i="1"/>
  <c r="P817" i="1" s="1"/>
  <c r="M1698" i="1"/>
  <c r="P1698" i="1" s="1"/>
  <c r="M1594" i="1"/>
  <c r="P1594" i="1" s="1"/>
  <c r="M1435" i="1"/>
  <c r="P1435" i="1" s="1"/>
  <c r="M1541" i="1"/>
  <c r="P1541" i="1" s="1"/>
  <c r="M1550" i="1"/>
  <c r="P1550" i="1" s="1"/>
  <c r="M1549" i="1"/>
  <c r="P1549" i="1" s="1"/>
  <c r="M139" i="1"/>
  <c r="P139" i="1" s="1"/>
  <c r="M1540" i="1"/>
  <c r="P1540" i="1" s="1"/>
  <c r="M1694" i="1"/>
  <c r="P1694" i="1" s="1"/>
  <c r="M601" i="1"/>
  <c r="P601" i="1" s="1"/>
  <c r="M1347" i="1"/>
  <c r="P1347" i="1" s="1"/>
  <c r="M1559" i="1"/>
  <c r="P1559" i="1" s="1"/>
  <c r="M258" i="1"/>
  <c r="P258" i="1" s="1"/>
  <c r="M1289" i="1"/>
  <c r="P1289" i="1" s="1"/>
  <c r="M923" i="1"/>
  <c r="P923" i="1" s="1"/>
  <c r="M1889" i="1"/>
  <c r="P1889" i="1" s="1"/>
  <c r="M101" i="1"/>
  <c r="P101" i="1" s="1"/>
  <c r="M1822" i="1"/>
  <c r="P1822" i="1" s="1"/>
  <c r="M663" i="1"/>
  <c r="P663" i="1" s="1"/>
  <c r="M1362" i="1"/>
  <c r="P1362" i="1" s="1"/>
  <c r="M883" i="1"/>
  <c r="P883" i="1" s="1"/>
  <c r="M35" i="1"/>
  <c r="P35" i="1" s="1"/>
  <c r="M710" i="1"/>
  <c r="P710" i="1" s="1"/>
  <c r="M463" i="1"/>
  <c r="P463" i="1" s="1"/>
  <c r="M171" i="1"/>
  <c r="P171" i="1" s="1"/>
  <c r="M1442" i="1"/>
  <c r="P1442" i="1" s="1"/>
  <c r="M1107" i="1"/>
  <c r="P1107" i="1" s="1"/>
  <c r="M1754" i="1"/>
  <c r="P1754" i="1" s="1"/>
  <c r="M1567" i="1"/>
  <c r="P1567" i="1" s="1"/>
  <c r="M227" i="1"/>
  <c r="P227" i="1" s="1"/>
  <c r="M148" i="1"/>
  <c r="P148" i="1" s="1"/>
  <c r="M888" i="1"/>
  <c r="P888" i="1" s="1"/>
  <c r="M894" i="1"/>
  <c r="P894" i="1" s="1"/>
  <c r="M664" i="1"/>
  <c r="P664" i="1" s="1"/>
  <c r="M50" i="1"/>
  <c r="P50" i="1" s="1"/>
  <c r="M981" i="1"/>
  <c r="P981" i="1" s="1"/>
  <c r="M460" i="1"/>
  <c r="P460" i="1" s="1"/>
  <c r="M1296" i="1"/>
  <c r="P1296" i="1" s="1"/>
  <c r="M691" i="1"/>
  <c r="P691" i="1" s="1"/>
  <c r="M902" i="1"/>
  <c r="P902" i="1" s="1"/>
  <c r="M506" i="1"/>
  <c r="P506" i="1" s="1"/>
  <c r="M1459" i="1"/>
  <c r="P1459" i="1" s="1"/>
  <c r="M1181" i="1"/>
  <c r="P1181" i="1" s="1"/>
  <c r="M961" i="1"/>
  <c r="P961" i="1" s="1"/>
  <c r="M659" i="1"/>
  <c r="P659" i="1" s="1"/>
  <c r="M404" i="1"/>
  <c r="P404" i="1" s="1"/>
  <c r="M1069" i="1"/>
  <c r="P1069" i="1" s="1"/>
  <c r="M423" i="1"/>
  <c r="P423" i="1" s="1"/>
  <c r="M479" i="1"/>
  <c r="P479" i="1" s="1"/>
  <c r="M328" i="1"/>
  <c r="P328" i="1" s="1"/>
  <c r="M1445" i="1"/>
  <c r="P1445" i="1" s="1"/>
  <c r="M259" i="1"/>
  <c r="P259" i="1" s="1"/>
  <c r="M202" i="1"/>
  <c r="P202" i="1" s="1"/>
  <c r="M1623" i="1"/>
  <c r="P1623" i="1" s="1"/>
  <c r="M405" i="1"/>
  <c r="P405" i="1" s="1"/>
  <c r="M1746" i="1"/>
  <c r="P1746" i="1" s="1"/>
  <c r="M1863" i="1"/>
  <c r="P1863" i="1" s="1"/>
  <c r="M1300" i="1"/>
  <c r="P1300" i="1" s="1"/>
  <c r="M1237" i="1"/>
  <c r="P1237" i="1" s="1"/>
  <c r="M762" i="1"/>
  <c r="P762" i="1" s="1"/>
  <c r="M1764" i="1"/>
  <c r="P1764" i="1" s="1"/>
  <c r="M1305" i="1"/>
  <c r="P1305" i="1" s="1"/>
  <c r="M1319" i="1"/>
  <c r="P1319" i="1" s="1"/>
  <c r="M725" i="1"/>
  <c r="P725" i="1" s="1"/>
  <c r="M815" i="1"/>
  <c r="P815" i="1" s="1"/>
  <c r="M944" i="1"/>
  <c r="P944" i="1" s="1"/>
  <c r="M1885" i="1"/>
  <c r="P1885" i="1" s="1"/>
  <c r="M1182" i="1"/>
  <c r="P1182" i="1" s="1"/>
  <c r="M896" i="1"/>
  <c r="P896" i="1" s="1"/>
  <c r="M606" i="1"/>
  <c r="P606" i="1" s="1"/>
  <c r="M786" i="1"/>
  <c r="P786" i="1" s="1"/>
  <c r="M1479" i="1"/>
  <c r="P1479" i="1" s="1"/>
  <c r="M579" i="1"/>
  <c r="P579" i="1" s="1"/>
  <c r="M145" i="1"/>
  <c r="P145" i="1" s="1"/>
  <c r="M955" i="1"/>
  <c r="P955" i="1" s="1"/>
  <c r="M696" i="1"/>
  <c r="P696" i="1" s="1"/>
  <c r="M1061" i="1"/>
  <c r="P1061" i="1" s="1"/>
  <c r="M1823" i="1"/>
  <c r="P1823" i="1" s="1"/>
  <c r="M682" i="1"/>
  <c r="P682" i="1" s="1"/>
  <c r="M594" i="1"/>
  <c r="P594" i="1" s="1"/>
  <c r="M812" i="1"/>
  <c r="P812" i="1" s="1"/>
  <c r="M1224" i="1"/>
  <c r="P1224" i="1" s="1"/>
  <c r="M556" i="1"/>
  <c r="P556" i="1" s="1"/>
  <c r="M21" i="1"/>
  <c r="P21" i="1" s="1"/>
  <c r="M1671" i="1"/>
  <c r="P1671" i="1" s="1"/>
  <c r="M12" i="1"/>
  <c r="P12" i="1" s="1"/>
  <c r="M1771" i="1"/>
  <c r="P1771" i="1" s="1"/>
  <c r="M791" i="1"/>
  <c r="P791" i="1" s="1"/>
  <c r="M1493" i="1"/>
  <c r="P1493" i="1" s="1"/>
  <c r="M1711" i="1"/>
  <c r="P1711" i="1" s="1"/>
  <c r="M1059" i="1"/>
  <c r="P1059" i="1" s="1"/>
  <c r="M1592" i="1"/>
  <c r="P1592" i="1" s="1"/>
  <c r="M1544" i="1"/>
  <c r="P1544" i="1" s="1"/>
  <c r="M1145" i="1"/>
  <c r="P1145" i="1" s="1"/>
  <c r="M1283" i="1"/>
  <c r="P1283" i="1" s="1"/>
  <c r="M1553" i="1"/>
  <c r="P1553" i="1" s="1"/>
  <c r="M307" i="1"/>
  <c r="P307" i="1" s="1"/>
  <c r="M1568" i="1"/>
  <c r="P1568" i="1" s="1"/>
  <c r="M1012" i="1"/>
  <c r="P1012" i="1" s="1"/>
  <c r="M492" i="1"/>
  <c r="P492" i="1" s="1"/>
  <c r="M1285" i="1"/>
  <c r="P1285" i="1" s="1"/>
  <c r="M1420" i="1"/>
  <c r="P1420" i="1" s="1"/>
  <c r="M1820" i="1"/>
  <c r="P1820" i="1" s="1"/>
  <c r="M1729" i="1"/>
  <c r="P1729" i="1" s="1"/>
  <c r="M1360" i="1"/>
  <c r="P1360" i="1" s="1"/>
  <c r="M1083" i="1"/>
  <c r="P1083" i="1" s="1"/>
  <c r="M1013" i="1"/>
  <c r="P1013" i="1" s="1"/>
  <c r="M1784" i="1"/>
  <c r="P1784" i="1" s="1"/>
  <c r="M1555" i="1"/>
  <c r="P1555" i="1" s="1"/>
  <c r="M770" i="1"/>
  <c r="P770" i="1" s="1"/>
  <c r="M1063" i="1"/>
  <c r="P1063" i="1" s="1"/>
  <c r="M400" i="1"/>
  <c r="P400" i="1" s="1"/>
  <c r="M92" i="1"/>
  <c r="P92" i="1" s="1"/>
  <c r="M449" i="1"/>
  <c r="P449" i="1" s="1"/>
  <c r="M1850" i="1"/>
  <c r="P1850" i="1" s="1"/>
  <c r="M1896" i="1"/>
  <c r="P1896" i="1" s="1"/>
  <c r="M1816" i="1"/>
  <c r="P1816" i="1" s="1"/>
  <c r="M1580" i="1"/>
  <c r="P1580" i="1" s="1"/>
  <c r="M1528" i="1"/>
  <c r="P1528" i="1" s="1"/>
  <c r="M1606" i="1"/>
  <c r="P1606" i="1" s="1"/>
  <c r="M1878" i="1"/>
  <c r="P1878" i="1" s="1"/>
  <c r="M1759" i="1"/>
  <c r="P1759" i="1" s="1"/>
  <c r="M1725" i="1"/>
  <c r="P1725" i="1" s="1"/>
  <c r="M1533" i="1"/>
  <c r="P1533" i="1" s="1"/>
  <c r="M765" i="1"/>
  <c r="P765" i="1" s="1"/>
  <c r="M873" i="1"/>
  <c r="P873" i="1" s="1"/>
  <c r="M22" i="1"/>
  <c r="P22" i="1" s="1"/>
  <c r="M118" i="1"/>
  <c r="P118" i="1" s="1"/>
  <c r="M665" i="1"/>
  <c r="P665" i="1" s="1"/>
  <c r="M882" i="1"/>
  <c r="P882" i="1" s="1"/>
  <c r="M675" i="1"/>
  <c r="P675" i="1" s="1"/>
  <c r="M1255" i="1"/>
  <c r="P1255" i="1" s="1"/>
  <c r="M1491" i="1"/>
  <c r="P1491" i="1" s="1"/>
  <c r="M1708" i="1"/>
  <c r="P1708" i="1" s="1"/>
  <c r="M1045" i="1"/>
  <c r="P1045" i="1" s="1"/>
  <c r="M1238" i="1"/>
  <c r="P1238" i="1" s="1"/>
  <c r="M1902" i="1"/>
  <c r="P1902" i="1" s="1"/>
  <c r="M1426" i="1"/>
  <c r="P1426" i="1" s="1"/>
  <c r="M13" i="1"/>
  <c r="P13" i="1" s="1"/>
  <c r="M172" i="1"/>
  <c r="P172" i="1" s="1"/>
  <c r="M174" i="1"/>
  <c r="P174" i="1" s="1"/>
  <c r="M379" i="1"/>
  <c r="P379" i="1" s="1"/>
  <c r="M209" i="1"/>
  <c r="P209" i="1" s="1"/>
  <c r="M1876" i="1"/>
  <c r="P1876" i="1" s="1"/>
  <c r="M1840" i="1"/>
  <c r="P1840" i="1" s="1"/>
  <c r="M369" i="1"/>
  <c r="P369" i="1" s="1"/>
  <c r="M215" i="1"/>
  <c r="P215" i="1" s="1"/>
  <c r="M925" i="1"/>
  <c r="P925" i="1" s="1"/>
  <c r="M683" i="1"/>
  <c r="P683" i="1" s="1"/>
  <c r="M116" i="1"/>
  <c r="P116" i="1" s="1"/>
  <c r="M232" i="1"/>
  <c r="P232" i="1" s="1"/>
  <c r="M189" i="1"/>
  <c r="P189" i="1" s="1"/>
  <c r="M632" i="1"/>
  <c r="P632" i="1" s="1"/>
  <c r="M220" i="1"/>
  <c r="P220" i="1" s="1"/>
  <c r="M222" i="1"/>
  <c r="P222" i="1" s="1"/>
  <c r="M149" i="1"/>
  <c r="P149" i="1" s="1"/>
  <c r="M851" i="1"/>
  <c r="P851" i="1" s="1"/>
  <c r="M657" i="1"/>
  <c r="P657" i="1" s="1"/>
  <c r="M472" i="1"/>
  <c r="P472" i="1" s="1"/>
  <c r="M1010" i="1"/>
  <c r="P1010" i="1" s="1"/>
  <c r="M776" i="1"/>
  <c r="P776" i="1" s="1"/>
  <c r="M807" i="1"/>
  <c r="P807" i="1" s="1"/>
  <c r="M1706" i="1"/>
  <c r="P1706" i="1" s="1"/>
  <c r="M1900" i="1"/>
  <c r="P1900" i="1" s="1"/>
  <c r="M958" i="1"/>
  <c r="P958" i="1" s="1"/>
  <c r="M1810" i="1"/>
  <c r="P1810" i="1" s="1"/>
  <c r="M1877" i="1"/>
  <c r="P1877" i="1" s="1"/>
  <c r="M1365" i="1"/>
  <c r="P1365" i="1" s="1"/>
  <c r="M903" i="1"/>
  <c r="P903" i="1" s="1"/>
  <c r="M1269" i="1"/>
  <c r="P1269" i="1" s="1"/>
  <c r="M1766" i="1"/>
  <c r="P1766" i="1" s="1"/>
  <c r="M1864" i="1"/>
  <c r="P1864" i="1" s="1"/>
  <c r="M1219" i="1"/>
  <c r="P1219" i="1" s="1"/>
  <c r="M563" i="1"/>
  <c r="P563" i="1" s="1"/>
  <c r="M471" i="1"/>
  <c r="P471" i="1" s="1"/>
  <c r="M9" i="1"/>
  <c r="P9" i="1" s="1"/>
  <c r="M1395" i="1"/>
  <c r="P1395" i="1" s="1"/>
  <c r="M564" i="1"/>
  <c r="P564" i="1" s="1"/>
  <c r="M1644" i="1"/>
  <c r="P1644" i="1" s="1"/>
  <c r="M1031" i="1"/>
  <c r="P1031" i="1" s="1"/>
  <c r="M1000" i="1"/>
  <c r="P1000" i="1" s="1"/>
  <c r="M47" i="1"/>
  <c r="P47" i="1" s="1"/>
  <c r="M5" i="1"/>
  <c r="P5" i="1" s="1"/>
  <c r="M394" i="1"/>
  <c r="P394" i="1" s="1"/>
  <c r="M224" i="1"/>
  <c r="P224" i="1" s="1"/>
  <c r="M302" i="1"/>
  <c r="P302" i="1" s="1"/>
  <c r="M1375" i="1"/>
  <c r="P1375" i="1" s="1"/>
  <c r="M1466" i="1"/>
  <c r="P1466" i="1" s="1"/>
  <c r="M415" i="1"/>
  <c r="P415" i="1" s="1"/>
  <c r="M916" i="1"/>
  <c r="P916" i="1" s="1"/>
  <c r="M924" i="1"/>
  <c r="P924" i="1" s="1"/>
  <c r="M844" i="1"/>
  <c r="P844" i="1" s="1"/>
  <c r="M1794" i="1"/>
  <c r="P1794" i="1" s="1"/>
  <c r="M303" i="1"/>
  <c r="P303" i="1" s="1"/>
  <c r="M1751" i="1"/>
  <c r="P1751" i="1" s="1"/>
  <c r="M1482" i="1"/>
  <c r="P1482" i="1" s="1"/>
  <c r="M1788" i="1"/>
  <c r="P1788" i="1" s="1"/>
  <c r="M1906" i="1"/>
  <c r="P1906" i="1" s="1"/>
  <c r="M1775" i="1"/>
  <c r="P1775" i="1" s="1"/>
  <c r="M1267" i="1"/>
  <c r="P1267" i="1" s="1"/>
  <c r="M81" i="1"/>
  <c r="P81" i="1" s="1"/>
  <c r="M31" i="1"/>
  <c r="P31" i="1" s="1"/>
  <c r="M671" i="1"/>
  <c r="P671" i="1" s="1"/>
  <c r="M254" i="1"/>
  <c r="P254" i="1" s="1"/>
  <c r="M265" i="1"/>
  <c r="P265" i="1" s="1"/>
  <c r="M813" i="1"/>
  <c r="P813" i="1" s="1"/>
  <c r="M1464" i="1"/>
  <c r="P1464" i="1" s="1"/>
  <c r="M1666" i="1"/>
  <c r="P1666" i="1" s="1"/>
  <c r="M660" i="1"/>
  <c r="P660" i="1" s="1"/>
  <c r="M949" i="1"/>
  <c r="P949" i="1" s="1"/>
  <c r="M716" i="1"/>
  <c r="P716" i="1" s="1"/>
  <c r="M1884" i="1"/>
  <c r="P1884" i="1" s="1"/>
  <c r="M1086" i="1"/>
  <c r="P1086" i="1" s="1"/>
  <c r="M1277" i="1"/>
  <c r="P1277" i="1" s="1"/>
  <c r="M1760" i="1"/>
  <c r="P1760" i="1" s="1"/>
  <c r="M733" i="1"/>
  <c r="P733" i="1" s="1"/>
  <c r="M527" i="1"/>
  <c r="P527" i="1" s="1"/>
  <c r="M1307" i="1"/>
  <c r="P1307" i="1" s="1"/>
  <c r="M1087" i="1"/>
  <c r="P1087" i="1" s="1"/>
  <c r="M843" i="1"/>
  <c r="P843" i="1" s="1"/>
  <c r="M80" i="1"/>
  <c r="P80" i="1" s="1"/>
  <c r="M593" i="1"/>
  <c r="P593" i="1" s="1"/>
  <c r="M52" i="1"/>
  <c r="P52" i="1" s="1"/>
  <c r="M695" i="1"/>
  <c r="P695" i="1" s="1"/>
  <c r="M1213" i="1"/>
  <c r="P1213" i="1" s="1"/>
  <c r="M323" i="1"/>
  <c r="P323" i="1" s="1"/>
  <c r="M611" i="1"/>
  <c r="P611" i="1" s="1"/>
  <c r="M1731" i="1"/>
  <c r="P1731" i="1" s="1"/>
  <c r="M1640" i="1"/>
  <c r="P1640" i="1" s="1"/>
  <c r="M705" i="1"/>
  <c r="P705" i="1" s="1"/>
  <c r="M305" i="1"/>
  <c r="P305" i="1" s="1"/>
  <c r="M459" i="1"/>
  <c r="P459" i="1" s="1"/>
  <c r="M1286" i="1"/>
  <c r="P1286" i="1" s="1"/>
  <c r="M1099" i="1"/>
  <c r="P1099" i="1" s="1"/>
  <c r="M1015" i="1"/>
  <c r="P1015" i="1" s="1"/>
  <c r="M1593" i="1"/>
  <c r="P1593" i="1" s="1"/>
  <c r="M1655" i="1"/>
  <c r="P1655" i="1" s="1"/>
  <c r="M38" i="1"/>
  <c r="P38" i="1" s="1"/>
  <c r="M1628" i="1"/>
  <c r="P1628" i="1" s="1"/>
  <c r="M1573" i="1"/>
  <c r="P1573" i="1" s="1"/>
  <c r="M1131" i="1"/>
  <c r="P1131" i="1" s="1"/>
  <c r="M115" i="1"/>
  <c r="P115" i="1" s="1"/>
  <c r="M613" i="1"/>
  <c r="P613" i="1" s="1"/>
  <c r="M354" i="1"/>
  <c r="P354" i="1" s="1"/>
  <c r="M980" i="1"/>
  <c r="P980" i="1" s="1"/>
  <c r="M491" i="1"/>
  <c r="P491" i="1" s="1"/>
  <c r="M1412" i="1"/>
  <c r="P1412" i="1" s="1"/>
  <c r="M1169" i="1"/>
  <c r="P1169" i="1" s="1"/>
  <c r="M735" i="1"/>
  <c r="P735" i="1" s="1"/>
  <c r="M329" i="1"/>
  <c r="P329" i="1" s="1"/>
  <c r="M1377" i="1"/>
  <c r="P1377" i="1" s="1"/>
  <c r="M742" i="1"/>
  <c r="P742" i="1" s="1"/>
  <c r="M114" i="1"/>
  <c r="P114" i="1" s="1"/>
  <c r="M1077" i="1"/>
  <c r="P1077" i="1" s="1"/>
  <c r="M1382" i="1"/>
  <c r="P1382" i="1" s="1"/>
  <c r="M935" i="1"/>
  <c r="P935" i="1" s="1"/>
  <c r="M276" i="1"/>
  <c r="P276" i="1" s="1"/>
  <c r="M727" i="1"/>
  <c r="P727" i="1" s="1"/>
  <c r="M1531" i="1"/>
  <c r="P1531" i="1" s="1"/>
  <c r="M461" i="1"/>
  <c r="P461" i="1" s="1"/>
  <c r="M1475" i="1"/>
  <c r="P1475" i="1" s="1"/>
  <c r="M1622" i="1"/>
  <c r="P1622" i="1" s="1"/>
  <c r="M1322" i="1"/>
  <c r="P1322" i="1" s="1"/>
  <c r="M588" i="1"/>
  <c r="P588" i="1" s="1"/>
  <c r="M1852" i="1"/>
  <c r="P1852" i="1" s="1"/>
  <c r="M592" i="1"/>
  <c r="P592" i="1" s="1"/>
  <c r="M1357" i="1"/>
  <c r="P1357" i="1" s="1"/>
  <c r="M778" i="1"/>
  <c r="P778" i="1" s="1"/>
  <c r="M91" i="1"/>
  <c r="P91" i="1" s="1"/>
  <c r="M1369" i="1"/>
  <c r="P1369" i="1" s="1"/>
  <c r="M863" i="1"/>
  <c r="P863" i="1" s="1"/>
  <c r="M306" i="1"/>
  <c r="P306" i="1" s="1"/>
  <c r="M475" i="1"/>
  <c r="P475" i="1" s="1"/>
  <c r="M11" i="1"/>
  <c r="P11" i="1" s="1"/>
  <c r="M1326" i="1"/>
  <c r="P1326" i="1" s="1"/>
  <c r="M3" i="1"/>
  <c r="P3" i="1" s="1"/>
  <c r="M688" i="1"/>
  <c r="P688" i="1" s="1"/>
  <c r="M1070" i="1"/>
  <c r="P1070" i="1" s="1"/>
  <c r="M1832" i="1"/>
  <c r="P1832" i="1" s="1"/>
  <c r="M910" i="1"/>
  <c r="P910" i="1" s="1"/>
  <c r="M1539" i="1"/>
  <c r="P1539" i="1" s="1"/>
  <c r="M435" i="1"/>
  <c r="P435" i="1" s="1"/>
  <c r="M1858" i="1"/>
  <c r="P1858" i="1" s="1"/>
  <c r="M194" i="1"/>
  <c r="P194" i="1" s="1"/>
  <c r="M87" i="1"/>
  <c r="P87" i="1" s="1"/>
  <c r="M1058" i="1"/>
  <c r="P1058" i="1" s="1"/>
  <c r="M1776" i="1"/>
  <c r="P1776" i="1" s="1"/>
  <c r="M800" i="1"/>
  <c r="P800" i="1" s="1"/>
  <c r="M1341" i="1"/>
  <c r="P1341" i="1" s="1"/>
  <c r="M741" i="1"/>
  <c r="P741" i="1" s="1"/>
  <c r="M1506" i="1"/>
  <c r="P1506" i="1" s="1"/>
  <c r="M878" i="1"/>
  <c r="P878" i="1" s="1"/>
  <c r="M943" i="1"/>
  <c r="P943" i="1" s="1"/>
  <c r="M1672" i="1"/>
  <c r="P1672" i="1" s="1"/>
  <c r="M1217" i="1"/>
  <c r="P1217" i="1" s="1"/>
  <c r="M1157" i="1"/>
  <c r="P1157" i="1" s="1"/>
  <c r="M1763" i="1"/>
  <c r="P1763" i="1" s="1"/>
  <c r="M717" i="1"/>
  <c r="P717" i="1" s="1"/>
  <c r="M1122" i="1"/>
  <c r="P1122" i="1" s="1"/>
  <c r="M141" i="1"/>
  <c r="P141" i="1" s="1"/>
  <c r="M947" i="1"/>
  <c r="P947" i="1" s="1"/>
  <c r="M1233" i="1"/>
  <c r="P1233" i="1" s="1"/>
  <c r="M1467" i="1"/>
  <c r="P1467" i="1" s="1"/>
  <c r="M950" i="1"/>
  <c r="P950" i="1" s="1"/>
  <c r="M1743" i="1"/>
  <c r="P1743" i="1" s="1"/>
  <c r="M954" i="1"/>
  <c r="P954" i="1" s="1"/>
  <c r="M321" i="1"/>
  <c r="P321" i="1" s="1"/>
  <c r="M98" i="1"/>
  <c r="P98" i="1" s="1"/>
  <c r="M68" i="1"/>
  <c r="P68" i="1" s="1"/>
  <c r="M97" i="1"/>
  <c r="P97" i="1" s="1"/>
  <c r="M905" i="1"/>
  <c r="P905" i="1" s="1"/>
  <c r="M846" i="1"/>
  <c r="P846" i="1" s="1"/>
  <c r="M1824" i="1"/>
  <c r="P1824" i="1" s="1"/>
  <c r="M90" i="1"/>
  <c r="P90" i="1" s="1"/>
  <c r="M821" i="1"/>
  <c r="P821" i="1" s="1"/>
  <c r="M621" i="1"/>
  <c r="P621" i="1" s="1"/>
  <c r="M330" i="1"/>
  <c r="P330" i="1" s="1"/>
  <c r="M1413" i="1"/>
  <c r="P1413" i="1" s="1"/>
  <c r="M1770" i="1"/>
  <c r="P1770" i="1" s="1"/>
  <c r="M1648" i="1"/>
  <c r="P1648" i="1" s="1"/>
  <c r="M1728" i="1"/>
  <c r="P1728" i="1" s="1"/>
  <c r="M1025" i="1"/>
  <c r="P1025" i="1" s="1"/>
  <c r="M1311" i="1"/>
  <c r="P1311" i="1" s="1"/>
  <c r="M1750" i="1"/>
  <c r="P1750" i="1" s="1"/>
  <c r="M1476" i="1"/>
  <c r="P1476" i="1" s="1"/>
  <c r="M1274" i="1"/>
  <c r="P1274" i="1" s="1"/>
  <c r="M1508" i="1"/>
  <c r="P1508" i="1" s="1"/>
  <c r="M676" i="1"/>
  <c r="P676" i="1" s="1"/>
  <c r="M1359" i="1"/>
  <c r="P1359" i="1" s="1"/>
  <c r="M1494" i="1"/>
  <c r="P1494" i="1" s="1"/>
  <c r="M1114" i="1"/>
  <c r="P1114" i="1" s="1"/>
  <c r="M159" i="1"/>
  <c r="P159" i="1" s="1"/>
  <c r="M196" i="1"/>
  <c r="P196" i="1" s="1"/>
  <c r="M207" i="1"/>
  <c r="P207" i="1" s="1"/>
  <c r="M731" i="1"/>
  <c r="P731" i="1" s="1"/>
  <c r="M1617" i="1"/>
  <c r="P1617" i="1" s="1"/>
  <c r="M715" i="1"/>
  <c r="P715" i="1" s="1"/>
  <c r="M439" i="1"/>
  <c r="P439" i="1" s="1"/>
  <c r="M1465" i="1"/>
  <c r="P1465" i="1" s="1"/>
  <c r="M937" i="1"/>
  <c r="P937" i="1" s="1"/>
  <c r="M1128" i="1"/>
  <c r="P1128" i="1" s="1"/>
  <c r="M590" i="1"/>
  <c r="P590" i="1" s="1"/>
  <c r="M1105" i="1"/>
  <c r="P1105" i="1" s="1"/>
  <c r="M1314" i="1"/>
  <c r="P1314" i="1" s="1"/>
  <c r="M1890" i="1"/>
  <c r="P1890" i="1" s="1"/>
  <c r="M1738" i="1"/>
  <c r="P1738" i="1" s="1"/>
  <c r="M597" i="1"/>
  <c r="P597" i="1" s="1"/>
  <c r="M1106" i="1"/>
  <c r="P1106" i="1" s="1"/>
  <c r="M1676" i="1"/>
  <c r="P1676" i="1" s="1"/>
  <c r="M1713" i="1"/>
  <c r="P1713" i="1" s="1"/>
  <c r="M1663" i="1"/>
  <c r="P1663" i="1" s="1"/>
  <c r="M1581" i="1"/>
  <c r="P1581" i="1" s="1"/>
  <c r="M1527" i="1"/>
  <c r="P1527" i="1" s="1"/>
  <c r="M1607" i="1"/>
  <c r="P1607" i="1" s="1"/>
  <c r="M1879" i="1"/>
  <c r="P1879" i="1" s="1"/>
  <c r="M1456" i="1"/>
  <c r="P1456" i="1" s="1"/>
  <c r="M1526" i="1"/>
  <c r="P1526" i="1" s="1"/>
  <c r="M1914" i="1"/>
  <c r="P1914" i="1" s="1"/>
  <c r="M318" i="1"/>
  <c r="P318" i="1" s="1"/>
  <c r="M241" i="1"/>
  <c r="P241" i="1" s="1"/>
  <c r="M454" i="1"/>
  <c r="P454" i="1" s="1"/>
  <c r="M1144" i="1"/>
  <c r="P1144" i="1" s="1"/>
  <c r="M686" i="1"/>
  <c r="P686" i="1" s="1"/>
  <c r="M582" i="1"/>
  <c r="P582" i="1" s="1"/>
  <c r="M1029" i="1"/>
  <c r="P1029" i="1" s="1"/>
  <c r="M808" i="1"/>
  <c r="P808" i="1" s="1"/>
  <c r="M532" i="1"/>
  <c r="P532" i="1" s="1"/>
  <c r="M337" i="1"/>
  <c r="P337" i="1" s="1"/>
  <c r="M693" i="1"/>
  <c r="P693" i="1" s="1"/>
  <c r="M359" i="1"/>
  <c r="P359" i="1" s="1"/>
  <c r="M867" i="1"/>
  <c r="P867" i="1" s="1"/>
  <c r="M1142" i="1"/>
  <c r="P1142" i="1" s="1"/>
  <c r="M1175" i="1"/>
  <c r="P1175" i="1" s="1"/>
  <c r="M377" i="1"/>
  <c r="P377" i="1" s="1"/>
  <c r="M217" i="1"/>
  <c r="P217" i="1" s="1"/>
  <c r="M208" i="1"/>
  <c r="P208" i="1" s="1"/>
  <c r="M71" i="1"/>
  <c r="P71" i="1" s="1"/>
  <c r="M1028" i="1"/>
  <c r="P1028" i="1" s="1"/>
  <c r="M1364" i="1"/>
  <c r="P1364" i="1" s="1"/>
  <c r="M131" i="1"/>
  <c r="P131" i="1" s="1"/>
  <c r="M163" i="1"/>
  <c r="P163" i="1" s="1"/>
  <c r="M128" i="1"/>
  <c r="P128" i="1" s="1"/>
  <c r="M322" i="1"/>
  <c r="P322" i="1" s="1"/>
  <c r="M122" i="1"/>
  <c r="P122" i="1" s="1"/>
  <c r="M195" i="1"/>
  <c r="P195" i="1" s="1"/>
  <c r="M782" i="1"/>
  <c r="P782" i="1" s="1"/>
  <c r="M251" i="1"/>
  <c r="P251" i="1" s="1"/>
  <c r="M181" i="1"/>
  <c r="P181" i="1" s="1"/>
  <c r="M183" i="1"/>
  <c r="P183" i="1" s="1"/>
  <c r="M88" i="1"/>
  <c r="P88" i="1" s="1"/>
  <c r="M887" i="1"/>
  <c r="P887" i="1" s="1"/>
  <c r="M1600" i="1"/>
  <c r="P1600" i="1" s="1"/>
  <c r="M1011" i="1"/>
  <c r="P1011" i="1" s="1"/>
  <c r="M1749" i="1"/>
  <c r="P1749" i="1" s="1"/>
  <c r="M358" i="1"/>
  <c r="P358" i="1" s="1"/>
  <c r="M692" i="1"/>
  <c r="P692" i="1" s="1"/>
  <c r="M816" i="1"/>
  <c r="P816" i="1" s="1"/>
  <c r="M1023" i="1"/>
  <c r="P1023" i="1" s="1"/>
  <c r="M685" i="1"/>
  <c r="P685" i="1" s="1"/>
  <c r="M945" i="1"/>
  <c r="P945" i="1" s="1"/>
  <c r="M1631" i="1"/>
  <c r="P1631" i="1" s="1"/>
  <c r="M1247" i="1"/>
  <c r="P1247" i="1" s="1"/>
  <c r="M1006" i="1"/>
  <c r="P1006" i="1" s="1"/>
  <c r="M895" i="1"/>
  <c r="P895" i="1" s="1"/>
  <c r="M1438" i="1"/>
  <c r="P1438" i="1" s="1"/>
  <c r="M704" i="1"/>
  <c r="P704" i="1" s="1"/>
  <c r="M1019" i="1"/>
  <c r="P1019" i="1" s="1"/>
  <c r="M833" i="1"/>
  <c r="P833" i="1" s="1"/>
  <c r="M1380" i="1"/>
  <c r="P1380" i="1" s="1"/>
  <c r="M490" i="1"/>
  <c r="P490" i="1" s="1"/>
  <c r="M1780" i="1"/>
  <c r="P1780" i="1" s="1"/>
  <c r="M708" i="1"/>
  <c r="P708" i="1" s="1"/>
  <c r="M513" i="1"/>
  <c r="P513" i="1" s="1"/>
  <c r="M1379" i="1"/>
  <c r="P1379" i="1" s="1"/>
  <c r="M1361" i="1"/>
  <c r="P1361" i="1" s="1"/>
  <c r="M419" i="1"/>
  <c r="P419" i="1" s="1"/>
  <c r="M255" i="1"/>
  <c r="P255" i="1" s="1"/>
  <c r="M1261" i="1"/>
  <c r="P1261" i="1" s="1"/>
  <c r="M1118" i="1"/>
  <c r="P1118" i="1" s="1"/>
  <c r="M168" i="1"/>
  <c r="P168" i="1" s="1"/>
  <c r="M320" i="1"/>
  <c r="P320" i="1" s="1"/>
  <c r="M356" i="1"/>
  <c r="P356" i="1" s="1"/>
  <c r="M904" i="1"/>
  <c r="P904" i="1" s="1"/>
  <c r="M1647" i="1"/>
  <c r="P1647" i="1" s="1"/>
  <c r="M1308" i="1"/>
  <c r="P1308" i="1" s="1"/>
  <c r="M1170" i="1"/>
  <c r="P1170" i="1" s="1"/>
  <c r="M1344" i="1"/>
  <c r="P1344" i="1" s="1"/>
  <c r="M634" i="1"/>
  <c r="P634" i="1" s="1"/>
  <c r="M1661" i="1"/>
  <c r="P1661" i="1" s="1"/>
  <c r="M1724" i="1"/>
  <c r="P1724" i="1" s="1"/>
  <c r="M1002" i="1"/>
  <c r="P1002" i="1" s="1"/>
  <c r="M1667" i="1"/>
  <c r="P1667" i="1" s="1"/>
  <c r="M1677" i="1"/>
  <c r="P1677" i="1" s="1"/>
  <c r="M1021" i="1"/>
  <c r="P1021" i="1" s="1"/>
  <c r="M368" i="1"/>
  <c r="P368" i="1" s="1"/>
  <c r="M1137" i="1"/>
  <c r="P1137" i="1" s="1"/>
  <c r="M1612" i="1"/>
  <c r="P1612" i="1" s="1"/>
  <c r="M984" i="1"/>
  <c r="P984" i="1" s="1"/>
  <c r="M1171" i="1"/>
  <c r="P1171" i="1" s="1"/>
  <c r="M1825" i="1"/>
  <c r="P1825" i="1" s="1"/>
  <c r="M1404" i="1"/>
  <c r="P1404" i="1" s="1"/>
  <c r="M848" i="1"/>
  <c r="P848" i="1" s="1"/>
  <c r="M897" i="1"/>
  <c r="P897" i="1" s="1"/>
  <c r="M1313" i="1"/>
  <c r="P1313" i="1" s="1"/>
  <c r="M396" i="1"/>
  <c r="P396" i="1" s="1"/>
  <c r="M1883" i="1"/>
  <c r="P1883" i="1" s="1"/>
  <c r="M1243" i="1"/>
  <c r="P1243" i="1" s="1"/>
  <c r="M1546" i="1"/>
  <c r="P1546" i="1" s="1"/>
  <c r="M1132" i="1"/>
  <c r="P1132" i="1" s="1"/>
  <c r="M1888" i="1"/>
  <c r="P1888" i="1" s="1"/>
  <c r="M567" i="1"/>
  <c r="P567" i="1" s="1"/>
  <c r="M1503" i="1"/>
  <c r="P1503" i="1" s="1"/>
  <c r="M1089" i="1"/>
  <c r="P1089" i="1" s="1"/>
  <c r="M41" i="1"/>
  <c r="P41" i="1" s="1"/>
  <c r="M732" i="1"/>
  <c r="P732" i="1" s="1"/>
  <c r="M1076" i="1"/>
  <c r="P1076" i="1" s="1"/>
  <c r="M96" i="1"/>
  <c r="P96" i="1" s="1"/>
  <c r="M706" i="1"/>
  <c r="P706" i="1" s="1"/>
  <c r="M652" i="1"/>
  <c r="P652" i="1" s="1"/>
  <c r="M353" i="1"/>
  <c r="P353" i="1" s="1"/>
  <c r="M1401" i="1"/>
  <c r="P1401" i="1" s="1"/>
  <c r="M478" i="1"/>
  <c r="P478" i="1" s="1"/>
  <c r="M1041" i="1"/>
  <c r="P1041" i="1" s="1"/>
  <c r="M1537" i="1"/>
  <c r="P1537" i="1" s="1"/>
  <c r="M933" i="1"/>
  <c r="P933" i="1" s="1"/>
  <c r="M628" i="1"/>
  <c r="P628" i="1" s="1"/>
  <c r="M1472" i="1"/>
  <c r="P1472" i="1" s="1"/>
  <c r="M1565" i="1"/>
  <c r="P1565" i="1" s="1"/>
  <c r="M1236" i="1"/>
  <c r="P1236" i="1" s="1"/>
  <c r="M1014" i="1"/>
  <c r="P1014" i="1" s="1"/>
  <c r="M1037" i="1"/>
  <c r="P1037" i="1" s="1"/>
  <c r="M824" i="1"/>
  <c r="P824" i="1" s="1"/>
  <c r="M604" i="1"/>
  <c r="P604" i="1" s="1"/>
  <c r="M1685" i="1"/>
  <c r="P1685" i="1" s="1"/>
  <c r="M1538" i="1"/>
  <c r="P1538" i="1" s="1"/>
  <c r="M288" i="1"/>
  <c r="P288" i="1" s="1"/>
  <c r="M837" i="1"/>
  <c r="P837" i="1" s="1"/>
  <c r="M1402" i="1"/>
  <c r="P1402" i="1" s="1"/>
  <c r="M126" i="1"/>
  <c r="P126" i="1" s="1"/>
  <c r="M1768" i="1"/>
  <c r="P1768" i="1" s="1"/>
  <c r="M1091" i="1"/>
  <c r="P1091" i="1" s="1"/>
  <c r="M1134" i="1"/>
  <c r="P1134" i="1" s="1"/>
  <c r="M431" i="1"/>
  <c r="P431" i="1" s="1"/>
  <c r="M526" i="1"/>
  <c r="P526" i="1" s="1"/>
  <c r="M1690" i="1"/>
  <c r="P1690" i="1" s="1"/>
  <c r="M103" i="1"/>
  <c r="P103" i="1" s="1"/>
  <c r="M345" i="1"/>
  <c r="P345" i="1" s="1"/>
  <c r="M520" i="1"/>
  <c r="P520" i="1" s="1"/>
  <c r="M856" i="1"/>
  <c r="P856" i="1" s="1"/>
  <c r="W10" i="8" a="1"/>
  <c r="W10" i="8" s="1"/>
  <c r="M1736" i="1"/>
  <c r="P1736" i="1" s="1"/>
  <c r="M1895" i="1"/>
  <c r="P1895" i="1" s="1"/>
  <c r="M1870" i="1"/>
  <c r="P1870" i="1" s="1"/>
  <c r="M1551" i="1"/>
  <c r="P1551" i="1" s="1"/>
  <c r="M1908" i="1"/>
  <c r="P1908" i="1" s="1"/>
  <c r="M1909" i="1"/>
  <c r="P190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3">
    <s v="ThisWorkbookDataModel"/>
    <s v="{[Tableau1].[Type_Produit].&amp;[JGR_TM]}"/>
    <s v="{[Tableau1].[Type_Produit].&amp;[JGR_TM],[Tableau1].[Type_Produit].&amp;[Boisson_Soft],[Tableau1].[Type_Produit].&amp;[Boisson_Spirit]}"/>
  </metadataStrings>
  <mdxMetadata count="2">
    <mdx n="0" f="s">
      <ms ns="1" c="0"/>
    </mdx>
    <mdx n="0" f="s">
      <ms ns="2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<sst xmlns="http://schemas.openxmlformats.org/spreadsheetml/2006/main" count="12679" uniqueCount="1336">
  <si>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</si>
  <si>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</si>
  <si>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</si>
  <si>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</si>
  <si>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</si>
  <si>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</si>
  <si>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</si>
  <si>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</si>
  <si>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</si>
  <si>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</si>
  <si>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</si>
  <si>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</si>
  <si>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</si>
  <si>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</si>
  <si>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</si>
  <si>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</si>
  <si>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</si>
  <si>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</si>
  <si>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</si>
  <si>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</si>
  <si>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</si>
  <si>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</si>
  <si>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</si>
  <si>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</si>
  <si>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</si>
  <si>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</si>
  <si>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</si>
  <si>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</si>
  <si>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</si>
  <si>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</si>
  <si>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</si>
  <si>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</si>
  <si>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</si>
  <si>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</si>
  <si>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</si>
  <si>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</si>
  <si>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</si>
  <si>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</si>
  <si>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</si>
  <si>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</si>
  <si>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</si>
  <si>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</si>
  <si>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</si>
  <si>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</si>
  <si>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</si>
  <si>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</si>
  <si>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</si>
  <si>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</si>
  <si>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</si>
  <si>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</si>
  <si>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</si>
  <si>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</si>
  <si>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</si>
  <si>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</si>
  <si>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</si>
  <si>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</si>
  <si>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</si>
  <si>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</si>
  <si>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</si>
  <si>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</si>
  <si>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</si>
  <si>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</si>
  <si>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</si>
  <si>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</si>
  <si>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</si>
  <si>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</si>
  <si>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</si>
  <si>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</si>
  <si>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</si>
  <si>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</si>
  <si>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</si>
  <si>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</si>
  <si>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</si>
  <si>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</si>
  <si>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</si>
  <si>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</si>
  <si>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</si>
  <si>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</si>
  <si>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</si>
  <si>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</si>
  <si>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</si>
  <si>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</si>
  <si>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</si>
  <si>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</si>
  <si>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</si>
  <si>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</si>
  <si>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</si>
  <si>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</si>
  <si>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</si>
  <si>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</si>
  <si>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</si>
  <si>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</si>
  <si>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</si>
  <si>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</si>
  <si>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</si>
  <si>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</si>
  <si>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</si>
  <si>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</si>
  <si>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</si>
  <si>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</si>
  <si>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</si>
  <si>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</si>
  <si>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</si>
  <si>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</si>
  <si>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</si>
  <si>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</si>
  <si>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</si>
  <si>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</si>
  <si>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</si>
  <si>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</si>
  <si>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</si>
  <si>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</si>
  <si>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</si>
  <si>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</si>
  <si>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</si>
  <si>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</si>
  <si>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</si>
  <si>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</si>
  <si>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</si>
  <si>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</si>
  <si>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</si>
  <si>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</si>
  <si>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</si>
  <si>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</si>
  <si>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</si>
  <si>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</si>
  <si>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</si>
  <si>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</si>
  <si>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</si>
  <si>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</si>
  <si>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</si>
  <si>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</si>
  <si>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</si>
  <si>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</si>
  <si>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</si>
  <si>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</si>
  <si>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</si>
  <si>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</si>
  <si>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</si>
  <si>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</si>
  <si>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</si>
  <si>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</si>
  <si>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</si>
  <si>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</si>
  <si>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</si>
  <si>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</si>
  <si>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</si>
  <si>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</si>
  <si>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</si>
  <si>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</si>
  <si>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</si>
  <si>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</si>
  <si>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</si>
  <si>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</si>
  <si>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</si>
  <si>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</si>
  <si>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</si>
  <si>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</si>
  <si>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</si>
  <si>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</si>
  <si>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</si>
  <si>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</si>
  <si>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</si>
  <si>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</si>
  <si>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</si>
  <si>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</si>
  <si>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</si>
  <si>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</si>
  <si>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</si>
  <si>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</si>
  <si>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</si>
  <si>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</si>
  <si>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</si>
  <si>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</si>
  <si>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</si>
  <si>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</si>
  <si>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</si>
  <si>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</si>
  <si>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</si>
  <si>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</si>
  <si>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</si>
  <si>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</si>
  <si>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</si>
  <si>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</si>
  <si>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</si>
  <si>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</si>
  <si>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</si>
  <si>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</si>
  <si>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</si>
  <si>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</si>
  <si>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</si>
  <si>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</si>
  <si>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</si>
  <si>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</si>
  <si>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</si>
  <si>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</si>
  <si>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</si>
  <si>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</si>
  <si>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</si>
  <si>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</si>
  <si>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</si>
  <si>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</si>
  <si>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</si>
  <si>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</si>
  <si>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</si>
  <si>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</si>
  <si>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</si>
  <si>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</si>
  <si>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</si>
  <si>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</si>
  <si>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</si>
  <si>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</si>
  <si>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</si>
  <si>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</si>
  <si>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</si>
  <si>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</si>
  <si>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</si>
  <si>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</si>
  <si>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</si>
  <si>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</si>
  <si>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</si>
  <si>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</si>
  <si>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</si>
  <si>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</si>
  <si>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</si>
  <si>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</si>
  <si>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</si>
  <si>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</si>
  <si>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</si>
  <si>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</si>
  <si>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</si>
  <si>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</si>
  <si>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</si>
  <si>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</si>
  <si>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</si>
  <si>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</si>
  <si>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</si>
  <si>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</si>
  <si>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</si>
  <si>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</si>
  <si>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</si>
  <si>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</si>
  <si>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</si>
  <si>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</si>
  <si>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</si>
  <si>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</si>
  <si>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</si>
  <si>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</si>
  <si>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</si>
  <si>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</si>
  <si>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</si>
  <si>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</si>
  <si>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</si>
  <si>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</si>
  <si>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</si>
  <si>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</si>
  <si>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</si>
  <si>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</si>
  <si>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</si>
  <si>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</si>
  <si>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</si>
  <si>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</si>
  <si>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</si>
  <si>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</si>
  <si>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</si>
  <si>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</si>
  <si>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</si>
  <si>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</si>
  <si>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</si>
  <si>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</si>
  <si>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</si>
  <si>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</si>
  <si>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</si>
  <si>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</si>
  <si>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</si>
  <si>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</si>
  <si>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</si>
  <si>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</si>
  <si>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</si>
  <si>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</si>
  <si>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</si>
  <si>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</si>
  <si>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</si>
  <si>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</si>
  <si>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</si>
  <si>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</si>
  <si>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</si>
  <si>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</si>
  <si>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</si>
  <si>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</si>
  <si>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</si>
  <si>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</si>
  <si>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</si>
  <si>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</si>
  <si>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</si>
  <si>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</si>
  <si>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</si>
  <si>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</si>
  <si>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</si>
  <si>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</si>
  <si>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</si>
  <si>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</si>
  <si>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</si>
  <si>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</si>
  <si>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</si>
  <si>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</si>
  <si>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</si>
  <si>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</si>
  <si>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</si>
  <si>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</si>
  <si>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</si>
  <si>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</si>
  <si>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</si>
  <si>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</si>
  <si>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</si>
  <si>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</si>
  <si>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</si>
  <si>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</si>
  <si>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</si>
  <si>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</si>
  <si>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</si>
  <si>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</si>
  <si>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</si>
  <si>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</si>
  <si>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</si>
  <si>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</si>
  <si>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</si>
  <si>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</si>
  <si>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</si>
  <si>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</si>
  <si>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</si>
  <si>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</si>
  <si>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</si>
  <si>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</si>
  <si>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</si>
  <si>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</si>
  <si>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</si>
  <si>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</si>
  <si>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</si>
  <si>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</si>
  <si>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</si>
  <si>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</si>
  <si>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</si>
  <si>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</si>
  <si>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</si>
  <si>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</si>
  <si>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</si>
  <si>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</si>
  <si>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</si>
  <si>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</si>
  <si>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</si>
  <si>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</si>
  <si>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</si>
  <si>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</si>
  <si>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</si>
  <si>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</si>
  <si>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</si>
  <si>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</si>
  <si>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</si>
  <si>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</si>
  <si>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</si>
  <si>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</si>
  <si>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</si>
  <si>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</si>
  <si>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</si>
  <si>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</si>
  <si>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</si>
  <si>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</si>
  <si>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</si>
  <si>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</si>
  <si>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</si>
  <si>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</si>
  <si>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</si>
  <si>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</si>
  <si>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</si>
  <si>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</si>
  <si>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</si>
  <si>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</si>
  <si>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</si>
  <si>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</si>
  <si>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</si>
  <si>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</si>
  <si>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</si>
  <si>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</si>
  <si>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</si>
  <si>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</si>
  <si>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</si>
  <si>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</si>
  <si>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</si>
  <si>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</si>
  <si>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</si>
  <si>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</si>
  <si>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</si>
  <si>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</si>
  <si>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</si>
  <si>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</si>
  <si>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</si>
  <si>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</si>
  <si>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</si>
  <si>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</si>
  <si>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</si>
  <si>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</si>
  <si>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</si>
  <si>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</si>
  <si>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</si>
  <si>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</si>
  <si>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</si>
  <si>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</si>
  <si>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</si>
  <si>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</si>
  <si>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</si>
  <si>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</si>
  <si>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</si>
  <si>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</si>
  <si>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</si>
  <si>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</si>
  <si>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</si>
  <si>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</si>
  <si>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</si>
  <si>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</si>
  <si>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</si>
  <si>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</si>
  <si>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</si>
  <si>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</si>
  <si>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</si>
  <si>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</si>
  <si>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</si>
  <si>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</si>
  <si>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</si>
  <si>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</si>
  <si>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</si>
  <si>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</si>
  <si>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</si>
  <si>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</si>
  <si>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</si>
  <si>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</si>
  <si>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</si>
  <si>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</si>
  <si>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</si>
  <si>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</si>
  <si>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</si>
  <si>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</si>
  <si>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</si>
  <si>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</si>
  <si>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</si>
  <si>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</si>
  <si>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</si>
  <si>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</si>
  <si>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</si>
  <si>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</si>
  <si>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</si>
  <si>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</si>
  <si>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</si>
  <si>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</si>
  <si>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</si>
  <si>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</si>
  <si>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</si>
  <si>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</si>
  <si>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</si>
  <si>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</si>
  <si>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</si>
  <si>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</si>
  <si>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</si>
  <si>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</si>
  <si>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</si>
  <si>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</si>
  <si>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</si>
  <si>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</si>
  <si>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</si>
  <si>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</si>
  <si>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</si>
  <si>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</si>
  <si>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</si>
  <si>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</si>
  <si>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</si>
  <si>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</si>
  <si>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</si>
  <si>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</si>
  <si>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</si>
  <si>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</si>
  <si>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</si>
  <si>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</si>
  <si>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</si>
  <si>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</si>
  <si>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</si>
  <si>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</si>
  <si>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</si>
  <si>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</si>
  <si>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</si>
  <si>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</si>
  <si>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</si>
  <si>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</si>
  <si>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</si>
  <si>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</si>
  <si>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</si>
  <si>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</si>
  <si>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</si>
  <si>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</si>
  <si>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</si>
  <si>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</si>
  <si>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</si>
  <si>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</si>
  <si>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</si>
  <si>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</si>
  <si>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</si>
  <si>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</si>
  <si>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</si>
  <si>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</si>
  <si>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</si>
  <si>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</si>
  <si>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</si>
  <si>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</si>
  <si>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</si>
  <si>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</si>
  <si>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</si>
  <si>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</si>
  <si>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</si>
  <si>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</si>
  <si>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</si>
  <si>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</si>
  <si>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</si>
  <si>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</si>
  <si>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</si>
  <si>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</si>
  <si>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</si>
  <si>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</si>
  <si>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</si>
  <si>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</si>
  <si>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</si>
  <si>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</si>
  <si>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</si>
  <si>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</si>
  <si>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</si>
  <si>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</si>
  <si>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</si>
  <si>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</si>
  <si>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</si>
  <si>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</si>
  <si>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</si>
  <si>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</si>
  <si>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</si>
  <si>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</si>
  <si>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</si>
  <si>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</si>
  <si>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</si>
  <si>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</si>
  <si>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</si>
  <si>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</si>
  <si>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</si>
  <si>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</si>
  <si>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</si>
  <si>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</si>
  <si>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</si>
  <si>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</si>
  <si>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</si>
  <si>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</si>
  <si>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</si>
  <si>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</si>
  <si>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</si>
  <si>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</si>
  <si>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</si>
  <si>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</si>
  <si>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</si>
  <si>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</si>
  <si>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</si>
  <si>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</si>
  <si>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</si>
  <si>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</si>
  <si>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</si>
  <si>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</si>
  <si>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</si>
  <si>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</si>
  <si>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</si>
  <si>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</si>
  <si>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</si>
  <si>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</si>
  <si>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</si>
  <si>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</si>
  <si>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</si>
  <si>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</si>
  <si>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</si>
  <si>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</si>
  <si>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</si>
  <si>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</si>
  <si>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</si>
  <si>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</si>
  <si>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</si>
  <si>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</si>
  <si>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</si>
  <si>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</si>
  <si>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</si>
  <si>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</si>
  <si>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</si>
  <si>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</si>
  <si>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</si>
  <si>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</si>
  <si>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</si>
  <si>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</si>
  <si>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</si>
  <si>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</si>
  <si>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</si>
  <si>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</si>
  <si>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</si>
  <si>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</si>
  <si>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</si>
  <si>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</si>
  <si>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</si>
  <si>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</si>
  <si>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</si>
  <si>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</si>
  <si>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</si>
  <si>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</si>
  <si>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</si>
  <si>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</si>
  <si>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</si>
  <si>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</si>
  <si>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</si>
  <si>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</si>
  <si>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</si>
  <si>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</si>
  <si>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</si>
  <si>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</si>
  <si>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</si>
  <si>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</si>
  <si>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</si>
  <si>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</si>
  <si>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</si>
  <si>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</si>
  <si>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</si>
  <si>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</si>
  <si>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</si>
  <si>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</si>
  <si>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</si>
  <si>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</si>
  <si>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</si>
  <si>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</si>
  <si>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</si>
  <si>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</si>
  <si>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</si>
  <si>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</si>
  <si>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</si>
  <si>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</si>
  <si>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</si>
  <si>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</si>
  <si>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</si>
  <si>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</si>
  <si>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</si>
  <si>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</si>
  <si>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</si>
  <si>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</si>
  <si>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</si>
  <si>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</si>
  <si>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</si>
  <si>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</si>
  <si>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</si>
  <si>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</si>
  <si>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</si>
  <si>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</si>
  <si>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</si>
  <si>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</si>
  <si>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</si>
  <si>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</si>
  <si>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</si>
  <si>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</si>
  <si>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</si>
  <si>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</si>
  <si>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</si>
  <si>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</si>
  <si>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</si>
  <si>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</si>
  <si>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</si>
  <si>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</si>
  <si>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</si>
  <si>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</si>
  <si>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</si>
  <si>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</si>
  <si>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</si>
  <si>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</si>
  <si>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</si>
  <si>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</si>
  <si>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</si>
  <si>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</si>
  <si>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</si>
  <si>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</si>
  <si>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</si>
  <si>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</si>
  <si>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</si>
  <si>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</si>
  <si>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</si>
  <si>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</si>
  <si>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</si>
  <si>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</si>
  <si>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</si>
  <si>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</si>
  <si>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</si>
  <si>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</si>
  <si>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</si>
  <si>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</si>
  <si>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</si>
  <si>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</si>
  <si>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</si>
  <si>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</si>
  <si>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</si>
  <si>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</si>
  <si>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</si>
  <si>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</si>
  <si>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</si>
  <si>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</si>
  <si>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</si>
  <si>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</si>
  <si>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</si>
  <si>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</si>
  <si>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</si>
  <si>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</si>
  <si>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</si>
  <si>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</si>
  <si>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</si>
  <si>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</si>
  <si>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</si>
  <si>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</si>
  <si>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</si>
  <si>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</si>
  <si>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</si>
  <si>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</si>
  <si>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</si>
  <si>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</si>
  <si>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</si>
  <si>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</si>
  <si>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</si>
  <si>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</si>
  <si>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</si>
  <si>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</si>
  <si>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</si>
  <si>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</si>
  <si>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</si>
  <si>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</si>
  <si>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</si>
  <si>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</si>
  <si>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</si>
  <si>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</si>
  <si>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</si>
  <si>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</si>
  <si>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</si>
  <si>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</si>
  <si>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</si>
  <si>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</si>
  <si>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</si>
  <si>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</si>
  <si>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</si>
  <si>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</si>
  <si>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</si>
  <si>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</si>
  <si>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</si>
  <si>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</si>
  <si>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</si>
  <si>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</si>
  <si>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</si>
  <si>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</si>
  <si>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</si>
  <si>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</si>
  <si>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</si>
  <si>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</si>
  <si>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</si>
  <si>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</si>
  <si>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</si>
  <si>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</si>
  <si>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</si>
  <si>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</si>
  <si>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</si>
  <si>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</si>
  <si>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</si>
  <si>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</si>
  <si>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</si>
  <si>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</si>
  <si>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</si>
  <si>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</si>
  <si>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</si>
  <si>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</si>
  <si>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</si>
  <si>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</si>
  <si>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</si>
  <si>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</si>
  <si>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</si>
  <si>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</si>
  <si>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</si>
  <si>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</si>
  <si>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</si>
  <si>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</si>
  <si>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</si>
  <si>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</si>
  <si>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</si>
  <si>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</si>
  <si>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</si>
  <si>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</si>
  <si>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</si>
  <si>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</si>
  <si>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</si>
  <si>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</si>
  <si>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</si>
  <si>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</si>
  <si>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</si>
  <si>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</si>
  <si>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</si>
  <si>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</si>
  <si>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</si>
  <si>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</si>
  <si>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</si>
  <si>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</si>
  <si>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</si>
  <si>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</si>
  <si>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</si>
  <si>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</si>
  <si>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</si>
  <si>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</si>
  <si>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</si>
  <si>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</si>
  <si>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</si>
  <si>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</si>
  <si>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</si>
  <si>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</si>
  <si>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</si>
  <si>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</si>
  <si>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</si>
  <si>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</si>
  <si>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</si>
  <si>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</si>
  <si>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</si>
  <si>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</si>
  <si>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</si>
  <si>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</si>
  <si>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</si>
  <si>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</si>
  <si>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</si>
  <si>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</si>
  <si>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</si>
  <si>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</si>
  <si>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</si>
  <si>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</si>
  <si>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</si>
  <si>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</si>
  <si>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</si>
  <si>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</si>
  <si>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</si>
  <si>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</si>
  <si>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</si>
  <si>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</si>
  <si>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</si>
  <si>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</si>
  <si>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</si>
  <si>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</si>
  <si>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</si>
  <si>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</si>
  <si>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</si>
  <si>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</si>
  <si>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</si>
  <si>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</si>
  <si>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</si>
  <si>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</si>
  <si>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</si>
  <si>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</si>
  <si>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</si>
  <si>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</si>
  <si>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</si>
  <si>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</si>
  <si>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</si>
  <si>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</si>
  <si>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</si>
  <si>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</si>
  <si>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</si>
  <si>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</si>
  <si>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</si>
  <si>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</si>
  <si>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</si>
  <si>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</si>
  <si>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</si>
  <si>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</si>
  <si>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</si>
  <si>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</si>
  <si>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</si>
  <si>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</si>
  <si>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</si>
  <si>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</si>
  <si>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</si>
  <si>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</si>
  <si>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</si>
  <si>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</si>
  <si>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</si>
  <si>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</si>
  <si>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</si>
  <si>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</si>
  <si>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</si>
  <si>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</si>
  <si>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</si>
  <si>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</si>
  <si>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</si>
  <si>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</si>
  <si>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</si>
  <si>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</si>
  <si>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</si>
  <si>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</si>
  <si>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</si>
  <si>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</si>
  <si>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</si>
  <si>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</si>
  <si>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</si>
  <si>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</si>
  <si>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</si>
  <si>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</si>
  <si>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</si>
  <si>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</si>
  <si>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</si>
  <si>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</si>
  <si>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</si>
  <si>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</si>
  <si>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</si>
  <si>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</si>
  <si>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</si>
  <si>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</si>
  <si>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</si>
  <si>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</si>
  <si>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</si>
  <si>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</si>
  <si>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</si>
  <si>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</si>
  <si>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</si>
  <si>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</si>
  <si>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</si>
  <si>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</si>
  <si>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</si>
  <si>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</si>
  <si>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</si>
  <si>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</si>
  <si>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</si>
  <si>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</si>
  <si>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</si>
  <si>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</si>
  <si>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</si>
  <si>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</si>
  <si>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</si>
  <si>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</si>
  <si>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</si>
  <si>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</si>
  <si>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</si>
  <si>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</si>
  <si>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</si>
  <si>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</si>
  <si>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</si>
  <si>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</si>
  <si>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</si>
  <si>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</si>
  <si>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</si>
  <si>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</si>
  <si>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</si>
  <si>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</si>
  <si>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</si>
  <si>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</si>
  <si>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</si>
  <si>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</si>
  <si>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</si>
  <si>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</si>
  <si>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</si>
  <si>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</si>
  <si>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</si>
  <si>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</si>
  <si>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</si>
  <si>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</si>
  <si>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</si>
  <si>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</si>
  <si>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</si>
  <si>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</si>
  <si>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</si>
  <si>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</si>
  <si>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</si>
  <si>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</si>
  <si>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</si>
  <si>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</si>
  <si>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</si>
  <si>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</si>
  <si>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</si>
  <si>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</si>
  <si>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</si>
  <si>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</si>
  <si>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</si>
  <si>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</si>
  <si>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</si>
  <si>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</si>
  <si>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</si>
  <si>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</si>
  <si>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</si>
  <si>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</si>
  <si>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</si>
  <si>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</si>
  <si>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</si>
  <si>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</si>
  <si>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</si>
  <si>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</si>
  <si>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</si>
  <si>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</si>
  <si>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</si>
  <si>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</si>
  <si>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</si>
  <si>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</si>
  <si>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</si>
  <si>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</si>
  <si>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</si>
  <si>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</si>
  <si>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</si>
  <si>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</si>
  <si>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</si>
  <si>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</si>
  <si>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</si>
  <si>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</si>
  <si>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</si>
  <si>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</si>
  <si>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</si>
  <si>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</si>
  <si>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</si>
  <si>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</si>
  <si>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</si>
  <si>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</si>
  <si>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</si>
  <si>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</si>
  <si>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</si>
  <si>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</si>
  <si>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</si>
  <si>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</si>
  <si>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</si>
  <si>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</si>
  <si>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</si>
  <si>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</si>
  <si>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</si>
  <si>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</si>
  <si>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</si>
  <si>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</si>
  <si>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</si>
  <si>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</si>
  <si>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</si>
  <si>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</si>
  <si>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</si>
  <si>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</si>
  <si>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</si>
  <si>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</si>
  <si>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</si>
  <si>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</si>
  <si>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</si>
  <si>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</si>
  <si>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</si>
  <si>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</si>
  <si>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</si>
  <si>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</si>
  <si>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</si>
  <si>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</si>
  <si>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</si>
  <si>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</si>
  <si>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</si>
  <si>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</si>
  <si>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</si>
  <si>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</si>
  <si>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</si>
  <si>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</si>
  <si>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</si>
  <si>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</si>
  <si>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</si>
  <si>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</si>
  <si>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</si>
  <si>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</si>
  <si>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</si>
  <si>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</si>
  <si>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</si>
  <si>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</si>
  <si>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</si>
  <si>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</si>
  <si>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</si>
  <si>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</si>
  <si>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</si>
  <si>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</si>
  <si>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</si>
  <si>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</si>
  <si>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</si>
  <si>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</si>
  <si>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</si>
  <si>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</si>
  <si>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</si>
  <si>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</si>
  <si>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</si>
  <si>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</si>
  <si>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</si>
  <si>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</si>
  <si>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</si>
  <si>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</si>
  <si>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</si>
  <si>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</si>
  <si>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</si>
  <si>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</si>
  <si>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</si>
  <si>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</si>
  <si>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</si>
  <si>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</si>
  <si>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</si>
  <si>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</si>
  <si>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</si>
  <si>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</si>
  <si>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</si>
  <si>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</si>
  <si>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</si>
  <si>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</si>
  <si>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</si>
  <si>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</si>
  <si>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</si>
  <si>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</si>
  <si>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</si>
  <si>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</si>
  <si>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</si>
  <si>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</si>
  <si>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</si>
  <si>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</si>
  <si>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</si>
  <si>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</si>
  <si>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</si>
  <si>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</si>
  <si>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</si>
  <si>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</si>
  <si>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</si>
  <si>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</si>
  <si>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</si>
  <si>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</si>
  <si>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</si>
  <si>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</si>
  <si>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</si>
  <si>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</si>
  <si>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</si>
  <si>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</si>
  <si>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</si>
  <si>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</si>
  <si>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</si>
  <si>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</si>
  <si>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</si>
  <si>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</si>
  <si>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</si>
  <si>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</si>
  <si>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</si>
  <si>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</si>
  <si>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</si>
  <si>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</si>
  <si>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</si>
  <si>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</si>
  <si>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</si>
  <si>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</si>
  <si>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</si>
  <si>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</si>
  <si>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</si>
  <si>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</si>
  <si>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</si>
  <si>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</si>
  <si>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</si>
  <si>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</si>
  <si>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</si>
  <si>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</si>
  <si>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</si>
  <si>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</si>
  <si>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</si>
  <si>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</si>
  <si>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</si>
  <si>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</si>
  <si>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</si>
  <si>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</si>
  <si>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</si>
  <si>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</si>
  <si>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</si>
  <si>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</si>
  <si>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</si>
  <si>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</si>
  <si>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</si>
  <si>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</si>
  <si>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</si>
  <si>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</si>
  <si>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</si>
  <si>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</si>
  <si>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</si>
  <si>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</si>
  <si>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</si>
  <si>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</si>
  <si>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</si>
  <si>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</si>
  <si>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</si>
  <si>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</si>
  <si>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</si>
  <si>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</si>
  <si>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</si>
  <si>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</si>
  <si>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</si>
  <si>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</si>
  <si>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</si>
  <si>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</si>
  <si>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</si>
  <si>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</si>
  <si>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</si>
  <si>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</si>
  <si>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</si>
  <si>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</si>
  <si>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</si>
  <si>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</si>
  <si>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</si>
  <si>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</si>
  <si>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</si>
  <si>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</si>
  <si>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</si>
  <si>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</si>
  <si>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</si>
  <si>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</si>
  <si>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</si>
  <si>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</si>
  <si>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</si>
  <si>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</si>
  <si>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</si>
  <si>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</si>
  <si>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</si>
  <si>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</si>
  <si>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</si>
  <si>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</si>
  <si>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</si>
  <si>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</si>
  <si>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</si>
  <si>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</si>
  <si>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</si>
  <si>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</si>
  <si>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</si>
  <si>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</si>
  <si>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</si>
  <si>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</si>
  <si>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</si>
  <si>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</si>
  <si>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</si>
  <si>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</si>
  <si>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</si>
  <si>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</si>
  <si>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</si>
  <si>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</si>
  <si>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</si>
  <si>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</si>
  <si>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</si>
  <si>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</si>
  <si>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</si>
  <si>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</si>
  <si>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</si>
  <si>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</si>
  <si>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</si>
  <si>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</si>
  <si>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</si>
  <si>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</si>
  <si>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</si>
  <si>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</si>
  <si>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</si>
  <si>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</si>
  <si>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</si>
  <si>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</si>
  <si>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</si>
  <si>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</si>
  <si>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</si>
  <si>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</si>
  <si>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</si>
  <si>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</si>
  <si>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</si>
  <si>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</si>
  <si>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</si>
  <si>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</si>
  <si>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</si>
  <si>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</si>
  <si>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</si>
  <si>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</si>
  <si>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</si>
  <si>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</si>
  <si>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</si>
  <si>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</si>
  <si>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</si>
  <si>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</si>
  <si>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</si>
  <si>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</si>
  <si>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</si>
  <si>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</si>
  <si>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</si>
  <si>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</si>
  <si>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</si>
  <si>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</si>
  <si>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</si>
  <si>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</si>
  <si>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</si>
  <si>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</si>
  <si>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</si>
  <si>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</si>
  <si>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</si>
  <si>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</si>
  <si>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</si>
  <si>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</si>
  <si>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</si>
  <si>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</si>
  <si>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</si>
  <si>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</si>
  <si>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</si>
  <si>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</si>
  <si>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</si>
  <si>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</si>
  <si>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</si>
  <si>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20V02106</t>
  </si>
  <si>
    <t>20V02107</t>
  </si>
  <si>
    <t>20V02108</t>
  </si>
  <si>
    <t>20V02110</t>
  </si>
  <si>
    <t>LA GRAPPE D'OR</t>
  </si>
  <si>
    <t>zzzzz</t>
  </si>
  <si>
    <t>20V02207</t>
  </si>
  <si>
    <t>LE ORLEANS</t>
  </si>
  <si>
    <t>ST HILAIRE ST FLORENT</t>
  </si>
  <si>
    <t>LE LUCIFER</t>
  </si>
  <si>
    <t>EIRL LA SOURCE</t>
  </si>
  <si>
    <t>ST AIGNY</t>
  </si>
  <si>
    <t>EIRL DESVAUX LUDOVIC, BERRY BREIZH</t>
  </si>
  <si>
    <t>20 / VIN</t>
  </si>
  <si>
    <t>ST AIGNAN</t>
  </si>
  <si>
    <t>Étiquettes de colonnes</t>
  </si>
  <si>
    <t>Meukow VS</t>
  </si>
  <si>
    <t>Danzinger Goldwasser</t>
  </si>
  <si>
    <t>Limoncello di Capri</t>
  </si>
  <si>
    <t>London Dry Gin</t>
  </si>
  <si>
    <t>Sambuca Molinari Caffé</t>
  </si>
  <si>
    <t>janv</t>
  </si>
  <si>
    <t>févr</t>
  </si>
  <si>
    <t>LE REPERE</t>
  </si>
  <si>
    <t>TILLIERES</t>
  </si>
  <si>
    <t>20V02223</t>
  </si>
  <si>
    <t>HAVANA CAFE</t>
  </si>
  <si>
    <t>CHAUVIGNY</t>
  </si>
  <si>
    <t>LE GOTA</t>
  </si>
  <si>
    <t>CENTRAL BAR</t>
  </si>
  <si>
    <t>20V03210</t>
  </si>
  <si>
    <t>20V03209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</si>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</sst>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9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13" fillId="2" borderId="0" applyNumberFormat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4" applyNumberFormat="0" applyAlignment="0" applyProtection="0"/>
    <xf numFmtId="0" fontId="17" fillId="6" borderId="5" applyNumberFormat="0" applyAlignment="0" applyProtection="0"/>
    <xf numFmtId="0" fontId="18" fillId="6" borderId="4" applyNumberFormat="0" applyAlignment="0" applyProtection="0"/>
    <xf numFmtId="0" fontId="19" fillId="0" borderId="6" applyNumberFormat="0" applyFill="0" applyAlignment="0" applyProtection="0"/>
    <xf numFmtId="0" fontId="20" fillId="7" borderId="7" applyNumberFormat="0" applyAlignment="0" applyProtection="0"/>
    <xf numFmtId="0" fontId="21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4" fillId="32" borderId="0" applyNumberFormat="0" applyBorder="0" applyAlignment="0" applyProtection="0"/>
    <xf numFmtId="44" fontId="25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36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5" fillId="0" borderId="0" xfId="0" applyFont="1" applyProtection="1">
      <protection locked="0"/>
    </xf>
    <xf numFmtId="0" fontId="7" fillId="0" borderId="0" xfId="43"/>
    <xf numFmtId="0" fontId="28" fillId="0" borderId="11" xfId="43" applyFont="1" applyBorder="1" applyAlignment="1">
      <alignment horizontal="center"/>
    </xf>
    <xf numFmtId="0" fontId="27" fillId="34" borderId="12" xfId="43" applyFont="1" applyFill="1" applyBorder="1" applyAlignment="1">
      <alignment horizontal="left" indent="8"/>
    </xf>
    <xf numFmtId="0" fontId="7" fillId="34" borderId="13" xfId="43" applyFill="1" applyBorder="1"/>
    <xf numFmtId="0" fontId="7" fillId="34" borderId="14" xfId="43" applyFill="1" applyBorder="1"/>
    <xf numFmtId="0" fontId="29" fillId="0" borderId="11" xfId="43" applyFont="1" applyBorder="1" applyAlignment="1">
      <alignment horizontal="center" vertical="center"/>
    </xf>
    <xf numFmtId="0" fontId="7" fillId="0" borderId="0" xfId="43" applyAlignment="1">
      <alignment horizontal="left" indent="9"/>
    </xf>
    <xf numFmtId="0" fontId="7" fillId="0" borderId="0" xfId="43" applyAlignment="1">
      <alignment horizontal="center"/>
    </xf>
    <xf numFmtId="0" fontId="30" fillId="34" borderId="11" xfId="43" applyFont="1" applyFill="1" applyBorder="1" applyAlignment="1">
      <alignment horizontal="right"/>
    </xf>
    <xf numFmtId="0" fontId="7" fillId="0" borderId="0" xfId="43" applyAlignment="1">
      <alignment horizontal="right"/>
    </xf>
    <xf numFmtId="0" fontId="7" fillId="0" borderId="16" xfId="43" applyBorder="1" applyAlignment="1">
      <alignment horizontal="left" vertical="center" indent="13"/>
    </xf>
    <xf numFmtId="0" fontId="7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7" fillId="0" borderId="17" xfId="43" applyBorder="1"/>
    <xf numFmtId="0" fontId="7" fillId="0" borderId="16" xfId="43" applyBorder="1"/>
    <xf numFmtId="0" fontId="33" fillId="0" borderId="15" xfId="43" applyFont="1" applyBorder="1" applyAlignment="1">
      <alignment horizontal="center"/>
    </xf>
    <xf numFmtId="0" fontId="33" fillId="0" borderId="17" xfId="43" applyFont="1" applyBorder="1" applyAlignment="1">
      <alignment horizontal="center"/>
    </xf>
    <xf numFmtId="0" fontId="7" fillId="34" borderId="18" xfId="43" applyFill="1" applyBorder="1"/>
    <xf numFmtId="44" fontId="0" fillId="34" borderId="19" xfId="45" applyFont="1" applyFill="1" applyBorder="1"/>
    <xf numFmtId="0" fontId="7" fillId="34" borderId="20" xfId="43" applyFill="1" applyBorder="1"/>
    <xf numFmtId="44" fontId="29" fillId="0" borderId="15" xfId="45" applyFont="1" applyBorder="1"/>
    <xf numFmtId="44" fontId="29" fillId="0" borderId="16" xfId="45" applyFont="1" applyBorder="1"/>
    <xf numFmtId="44" fontId="7" fillId="0" borderId="17" xfId="43" applyNumberFormat="1" applyBorder="1"/>
    <xf numFmtId="44" fontId="7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7" fillId="0" borderId="22" xfId="43" applyBorder="1"/>
    <xf numFmtId="0" fontId="33" fillId="0" borderId="21" xfId="43" applyFont="1" applyBorder="1" applyAlignment="1">
      <alignment horizontal="center"/>
    </xf>
    <xf numFmtId="0" fontId="33" fillId="0" borderId="0" xfId="43" applyFont="1" applyAlignment="1">
      <alignment horizontal="center"/>
    </xf>
    <xf numFmtId="0" fontId="7" fillId="34" borderId="23" xfId="43" applyFill="1" applyBorder="1"/>
    <xf numFmtId="44" fontId="0" fillId="34" borderId="24" xfId="45" applyFont="1" applyFill="1" applyBorder="1"/>
    <xf numFmtId="0" fontId="7" fillId="34" borderId="25" xfId="43" applyFill="1" applyBorder="1"/>
    <xf numFmtId="44" fontId="29" fillId="0" borderId="21" xfId="45" applyFont="1" applyBorder="1"/>
    <xf numFmtId="44" fontId="29" fillId="0" borderId="22" xfId="45" applyFont="1" applyBorder="1"/>
    <xf numFmtId="44" fontId="7" fillId="0" borderId="0" xfId="43" applyNumberFormat="1"/>
    <xf numFmtId="44" fontId="7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7" fillId="0" borderId="10" xfId="43" applyBorder="1"/>
    <xf numFmtId="0" fontId="7" fillId="0" borderId="27" xfId="43" applyBorder="1"/>
    <xf numFmtId="0" fontId="33" fillId="0" borderId="26" xfId="43" applyFont="1" applyBorder="1" applyAlignment="1">
      <alignment horizontal="center"/>
    </xf>
    <xf numFmtId="0" fontId="33" fillId="0" borderId="10" xfId="43" applyFont="1" applyBorder="1" applyAlignment="1">
      <alignment horizontal="center"/>
    </xf>
    <xf numFmtId="0" fontId="7" fillId="34" borderId="28" xfId="43" applyFill="1" applyBorder="1"/>
    <xf numFmtId="44" fontId="0" fillId="34" borderId="29" xfId="45" applyFont="1" applyFill="1" applyBorder="1"/>
    <xf numFmtId="0" fontId="7" fillId="34" borderId="30" xfId="43" applyFill="1" applyBorder="1"/>
    <xf numFmtId="44" fontId="29" fillId="0" borderId="26" xfId="45" applyFont="1" applyBorder="1"/>
    <xf numFmtId="44" fontId="29" fillId="0" borderId="27" xfId="45" applyFont="1" applyBorder="1"/>
    <xf numFmtId="44" fontId="7" fillId="0" borderId="10" xfId="43" applyNumberFormat="1" applyBorder="1"/>
    <xf numFmtId="44" fontId="7" fillId="35" borderId="27" xfId="43" applyNumberFormat="1" applyFill="1" applyBorder="1"/>
    <xf numFmtId="1" fontId="7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5" fillId="0" borderId="0" xfId="0" applyFont="1" applyAlignment="1">
      <alignment horizontal="center" vertical="center"/>
    </xf>
    <xf numFmtId="44" fontId="0" fillId="0" borderId="0" xfId="42" applyFont="1"/>
    <xf numFmtId="0" fontId="34" fillId="0" borderId="0" xfId="0" applyFont="1"/>
    <xf numFmtId="0" fontId="35" fillId="0" borderId="0" xfId="0" applyFont="1" applyAlignment="1">
      <alignment horizontal="left" indent="2"/>
    </xf>
    <xf numFmtId="0" fontId="6" fillId="0" borderId="17" xfId="43" applyFont="1" applyBorder="1"/>
    <xf numFmtId="0" fontId="6" fillId="0" borderId="0" xfId="43" applyFont="1"/>
    <xf numFmtId="0" fontId="6" fillId="0" borderId="10" xfId="43" applyFont="1" applyBorder="1"/>
    <xf numFmtId="44" fontId="7" fillId="34" borderId="23" xfId="42" applyFont="1" applyFill="1" applyBorder="1"/>
    <xf numFmtId="44" fontId="7" fillId="34" borderId="23" xfId="42" applyFont="1" applyFill="1" applyBorder="1" applyAlignment="1">
      <alignment horizontal="left" indent="2"/>
    </xf>
    <xf numFmtId="44" fontId="7" fillId="34" borderId="18" xfId="42" applyFont="1" applyFill="1" applyBorder="1" applyAlignment="1">
      <alignment horizontal="left"/>
    </xf>
    <xf numFmtId="44" fontId="7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7" fillId="34" borderId="20" xfId="42" applyFont="1" applyFill="1" applyBorder="1"/>
    <xf numFmtId="44" fontId="0" fillId="34" borderId="24" xfId="42" applyFont="1" applyFill="1" applyBorder="1"/>
    <xf numFmtId="44" fontId="7" fillId="34" borderId="25" xfId="42" applyFont="1" applyFill="1" applyBorder="1"/>
    <xf numFmtId="44" fontId="7" fillId="34" borderId="28" xfId="42" applyFont="1" applyFill="1" applyBorder="1"/>
    <xf numFmtId="44" fontId="0" fillId="34" borderId="29" xfId="42" applyFont="1" applyFill="1" applyBorder="1"/>
    <xf numFmtId="44" fontId="7" fillId="34" borderId="30" xfId="42" applyFont="1" applyFill="1" applyBorder="1"/>
    <xf numFmtId="44" fontId="7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7" fillId="0" borderId="0" xfId="43" applyBorder="1"/>
    <xf numFmtId="0" fontId="33" fillId="0" borderId="0" xfId="43" applyFont="1" applyBorder="1" applyAlignment="1">
      <alignment horizontal="center"/>
    </xf>
    <xf numFmtId="44" fontId="29" fillId="0" borderId="0" xfId="45" applyFont="1" applyBorder="1"/>
    <xf numFmtId="0" fontId="6" fillId="0" borderId="0" xfId="43" applyFont="1" applyBorder="1"/>
    <xf numFmtId="44" fontId="0" fillId="0" borderId="0" xfId="45" applyFont="1" applyFill="1" applyBorder="1"/>
    <xf numFmtId="44" fontId="7" fillId="0" borderId="0" xfId="43" applyNumberFormat="1" applyFill="1"/>
    <xf numFmtId="44" fontId="7" fillId="0" borderId="0" xfId="43" applyNumberFormat="1" applyFill="1" applyBorder="1"/>
    <xf numFmtId="0" fontId="7" fillId="0" borderId="0" xfId="43" applyFill="1" applyBorder="1"/>
    <xf numFmtId="0" fontId="7" fillId="0" borderId="0" xfId="43" applyFill="1"/>
    <xf numFmtId="44" fontId="29" fillId="0" borderId="0" xfId="45" applyFont="1" applyFill="1" applyBorder="1"/>
    <xf numFmtId="44" fontId="7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7" fillId="34" borderId="0" xfId="42" applyFont="1" applyFill="1" applyBorder="1"/>
    <xf numFmtId="0" fontId="38" fillId="0" borderId="0" xfId="43" applyFont="1" applyBorder="1" applyAlignment="1">
      <alignment horizontal="left"/>
    </xf>
    <xf numFmtId="0" fontId="37" fillId="0" borderId="0" xfId="0" applyNumberFormat="1" applyFont="1"/>
    <xf numFmtId="0" fontId="37" fillId="36" borderId="0" xfId="0" applyNumberFormat="1" applyFont="1" applyFill="1"/>
    <xf numFmtId="2" fontId="37" fillId="36" borderId="0" xfId="0" applyNumberFormat="1" applyFont="1" applyFill="1"/>
    <xf numFmtId="2" fontId="37" fillId="0" borderId="0" xfId="0" applyNumberFormat="1" applyFont="1"/>
    <xf numFmtId="2" fontId="37" fillId="36" borderId="31" xfId="0" applyNumberFormat="1" applyFont="1" applyFill="1" applyBorder="1"/>
    <xf numFmtId="0" fontId="37" fillId="0" borderId="0" xfId="0" applyNumberFormat="1" applyFont="1" applyFill="1" applyBorder="1"/>
    <xf numFmtId="2" fontId="37" fillId="0" borderId="0" xfId="0" applyNumberFormat="1" applyFont="1" applyFill="1" applyBorder="1"/>
    <xf numFmtId="0" fontId="37" fillId="35" borderId="0" xfId="0" applyNumberFormat="1" applyFont="1" applyFill="1"/>
    <xf numFmtId="0" fontId="38" fillId="0" borderId="0" xfId="43" applyFont="1" applyFill="1" applyBorder="1" applyAlignment="1">
      <alignment horizontal="left"/>
    </xf>
    <xf numFmtId="0" fontId="39" fillId="0" borderId="0" xfId="43" applyFont="1" applyBorder="1"/>
    <xf numFmtId="1" fontId="25" fillId="0" borderId="0" xfId="0" applyNumberFormat="1" applyFont="1" applyProtection="1">
      <protection locked="0"/>
    </xf>
    <xf numFmtId="0" fontId="33" fillId="0" borderId="0" xfId="43" applyFont="1" applyFill="1" applyBorder="1" applyAlignment="1">
      <alignment horizontal="center"/>
    </xf>
    <xf numFmtId="44" fontId="7" fillId="0" borderId="0" xfId="42" applyFont="1" applyFill="1" applyBorder="1"/>
    <xf numFmtId="44" fontId="0" fillId="0" borderId="0" xfId="42" applyFont="1" applyFill="1" applyBorder="1"/>
    <xf numFmtId="0" fontId="7" fillId="0" borderId="14" xfId="43" applyBorder="1" applyAlignment="1">
      <alignment horizontal="left" vertical="center" indent="13"/>
    </xf>
    <xf numFmtId="0" fontId="7" fillId="0" borderId="14" xfId="43" applyBorder="1"/>
    <xf numFmtId="0" fontId="40" fillId="0" borderId="11" xfId="43" applyFont="1" applyBorder="1" applyAlignment="1">
      <alignment vertical="center"/>
    </xf>
    <xf numFmtId="44" fontId="6" fillId="34" borderId="18" xfId="42" applyFont="1" applyFill="1" applyBorder="1" applyAlignment="1">
      <alignment horizontal="left"/>
    </xf>
    <xf numFmtId="44" fontId="6" fillId="34" borderId="20" xfId="42" applyFont="1" applyFill="1" applyBorder="1"/>
    <xf numFmtId="44" fontId="6" fillId="34" borderId="23" xfId="42" applyFont="1" applyFill="1" applyBorder="1" applyAlignment="1">
      <alignment horizontal="left"/>
    </xf>
    <xf numFmtId="44" fontId="6" fillId="34" borderId="25" xfId="42" applyFont="1" applyFill="1" applyBorder="1"/>
    <xf numFmtId="44" fontId="41" fillId="34" borderId="19" xfId="42" applyFont="1" applyFill="1" applyBorder="1"/>
    <xf numFmtId="44" fontId="41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7" fillId="0" borderId="0" xfId="43" applyNumberFormat="1"/>
    <xf numFmtId="164" fontId="7" fillId="0" borderId="0" xfId="46" applyNumberFormat="1" applyFont="1"/>
    <xf numFmtId="0" fontId="0" fillId="37" borderId="0" xfId="0" applyFill="1"/>
    <xf numFmtId="0" fontId="25" fillId="0" borderId="0" xfId="0" applyFont="1"/>
    <xf numFmtId="165" fontId="7" fillId="35" borderId="22" xfId="42" applyNumberFormat="1" applyFont="1" applyFill="1" applyBorder="1"/>
    <xf numFmtId="44" fontId="7" fillId="0" borderId="0" xfId="42" applyFont="1"/>
    <xf numFmtId="44" fontId="7" fillId="0" borderId="0" xfId="42" applyFont="1" applyAlignment="1">
      <alignment horizontal="center" vertical="center"/>
    </xf>
    <xf numFmtId="165" fontId="7" fillId="0" borderId="17" xfId="42" applyNumberFormat="1" applyFont="1" applyFill="1" applyBorder="1"/>
    <xf numFmtId="165" fontId="7" fillId="0" borderId="10" xfId="42" applyNumberFormat="1" applyFont="1" applyFill="1" applyBorder="1"/>
    <xf numFmtId="44" fontId="7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6" fillId="0" borderId="13" xfId="43" applyFont="1" applyBorder="1"/>
    <xf numFmtId="0" fontId="7" fillId="0" borderId="13" xfId="43" applyBorder="1"/>
    <xf numFmtId="0" fontId="33" fillId="0" borderId="12" xfId="43" applyFont="1" applyBorder="1" applyAlignment="1">
      <alignment horizontal="center"/>
    </xf>
    <xf numFmtId="0" fontId="33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7" fillId="34" borderId="33" xfId="43" applyFill="1" applyBorder="1"/>
    <xf numFmtId="44" fontId="29" fillId="0" borderId="12" xfId="45" applyFont="1" applyBorder="1"/>
    <xf numFmtId="44" fontId="29" fillId="0" borderId="14" xfId="45" applyFont="1" applyBorder="1"/>
    <xf numFmtId="44" fontId="7" fillId="0" borderId="13" xfId="43" applyNumberFormat="1" applyBorder="1"/>
    <xf numFmtId="44" fontId="7" fillId="35" borderId="14" xfId="43" applyNumberFormat="1" applyFill="1" applyBorder="1"/>
    <xf numFmtId="44" fontId="7" fillId="34" borderId="28" xfId="42" applyFont="1" applyFill="1" applyBorder="1" applyAlignment="1">
      <alignment horizontal="left"/>
    </xf>
    <xf numFmtId="165" fontId="7" fillId="35" borderId="27" xfId="42" applyNumberFormat="1" applyFont="1" applyFill="1" applyBorder="1"/>
    <xf numFmtId="44" fontId="7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7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6" fillId="0" borderId="36" xfId="43" applyFont="1" applyBorder="1"/>
    <xf numFmtId="0" fontId="7" fillId="0" borderId="36" xfId="43" applyBorder="1"/>
    <xf numFmtId="0" fontId="7" fillId="0" borderId="37" xfId="43" applyBorder="1"/>
    <xf numFmtId="0" fontId="33" fillId="0" borderId="35" xfId="43" applyFont="1" applyBorder="1" applyAlignment="1">
      <alignment horizontal="center"/>
    </xf>
    <xf numFmtId="0" fontId="33" fillId="0" borderId="36" xfId="43" applyFont="1" applyBorder="1" applyAlignment="1">
      <alignment horizontal="center"/>
    </xf>
    <xf numFmtId="44" fontId="7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7" fillId="34" borderId="40" xfId="42" applyFont="1" applyFill="1" applyBorder="1"/>
    <xf numFmtId="0" fontId="7" fillId="0" borderId="41" xfId="43" applyBorder="1"/>
    <xf numFmtId="44" fontId="29" fillId="0" borderId="35" xfId="45" applyFont="1" applyBorder="1"/>
    <xf numFmtId="44" fontId="29" fillId="0" borderId="37" xfId="45" applyFont="1" applyBorder="1"/>
    <xf numFmtId="44" fontId="7" fillId="0" borderId="36" xfId="43" applyNumberFormat="1" applyBorder="1"/>
    <xf numFmtId="165" fontId="7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6" fillId="0" borderId="41" xfId="43" applyFont="1" applyBorder="1"/>
    <xf numFmtId="0" fontId="7" fillId="0" borderId="42" xfId="43" applyBorder="1"/>
    <xf numFmtId="0" fontId="33" fillId="0" borderId="43" xfId="43" applyFont="1" applyBorder="1" applyAlignment="1">
      <alignment horizontal="center"/>
    </xf>
    <xf numFmtId="0" fontId="33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7" fillId="34" borderId="46" xfId="42" applyFont="1" applyFill="1" applyBorder="1"/>
    <xf numFmtId="44" fontId="29" fillId="0" borderId="43" xfId="45" applyFont="1" applyBorder="1"/>
    <xf numFmtId="44" fontId="29" fillId="0" borderId="42" xfId="45" applyFont="1" applyBorder="1"/>
    <xf numFmtId="44" fontId="7" fillId="0" borderId="41" xfId="43" applyNumberFormat="1" applyBorder="1"/>
    <xf numFmtId="44" fontId="7" fillId="35" borderId="42" xfId="43" applyNumberFormat="1" applyFill="1" applyBorder="1"/>
    <xf numFmtId="44" fontId="7" fillId="35" borderId="37" xfId="43" applyNumberFormat="1" applyFill="1" applyBorder="1"/>
    <xf numFmtId="44" fontId="7" fillId="34" borderId="44" xfId="42" applyFont="1" applyFill="1" applyBorder="1" applyAlignment="1">
      <alignment horizontal="left"/>
    </xf>
    <xf numFmtId="44" fontId="7" fillId="34" borderId="44" xfId="42" applyFont="1" applyFill="1" applyBorder="1"/>
    <xf numFmtId="44" fontId="6" fillId="34" borderId="44" xfId="42" applyFont="1" applyFill="1" applyBorder="1" applyAlignment="1">
      <alignment horizontal="left"/>
    </xf>
    <xf numFmtId="44" fontId="41" fillId="34" borderId="45" xfId="42" applyFont="1" applyFill="1" applyBorder="1"/>
    <xf numFmtId="44" fontId="6" fillId="34" borderId="46" xfId="42" applyFont="1" applyFill="1" applyBorder="1"/>
    <xf numFmtId="0" fontId="5" fillId="0" borderId="0" xfId="43" applyFont="1"/>
    <xf numFmtId="0" fontId="4" fillId="0" borderId="10" xfId="43" applyFont="1" applyBorder="1"/>
    <xf numFmtId="0" fontId="27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23" fillId="0" borderId="11" xfId="43" applyFont="1" applyBorder="1" applyAlignment="1">
      <alignment horizontal="center" vertical="center"/>
    </xf>
    <xf numFmtId="0" fontId="23" fillId="35" borderId="12" xfId="43" applyFont="1" applyFill="1" applyBorder="1" applyAlignment="1">
      <alignment horizontal="center" vertical="center"/>
    </xf>
    <xf numFmtId="44" fontId="7" fillId="34" borderId="0" xfId="42" applyFont="1" applyFill="1" applyBorder="1" applyAlignment="1">
      <alignment horizontal="left"/>
    </xf>
    <xf numFmtId="44" fontId="7" fillId="35" borderId="0" xfId="43" applyNumberFormat="1" applyFill="1" applyBorder="1"/>
    <xf numFmtId="0" fontId="3" fillId="0" borderId="36" xfId="43" applyFont="1" applyBorder="1"/>
    <xf numFmtId="0" fontId="3" fillId="0" borderId="0" xfId="43" applyFont="1" applyFill="1" applyAlignment="1">
      <alignment horizontal="left"/>
    </xf>
    <xf numFmtId="0" fontId="23" fillId="0" borderId="0" xfId="43" applyFont="1" applyBorder="1" applyAlignment="1">
      <alignment horizontal="center" vertical="center"/>
    </xf>
    <xf numFmtId="0" fontId="42" fillId="0" borderId="0" xfId="43" applyFont="1" applyFill="1" applyAlignment="1">
      <alignment horizontal="center" vertical="center"/>
    </xf>
    <xf numFmtId="0" fontId="3" fillId="0" borderId="17" xfId="43" applyFont="1" applyBorder="1"/>
    <xf numFmtId="0" fontId="3" fillId="0" borderId="0" xfId="43" applyFont="1"/>
    <xf numFmtId="0" fontId="0" fillId="0" borderId="0" xfId="0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44" fontId="0" fillId="34" borderId="44" xfId="42" applyFont="1" applyFill="1" applyBorder="1"/>
    <xf numFmtId="0" fontId="7" fillId="0" borderId="12" xfId="43" applyBorder="1"/>
    <xf numFmtId="0" fontId="31" fillId="38" borderId="0" xfId="43" applyFont="1" applyFill="1" applyAlignment="1">
      <alignment horizontal="left"/>
    </xf>
    <xf numFmtId="0" fontId="31" fillId="38" borderId="0" xfId="43" applyFont="1" applyFill="1"/>
    <xf numFmtId="0" fontId="31" fillId="38" borderId="16" xfId="43" applyFont="1" applyFill="1" applyBorder="1"/>
    <xf numFmtId="0" fontId="31" fillId="38" borderId="15" xfId="43" applyFont="1" applyFill="1" applyBorder="1" applyAlignment="1">
      <alignment horizontal="right"/>
    </xf>
    <xf numFmtId="0" fontId="31" fillId="38" borderId="17" xfId="43" applyFont="1" applyFill="1" applyBorder="1" applyAlignment="1">
      <alignment horizontal="right"/>
    </xf>
    <xf numFmtId="0" fontId="31" fillId="38" borderId="22" xfId="43" applyFont="1" applyFill="1" applyBorder="1"/>
    <xf numFmtId="0" fontId="31" fillId="38" borderId="21" xfId="43" applyFont="1" applyFill="1" applyBorder="1" applyAlignment="1">
      <alignment horizontal="right"/>
    </xf>
    <xf numFmtId="0" fontId="31" fillId="38" borderId="0" xfId="43" applyFont="1" applyFill="1" applyAlignment="1">
      <alignment horizontal="right"/>
    </xf>
    <xf numFmtId="0" fontId="31" fillId="38" borderId="41" xfId="43" applyFont="1" applyFill="1" applyBorder="1"/>
    <xf numFmtId="0" fontId="31" fillId="38" borderId="42" xfId="43" applyFont="1" applyFill="1" applyBorder="1"/>
    <xf numFmtId="0" fontId="31" fillId="38" borderId="41" xfId="43" applyFont="1" applyFill="1" applyBorder="1" applyAlignment="1">
      <alignment horizontal="right"/>
    </xf>
    <xf numFmtId="0" fontId="31" fillId="38" borderId="0" xfId="43" applyFont="1" applyFill="1" applyBorder="1" applyAlignment="1">
      <alignment horizontal="left"/>
    </xf>
    <xf numFmtId="0" fontId="2" fillId="0" borderId="17" xfId="43" applyFont="1" applyBorder="1"/>
    <xf numFmtId="0" fontId="2" fillId="0" borderId="0" xfId="43" applyFont="1"/>
    <xf numFmtId="0" fontId="27" fillId="0" borderId="12" xfId="43" applyFont="1" applyBorder="1" applyAlignment="1">
      <alignment horizontal="left" indent="9"/>
    </xf>
    <xf numFmtId="0" fontId="27" fillId="0" borderId="13" xfId="43" applyFont="1" applyBorder="1" applyAlignment="1">
      <alignment horizontal="left" indent="9"/>
    </xf>
    <xf numFmtId="0" fontId="23" fillId="0" borderId="14" xfId="43" applyFont="1" applyBorder="1" applyAlignment="1">
      <alignment horizontal="left" indent="9"/>
    </xf>
    <xf numFmtId="0" fontId="25" fillId="0" borderId="0" xfId="0" applyNumberFormat="1" applyFont="1" applyProtection="1">
      <protection locked="0"/>
    </xf>
    <xf numFmtId="0" fontId="7" fillId="0" borderId="0" xfId="43" applyNumberFormat="1"/>
    <xf numFmtId="0" fontId="27" fillId="0" borderId="11" xfId="43" applyNumberFormat="1" applyFont="1" applyBorder="1" applyAlignment="1">
      <alignment horizontal="center"/>
    </xf>
    <xf numFmtId="1" fontId="32" fillId="0" borderId="15" xfId="43" applyNumberFormat="1" applyFont="1" applyBorder="1" applyAlignment="1">
      <alignment horizontal="left" vertical="center" indent="2"/>
    </xf>
    <xf numFmtId="1" fontId="32" fillId="0" borderId="15" xfId="43" applyNumberFormat="1" applyFont="1" applyBorder="1" applyAlignment="1">
      <alignment horizontal="left" vertical="center" indent="3"/>
    </xf>
    <xf numFmtId="1" fontId="32" fillId="0" borderId="12" xfId="43" applyNumberFormat="1" applyFont="1" applyBorder="1" applyAlignment="1">
      <alignment horizontal="left" vertical="center" indent="3"/>
    </xf>
    <xf numFmtId="0" fontId="32" fillId="0" borderId="12" xfId="43" applyNumberFormat="1" applyFont="1" applyBorder="1" applyAlignment="1">
      <alignment horizontal="left" vertical="center" indent="4"/>
    </xf>
    <xf numFmtId="0" fontId="0" fillId="0" borderId="14" xfId="0" applyBorder="1"/>
    <xf numFmtId="0" fontId="0" fillId="0" borderId="0" xfId="0" applyAlignment="1">
      <alignment horizontal="left" indent="1"/>
    </xf>
    <xf numFmtId="14" fontId="0" fillId="0" borderId="0" xfId="0" applyNumberFormat="1"/>
    <xf numFmtId="0" fontId="26" fillId="33" borderId="10" xfId="43" applyFont="1" applyFill="1" applyBorder="1" applyAlignment="1">
      <alignment horizontal="center"/>
    </xf>
    <xf numFmtId="0" fontId="31" fillId="0" borderId="12" xfId="43" applyFont="1" applyBorder="1" applyAlignment="1">
      <alignment horizontal="center" vertical="center"/>
    </xf>
    <xf numFmtId="0" fontId="31" fillId="0" borderId="14" xfId="43" applyFont="1" applyBorder="1" applyAlignment="1">
      <alignment horizontal="center" vertical="center"/>
    </xf>
    <xf numFmtId="0" fontId="42" fillId="37" borderId="0" xfId="43" applyFont="1" applyFill="1" applyAlignment="1">
      <alignment horizontal="center" vertical="center"/>
    </xf>
    <xf numFmtId="0" fontId="42" fillId="37" borderId="0" xfId="43" applyNumberFormat="1" applyFont="1" applyFill="1" applyAlignment="1">
      <alignment horizontal="center" vertical="center"/>
    </xf>
    <xf numFmtId="0" fontId="1" fillId="0" borderId="0" xfId="43" applyFont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left" vertical="bottom" textRotation="0" wrapText="0" indent="0" justifyLastLine="0" shrinkToFit="0" readingOrder="0"/>
    </dxf>
    <dxf>
      <alignment horizontal="left" vertical="center" textRotation="0" wrapText="0" indent="13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1" defaultTableStyle="TableStyleMedium2" defaultPivotStyle="PivotStyleLight16">
    <tableStyle name="Style de tableau 1" pivot="0" count="0" xr9:uid="{653C9931-BED6-49AB-841E-555FECF04DE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26" Type="http://schemas.microsoft.com/office/2007/relationships/slicerCache" Target="slicerCaches/slicerCache2.xml"/><Relationship Id="rId39" Type="http://schemas.openxmlformats.org/officeDocument/2006/relationships/customXml" Target="../customXml/item3.xml"/><Relationship Id="rId21" Type="http://schemas.openxmlformats.org/officeDocument/2006/relationships/pivotCacheDefinition" Target="pivotCache/pivotCacheDefinition7.xml"/><Relationship Id="rId34" Type="http://schemas.openxmlformats.org/officeDocument/2006/relationships/powerPivotData" Target="model/item.data"/><Relationship Id="rId42" Type="http://schemas.openxmlformats.org/officeDocument/2006/relationships/customXml" Target="../customXml/item6.xml"/><Relationship Id="rId47" Type="http://schemas.openxmlformats.org/officeDocument/2006/relationships/customXml" Target="../customXml/item11.xml"/><Relationship Id="rId50" Type="http://schemas.openxmlformats.org/officeDocument/2006/relationships/customXml" Target="../customXml/item14.xml"/><Relationship Id="rId55" Type="http://schemas.openxmlformats.org/officeDocument/2006/relationships/customXml" Target="../customXml/item19.xml"/><Relationship Id="rId63" Type="http://schemas.openxmlformats.org/officeDocument/2006/relationships/customXml" Target="../customXml/item2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pivotCacheDefinition" Target="pivotCache/pivotCacheDefinition6.xml"/><Relationship Id="rId29" Type="http://schemas.openxmlformats.org/officeDocument/2006/relationships/theme" Target="theme/theme1.xml"/><Relationship Id="rId41" Type="http://schemas.openxmlformats.org/officeDocument/2006/relationships/customXml" Target="../customXml/item5.xml"/><Relationship Id="rId54" Type="http://schemas.openxmlformats.org/officeDocument/2006/relationships/customXml" Target="../customXml/item18.xml"/><Relationship Id="rId62" Type="http://schemas.openxmlformats.org/officeDocument/2006/relationships/customXml" Target="../customXml/item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0.xml"/><Relationship Id="rId32" Type="http://schemas.openxmlformats.org/officeDocument/2006/relationships/sharedStrings" Target="sharedStrings.xml"/><Relationship Id="rId37" Type="http://schemas.openxmlformats.org/officeDocument/2006/relationships/customXml" Target="../customXml/item1.xml"/><Relationship Id="rId40" Type="http://schemas.openxmlformats.org/officeDocument/2006/relationships/customXml" Target="../customXml/item4.xml"/><Relationship Id="rId45" Type="http://schemas.openxmlformats.org/officeDocument/2006/relationships/customXml" Target="../customXml/item9.xml"/><Relationship Id="rId53" Type="http://schemas.openxmlformats.org/officeDocument/2006/relationships/customXml" Target="../customXml/item17.xml"/><Relationship Id="rId58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23" Type="http://schemas.openxmlformats.org/officeDocument/2006/relationships/pivotCacheDefinition" Target="pivotCache/pivotCacheDefinition9.xml"/><Relationship Id="rId28" Type="http://schemas.microsoft.com/office/2007/relationships/slicerCache" Target="slicerCaches/slicerCache4.xml"/><Relationship Id="rId36" Type="http://schemas.openxmlformats.org/officeDocument/2006/relationships/calcChain" Target="calcChain.xml"/><Relationship Id="rId49" Type="http://schemas.openxmlformats.org/officeDocument/2006/relationships/customXml" Target="../customXml/item13.xml"/><Relationship Id="rId57" Type="http://schemas.openxmlformats.org/officeDocument/2006/relationships/customXml" Target="../customXml/item21.xml"/><Relationship Id="rId61" Type="http://schemas.openxmlformats.org/officeDocument/2006/relationships/customXml" Target="../customXml/item25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5.xml"/><Relationship Id="rId31" Type="http://schemas.openxmlformats.org/officeDocument/2006/relationships/styles" Target="styles.xml"/><Relationship Id="rId44" Type="http://schemas.openxmlformats.org/officeDocument/2006/relationships/customXml" Target="../customXml/item8.xml"/><Relationship Id="rId52" Type="http://schemas.openxmlformats.org/officeDocument/2006/relationships/customXml" Target="../customXml/item16.xml"/><Relationship Id="rId60" Type="http://schemas.openxmlformats.org/officeDocument/2006/relationships/customXml" Target="../customXml/item24.xml"/><Relationship Id="rId65" Type="http://schemas.openxmlformats.org/officeDocument/2006/relationships/customXml" Target="../customXml/item2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8.xml"/><Relationship Id="rId27" Type="http://schemas.microsoft.com/office/2007/relationships/slicerCache" Target="slicerCaches/slicerCache3.xml"/><Relationship Id="rId30" Type="http://schemas.openxmlformats.org/officeDocument/2006/relationships/connections" Target="connections.xml"/><Relationship Id="rId35" Type="http://schemas.microsoft.com/office/2017/10/relationships/person" Target="persons/person.xml"/><Relationship Id="rId43" Type="http://schemas.openxmlformats.org/officeDocument/2006/relationships/customXml" Target="../customXml/item7.xml"/><Relationship Id="rId48" Type="http://schemas.openxmlformats.org/officeDocument/2006/relationships/customXml" Target="../customXml/item12.xml"/><Relationship Id="rId56" Type="http://schemas.openxmlformats.org/officeDocument/2006/relationships/customXml" Target="../customXml/item20.xml"/><Relationship Id="rId64" Type="http://schemas.openxmlformats.org/officeDocument/2006/relationships/customXml" Target="../customXml/item28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microsoft.com/office/2007/relationships/slicerCache" Target="slicerCaches/slicerCache1.xml"/><Relationship Id="rId33" Type="http://schemas.openxmlformats.org/officeDocument/2006/relationships/sheetMetadata" Target="metadata.xml"/><Relationship Id="rId38" Type="http://schemas.openxmlformats.org/officeDocument/2006/relationships/customXml" Target="../customXml/item2.xml"/><Relationship Id="rId46" Type="http://schemas.openxmlformats.org/officeDocument/2006/relationships/customXml" Target="../customXml/item10.xml"/><Relationship Id="rId59" Type="http://schemas.openxmlformats.org/officeDocument/2006/relationships/customXml" Target="../customXml/item2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Trouver première appar val - 2020 0514.xlsx]TCD_Evol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Trouver première appar val - 2020 0514.xlsx]TCD_Evol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Trouver première appar val - 2020 0514.xlsx]Evol_Volumétrie_Réfs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0.46969332156201798</c:v>
                </c:pt>
                <c:pt idx="1">
                  <c:v>0.43071898659675228</c:v>
                </c:pt>
                <c:pt idx="2">
                  <c:v>1.03076970899117</c:v>
                </c:pt>
                <c:pt idx="3">
                  <c:v>1.3161897674382188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Trouver première appar val - 2020 0514.xlsx]Evol_CA_Réfs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48787.739999999991</c:v>
                </c:pt>
                <c:pt idx="4">
                  <c:v>13814.89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594.97243902439016</c:v>
                </c:pt>
                <c:pt idx="4">
                  <c:v>1062.6838461538462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Trouver première appar val - 2020 0514.xlsx]Evol_Vtes_JGM_TM!Tableau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Evol_Vtes_JGM_TM!$B$4:$B$9</c:f>
              <c:numCache>
                <c:formatCode>General</c:formatCode>
                <c:ptCount val="5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  <c:pt idx="4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Evol_Vtes_JGM_TM!$C$4:$C$9</c:f>
              <c:numCache>
                <c:formatCode>#\ ##0.00\ "€"</c:formatCode>
                <c:ptCount val="5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  <c:pt idx="4">
                  <c:v>3229.2000000000007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Trouver première appar val - 2020 0514.xlsx]Evol_CA_Global!Tableau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170146.03000000003</c:v>
                </c:pt>
                <c:pt idx="1">
                  <c:v>195071.87999999998</c:v>
                </c:pt>
                <c:pt idx="2">
                  <c:v>341354.61999999994</c:v>
                </c:pt>
                <c:pt idx="3">
                  <c:v>420799.86999999941</c:v>
                </c:pt>
                <c:pt idx="4">
                  <c:v>44352.99000000002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0.1452098174641408</c:v>
                </c:pt>
                <c:pt idx="1">
                  <c:v>0.16648259196636425</c:v>
                </c:pt>
                <c:pt idx="2">
                  <c:v>0.29132646856785982</c:v>
                </c:pt>
                <c:pt idx="3">
                  <c:v>0.35912840465119339</c:v>
                </c:pt>
                <c:pt idx="4">
                  <c:v>3.7852717350436355E-2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Trouver première appar val - 2020 0514.xlsx]Feuil3!Tableau croisé dynamique8</c:name>
    <c:fmtId val="0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Feuil3!$B$3:$B$5</c:f>
              <c:strCache>
                <c:ptCount val="1"/>
                <c:pt idx="0">
                  <c:v>2020 - janv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Feuil3!$A$6:$A$12</c:f>
              <c:strCache>
                <c:ptCount val="6"/>
                <c:pt idx="0">
                  <c:v>Félin Arima sans étui</c:v>
                </c:pt>
                <c:pt idx="1">
                  <c:v>Meukow Vanilla</c:v>
                </c:pt>
                <c:pt idx="2">
                  <c:v>Meukow VS </c:v>
                </c:pt>
                <c:pt idx="3">
                  <c:v>Meukow VSOP</c:v>
                </c:pt>
                <c:pt idx="4">
                  <c:v>Meukow XO Grde Champagne Etui</c:v>
                </c:pt>
                <c:pt idx="5">
                  <c:v>Meukow Xpresso</c:v>
                </c:pt>
              </c:strCache>
            </c:strRef>
          </c:cat>
          <c:val>
            <c:numRef>
              <c:f>Feuil3!$B$6:$B$12</c:f>
              <c:numCache>
                <c:formatCode>0.00</c:formatCode>
                <c:ptCount val="6"/>
                <c:pt idx="2">
                  <c:v>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13-449A-AC5A-2F4062A51CD2}"/>
            </c:ext>
          </c:extLst>
        </c:ser>
        <c:ser>
          <c:idx val="1"/>
          <c:order val="1"/>
          <c:tx>
            <c:strRef>
              <c:f>Feuil3!$C$3:$C$5</c:f>
              <c:strCache>
                <c:ptCount val="1"/>
                <c:pt idx="0">
                  <c:v>2020 - févr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Feuil3!$A$6:$A$12</c:f>
              <c:strCache>
                <c:ptCount val="6"/>
                <c:pt idx="0">
                  <c:v>Félin Arima sans étui</c:v>
                </c:pt>
                <c:pt idx="1">
                  <c:v>Meukow Vanilla</c:v>
                </c:pt>
                <c:pt idx="2">
                  <c:v>Meukow VS </c:v>
                </c:pt>
                <c:pt idx="3">
                  <c:v>Meukow VSOP</c:v>
                </c:pt>
                <c:pt idx="4">
                  <c:v>Meukow XO Grde Champagne Etui</c:v>
                </c:pt>
                <c:pt idx="5">
                  <c:v>Meukow Xpresso</c:v>
                </c:pt>
              </c:strCache>
            </c:strRef>
          </c:cat>
          <c:val>
            <c:numRef>
              <c:f>Feuil3!$C$6:$C$12</c:f>
              <c:numCache>
                <c:formatCode>0.00</c:formatCode>
                <c:ptCount val="6"/>
                <c:pt idx="0">
                  <c:v>5</c:v>
                </c:pt>
                <c:pt idx="1">
                  <c:v>13.000000000000002</c:v>
                </c:pt>
                <c:pt idx="2">
                  <c:v>28.000000000000004</c:v>
                </c:pt>
                <c:pt idx="3">
                  <c:v>12.000000000000002</c:v>
                </c:pt>
                <c:pt idx="4">
                  <c:v>3.0000000000000004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7D-BE87-4332-AA46-95F2FF00917D}"/>
            </c:ext>
          </c:extLst>
        </c:ser>
        <c:ser>
          <c:idx val="2"/>
          <c:order val="2"/>
          <c:tx>
            <c:strRef>
              <c:f>Feuil3!$D$3:$D$5</c:f>
              <c:strCache>
                <c:ptCount val="1"/>
                <c:pt idx="0">
                  <c:v>2020 - mars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Feuil3!$A$6:$A$12</c:f>
              <c:strCache>
                <c:ptCount val="6"/>
                <c:pt idx="0">
                  <c:v>Félin Arima sans étui</c:v>
                </c:pt>
                <c:pt idx="1">
                  <c:v>Meukow Vanilla</c:v>
                </c:pt>
                <c:pt idx="2">
                  <c:v>Meukow VS </c:v>
                </c:pt>
                <c:pt idx="3">
                  <c:v>Meukow VSOP</c:v>
                </c:pt>
                <c:pt idx="4">
                  <c:v>Meukow XO Grde Champagne Etui</c:v>
                </c:pt>
                <c:pt idx="5">
                  <c:v>Meukow Xpresso</c:v>
                </c:pt>
              </c:strCache>
            </c:strRef>
          </c:cat>
          <c:val>
            <c:numRef>
              <c:f>Feuil3!$D$6:$D$12</c:f>
              <c:numCache>
                <c:formatCode>0.00</c:formatCode>
                <c:ptCount val="6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3D-476C-B994-CE4F15DD27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558805792"/>
        <c:axId val="2031667712"/>
      </c:barChart>
      <c:catAx>
        <c:axId val="558805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1667712"/>
        <c:crosses val="autoZero"/>
        <c:auto val="1"/>
        <c:lblAlgn val="ctr"/>
        <c:lblOffset val="100"/>
        <c:noMultiLvlLbl val="0"/>
      </c:catAx>
      <c:valAx>
        <c:axId val="203166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0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327660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1428749</xdr:colOff>
      <xdr:row>10</xdr:row>
      <xdr:rowOff>123824</xdr:rowOff>
    </xdr:from>
    <xdr:to>
      <xdr:col>7</xdr:col>
      <xdr:colOff>390525</xdr:colOff>
      <xdr:row>31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BDF2F6-3E56-4826-BFD9-4171799300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1875001" backgroundQuery="1" createdVersion="6" refreshedVersion="6" minRefreshableVersion="3" recordCount="0" supportSubquery="1" supportAdvancedDrill="1" xr:uid="{8254F329-EBFC-47F3-9A64-A357EB79E85D}">
  <cacheSource type="external" connectionId="1"/>
  <cacheFields count="3"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Designation].[Designation]" caption="Designation" numFmtId="0" hierarchy="8" level="1">
      <sharedItems count="56">
        <s v="Bitter Lemon"/>
        <s v="Cherry Blossom"/>
        <s v="COGNAC BRUGEROLLE VS"/>
        <s v="Danzinger Goldwasser"/>
        <s v="Elderflower"/>
        <s v="Félin Arima sans étui"/>
        <s v="FRAIS"/>
        <s v="FREEZER JÄGERMEISTER"/>
        <s v="Gerin Rouge"/>
        <s v="Ginger Ale"/>
        <s v="Gran Reserva"/>
        <s v="Guerin Blanc"/>
        <s v="Jägermeister"/>
        <s v="Jägermeister distributeur miniatures"/>
        <s v="Jägermeister Scharf"/>
        <s v="Limoncello di Capri"/>
        <s v="LIQUEUR JÄGERMEISTER SPICE"/>
        <s v="London Dry Gin"/>
        <s v="Mate Mate"/>
        <s v="Meukow 90' boite métal"/>
        <s v="Meukow Cognac Flavouring regular"/>
        <s v="Meukow Cognac Flavouring xo"/>
        <s v="Meukow Extra Coffret"/>
        <s v="Meukow Vanilla"/>
        <s v="Meukow VS"/>
        <s v="Meukow VSOP"/>
        <s v="Meukow XO Boite Métal"/>
        <s v="Meukow XO Etui"/>
        <s v="Meukow XO Grde Champagne Etui"/>
        <s v="Meukow Xpresso"/>
        <s v="Mezcal Nuestra Soledad"/>
        <s v="Peach"/>
        <s v="PINEAU 2 PAYSANS BLANC"/>
        <s v="PINEAU 2 PAYSANS ROSE"/>
        <s v="Saar Dry Gin Ferdinand's"/>
        <s v="Sambuca Molinari Caffé"/>
        <s v="Sambuca Molinari Extra"/>
        <s v="Santiago de Cuba Anejo"/>
        <s v="Santiago de Cuba, 12 ans"/>
        <s v="Santiago de Cuba, 20 ans"/>
        <s v="Santiago de Cuba, 25 ans"/>
        <s v="Santiago de Cuba, Carta Blanca"/>
        <s v="Seve Feu de Joie"/>
        <s v="SHOT GLASSES FREEZER JAGERMEIS"/>
        <s v="Soda Water"/>
        <s v="Spicy Ginger Beer"/>
        <s v="TAP MACHINE JÄGER SPEED POURER"/>
        <s v="TAP MACHINE JÄGERMEISTER"/>
        <s v="TAP MACHINE JÄGERMEISTER 1 bll"/>
        <s v="Tonic Water"/>
        <s v="TRANSPORT"/>
        <s v="VERRE SHOOTER JÄGER"/>
        <s v="VODKA IMPERIAL GOLD"/>
        <s v="WILD TURKEY 101'"/>
        <s v="WILD TURKEY 81'"/>
        <s v="WILD TURKEY RYE 101'"/>
      </sharedItems>
    </cacheField>
    <cacheField name="[Measures].[Somme de Qte_Unit_btl2]" caption="Somme de Qte_Unit_btl2" numFmtId="0" hierarchy="38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3263887" backgroundQuery="1" createdVersion="6" refreshedVersion="6" minRefreshableVersion="3" recordCount="0" supportSubquery="1" supportAdvancedDrill="1" xr:uid="{EC7CECAB-1216-4FA6-BB34-009DCC6B18B2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4" level="32767"/>
    <cacheField name="Dummy0" numFmtId="0" hierarchy="3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4421295" backgroundQuery="1" createdVersion="6" refreshedVersion="6" minRefreshableVersion="3" recordCount="0" supportSubquery="1" supportAdvancedDrill="1" xr:uid="{8DD71D72-BE13-4C5E-97FC-FA44F0D0A556}">
  <cacheSource type="external" connectionId="1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6" level="32767"/>
    <cacheField name="[Measures].[Somme de CA_TTC]" caption="Somme de CA_TTC" numFmtId="0" hierarchy="34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6388889" backgroundQuery="1" createdVersion="6" refreshedVersion="6" minRefreshableVersion="3" recordCount="0" supportSubquery="1" supportAdvancedDrill="1" xr:uid="{A0B0013B-4A29-41D5-9D88-A5658F0091CA}">
  <cacheSource type="external" connectionId="1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7" level="32767"/>
    <cacheField name="[Measures].[mesure 2]" caption="mesure 2" numFmtId="0" hierarchy="22" level="32767"/>
    <cacheField name="[Measures].[Somme de CA_TTC]" caption="Somme de CA_TTC" numFmtId="0" hierarchy="34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8356482" backgroundQuery="1" createdVersion="6" refreshedVersion="6" minRefreshableVersion="3" recordCount="0" supportSubquery="1" supportAdvancedDrill="1" xr:uid="{59932794-5244-4435-A735-E0C9DA99B032}">
  <cacheSource type="external" connectionId="1"/>
  <cacheFields count="6">
    <cacheField name="[Measures].[Distinct Count of Nu_Cde]" caption="Distinct Count of Nu_Cde" numFmtId="0" hierarchy="27" level="32767"/>
    <cacheField name="[Measures].[Sum of Qte_Unit_btl]" caption="Sum of Qte_Unit_btl" numFmtId="0" hierarchy="26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1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80439815" backgroundQuery="1" createdVersion="6" refreshedVersion="6" minRefreshableVersion="3" recordCount="0" supportSubquery="1" supportAdvancedDrill="1" xr:uid="{B70ACC6B-CA4B-43E4-B2E4-17AF872702C8}">
  <cacheSource type="external" connectionId="1"/>
  <cacheFields count="3"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Measures].[mesure 1]" caption="mesure 1" numFmtId="0" hierarchy="21" level="32767"/>
    <cacheField name="[Tableau1].[Type ebt].[Type ebt]" caption="Type ebt" numFmtId="0" hierarchy="5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904.466807407407" createdVersion="6" refreshedVersion="6" minRefreshableVersion="3" recordCount="1989" xr:uid="{7A4409F7-84B5-4624-86AE-6F93EBA32C9C}">
  <cacheSource type="worksheet">
    <worksheetSource name="Tableau1"/>
  </cacheSource>
  <cacheFields count="20">
    <cacheField name="Date_Cde" numFmtId="14">
      <sharedItems containsSemiMixedTypes="0" containsNonDate="0" containsDate="1" containsString="0" minDate="2016-01-12T00:00:00" maxDate="2020-03-13T00:00:00" count="412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14T00:00:00"/>
        <d v="2020-01-09T00:00:00"/>
        <d v="2020-01-24T00:00:00"/>
        <d v="2020-01-15T00:00:00"/>
        <d v="2020-02-05T00:00:00"/>
        <d v="2020-01-01T00:00:00"/>
        <d v="2020-01-08T00:00:00"/>
        <d v="2020-02-07T00:00:00"/>
        <d v="2020-02-15T00:00:00"/>
        <d v="2020-01-30T00:00:00"/>
        <d v="2020-02-10T00:00:00"/>
        <d v="2020-02-25T00:00:00"/>
        <d v="2020-02-17T00:00:00"/>
        <d v="2020-02-27T00:00:00"/>
        <d v="2020-03-03T00:00:00"/>
        <d v="2020-03-11T00:00:00"/>
        <d v="2020-03-12T00:00:00"/>
      </sharedItems>
      <fieldGroup par="19" base="0">
        <rangePr groupBy="months" startDate="2016-01-12T00:00:00" endDate="2020-03-13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3/2020"/>
        </groupItems>
      </fieldGroup>
    </cacheField>
    <cacheField name="Nu_Cde" numFmtId="0">
      <sharedItems containsMixedTypes="1" containsNumber="1" containsInteger="1" minValue="79850" maxValue="79861"/>
    </cacheField>
    <cacheField name="Tiers_Nom_Ebt" numFmtId="0">
      <sharedItems/>
    </cacheField>
    <cacheField name="Tiers_ville" numFmtId="0">
      <sharedItems/>
    </cacheField>
    <cacheField name="Code Ebt" numFmtId="0">
      <sharedItems containsString="0" containsBlank="1" containsNumber="1" containsInteger="1" minValue="4027" maxValue="90264"/>
    </cacheField>
    <cacheField name="Type ebt" numFmtId="0">
      <sharedItems containsBlank="1"/>
    </cacheField>
    <cacheField name="Tarificat° client" numFmtId="0">
      <sharedItems containsBlank="1"/>
    </cacheField>
    <cacheField name="Type_Produit" numFmtId="0">
      <sharedItems containsBlank="1"/>
    </cacheField>
    <cacheField name="Designation" numFmtId="0">
      <sharedItems count="57">
        <s v="TAP MACHINE JÄGERMEISTER"/>
        <s v="Santiago de Cuba Anejo"/>
        <s v="Jägermeister"/>
        <s v="Seve Feu de Joie"/>
        <s v="WILD TURKEY 101'"/>
        <s v="WILD TURKEY 81'"/>
        <s v="FREEZER JÄGERMEISTER"/>
        <s v="VODKA IMPERIAL GOLD"/>
        <s v="Santiago de Cuba, Carta Blanca "/>
        <s v="Danzinger Goldwasser "/>
        <s v="Limoncello di Capri "/>
        <s v="Mate Mate"/>
        <s v="Sambuca Molinari Extra"/>
        <s v="COGNAC BRUGEROLLE VS"/>
        <s v="PINEAU 2 PAYSANS BLANC"/>
        <s v="PINEAU 2 PAYSANS ROSE"/>
        <s v="Meukow Vanilla"/>
        <s v="Meukow VSOP"/>
        <s v="Meukow Xpresso"/>
        <s v="Santiago de Cuba, Carta Blanca"/>
        <s v="Meukow VS "/>
        <s v="Ginger Ale"/>
        <s v="Spicy Ginger Beer"/>
        <s v="Bitter Lemon"/>
        <s v="Elderflower"/>
        <s v="Tonic Water"/>
        <s v="SHOT GLASSES FREEZER JAGERMEIS"/>
        <s v="LIQUEUR JÄGERMEISTER SPICE"/>
        <s v="TRANSPORT"/>
        <s v="Cherry Blossom"/>
        <s v="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Félin Arima sans étui"/>
        <s v="VERRE SHOOTER JÄGER"/>
        <s v="Gran Reserva"/>
        <s v="Mezcal Nuestra Soledad"/>
        <s v="London Dry Gin "/>
        <s v="TAP MACHINE JÄGERMEISTER 1 bll"/>
        <s v="TAP MACHINE JÄGER SPEED POURER"/>
        <s v="Meukow XO Etui"/>
        <s v="Peach"/>
        <s v="Jägermeister distributeur miniatures"/>
        <s v="Jägermeister Scharf"/>
        <s v="FRAIS"/>
        <s v="Meukow XO Grde Champagne Etui"/>
        <s v="Gerin Rouge"/>
        <s v="Meukow 90' boite métal"/>
        <s v="Meukow Extra Coffret"/>
        <s v="Guerin Blanc"/>
      </sharedItems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0">
      <sharedItems containsSemiMixedTypes="0" containsString="0" containsNumber="1" minValue="-1503.6" maxValue="7518"/>
    </cacheField>
    <cacheField name="CA_TTC" numFmtId="0">
      <sharedItems containsSemiMixedTypes="0" containsString="0" containsNumber="1" minValue="-1804.8" maxValue="9024"/>
    </cacheField>
    <cacheField name="Qte_Unit_btl" numFmtId="0">
      <sharedItems containsString="0" containsBlank="1" containsNumber="1" minValue="-120" maxValue="1200"/>
    </cacheField>
    <cacheField name="Qte_Unit_btl2" numFmtId="2">
      <sharedItems containsSemiMixedTypes="0" containsString="0" containsNumber="1" minValue="-120.00000000000001" maxValue="600"/>
    </cacheField>
    <cacheField name="Trimestres" numFmtId="0" databaseField="0">
      <fieldGroup base="0">
        <rangePr groupBy="quarters" startDate="2016-01-12T00:00:00" endDate="2020-03-13T00:00:00"/>
        <groupItems count="6">
          <s v="&lt;12/01/2016"/>
          <s v="Trimestre1"/>
          <s v="Trimestre2"/>
          <s v="Trimestre3"/>
          <s v="Trimestre4"/>
          <s v="&gt;13/03/2020"/>
        </groupItems>
      </fieldGroup>
    </cacheField>
    <cacheField name="Années" numFmtId="0" databaseField="0">
      <fieldGroup base="0">
        <rangePr groupBy="years" startDate="2016-01-12T00:00:00" endDate="2020-03-13T00:00:00"/>
        <groupItems count="7">
          <s v="&lt;12/01/2016"/>
          <s v="2016"/>
          <s v="2017"/>
          <s v="2018"/>
          <s v="2019"/>
          <s v="2020"/>
          <s v="&gt;13/03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5000003" backgroundQuery="1" createdVersion="3" refreshedVersion="6" minRefreshableVersion="3" recordCount="0" supportSubquery="1" supportAdvancedDrill="1" xr:uid="{4F591E93-8D0B-467D-9EE3-20F924651B8C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40131670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7546297" backgroundQuery="1" createdVersion="3" refreshedVersion="6" minRefreshableVersion="3" recordCount="0" supportSubquery="1" supportAdvancedDrill="1" xr:uid="{715CDE39-472D-4853-9260-F3F9C2E632E2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970225198"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904.462079282406" backgroundQuery="1" createdVersion="3" refreshedVersion="6" minRefreshableVersion="3" recordCount="0" supportSubquery="1" supportAdvancedDrill="1" xr:uid="{0D0015AF-E845-49DC-BF0E-8319C0D55867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2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811939406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9">
  <r>
    <x v="0"/>
    <s v="16V01106"/>
    <s v="NIGHTWAY"/>
    <s v="ORLEANS"/>
    <m/>
    <m/>
    <s v="CHR"/>
    <s v="JGR_TM"/>
    <x v="0"/>
    <n v="3"/>
    <n v="121"/>
    <n v="299"/>
    <n v="358.8"/>
    <n v="2"/>
    <n v="598"/>
    <n v="717.6"/>
    <n v="2"/>
    <n v="2"/>
  </r>
  <r>
    <x v="1"/>
    <s v="16V01154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"/>
    <s v="16V01175"/>
    <s v="SHANNON"/>
    <s v="ORLEANS"/>
    <m/>
    <m/>
    <s v="CHR"/>
    <s v="JGR_TM"/>
    <x v="0"/>
    <n v="3"/>
    <n v="121"/>
    <n v="299"/>
    <n v="358.8"/>
    <n v="1"/>
    <n v="299"/>
    <n v="358.8"/>
    <n v="1"/>
    <n v="1"/>
  </r>
  <r>
    <x v="2"/>
    <s v="16V0121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"/>
    <s v="16V01220"/>
    <s v="RLM DISTRI"/>
    <s v="SAVIGNE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4"/>
    <s v="16V01311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5"/>
    <s v="16V01323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5"/>
    <s v="16V01324"/>
    <s v="PLUMEJEAU"/>
    <s v="LA POMMERAYE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5"/>
    <s v="16V01323"/>
    <s v="SCHOEN"/>
    <s v="JOUE LES TOU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2"/>
    <n v="100"/>
    <n v="4067700013842"/>
    <n v="19.150804999999998"/>
    <n v="22.980965999999999"/>
    <n v="30"/>
    <n v="574.5"/>
    <n v="689.4"/>
    <n v="42.86"/>
    <n v="42.857142857142861"/>
  </r>
  <r>
    <x v="6"/>
    <s v="16V020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6"/>
    <s v="16V01327"/>
    <s v="LE JEAN"/>
    <s v="CHATEAU RENAULT"/>
    <m/>
    <m/>
    <s v="CHR"/>
    <s v="Boisson_Spirit"/>
    <x v="4"/>
    <n v="70"/>
    <n v="0"/>
    <n v="0"/>
    <n v="0"/>
    <n v="6"/>
    <n v="0"/>
    <n v="0"/>
    <n v="6"/>
    <n v="6.0000000000000009"/>
  </r>
  <r>
    <x v="6"/>
    <s v="16V01327"/>
    <s v="LE JEAN"/>
    <s v="CHATEAU RENAULT"/>
    <m/>
    <m/>
    <s v="CHR"/>
    <s v="Boisson_Spirit"/>
    <x v="5"/>
    <n v="70"/>
    <n v="0"/>
    <n v="0"/>
    <n v="0"/>
    <n v="6"/>
    <n v="0"/>
    <n v="0"/>
    <n v="6"/>
    <n v="6.0000000000000009"/>
  </r>
  <r>
    <x v="7"/>
    <s v="16V02090"/>
    <s v="MCLG"/>
    <s v="BOURGES"/>
    <m/>
    <m/>
    <s v="CHR"/>
    <s v="JGR_TM"/>
    <x v="6"/>
    <n v="6"/>
    <n v="125"/>
    <n v="139"/>
    <n v="166.8"/>
    <n v="1"/>
    <n v="139"/>
    <n v="166.8"/>
    <n v="1"/>
    <n v="1"/>
  </r>
  <r>
    <x v="7"/>
    <s v="16V02080"/>
    <s v="AU BUREAU"/>
    <s v="TOURS"/>
    <m/>
    <m/>
    <s v="GROS"/>
    <s v="JGR_TM"/>
    <x v="0"/>
    <n v="3"/>
    <n v="121"/>
    <n v="299"/>
    <n v="358.8"/>
    <n v="1"/>
    <n v="299"/>
    <n v="358.8"/>
    <n v="1"/>
    <n v="1"/>
  </r>
  <r>
    <x v="8"/>
    <s v="16V02056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8"/>
    <s v="16V02056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8"/>
    <s v="16V02056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9"/>
    <s v="16V02122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9"/>
    <s v="16V0212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0"/>
    <s v="16V021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1"/>
    <s v="16V02226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310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265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12"/>
    <s v="16V02265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12"/>
    <s v="16V02265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24"/>
    <n v="-774.48"/>
    <n v="-929.28"/>
    <n v="-60"/>
    <n v="-60.000000000000007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4"/>
    <n v="-129.08000000000001"/>
    <n v="-154.88"/>
    <n v="-10"/>
    <n v="-10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4"/>
    <s v="16V02367"/>
    <s v="WALLABY"/>
    <s v="ANGERS"/>
    <m/>
    <m/>
    <s v="CHR"/>
    <s v="Boisson_Spirit"/>
    <x v="9"/>
    <n v="70"/>
    <n v="4055800060200"/>
    <n v="18.588644000000002"/>
    <n v="22.306372800000002"/>
    <n v="12"/>
    <n v="223.07999999999998"/>
    <n v="267.71999999999997"/>
    <n v="12"/>
    <n v="12.000000000000002"/>
  </r>
  <r>
    <x v="14"/>
    <s v="16V02349"/>
    <s v="SCHOEN"/>
    <s v="JOUE LES TOUR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4"/>
    <s v="16V02367"/>
    <s v="WALLABY"/>
    <s v="ANGERS"/>
    <m/>
    <m/>
    <s v="CHR"/>
    <s v="Boisson_Spirit"/>
    <x v="2"/>
    <n v="100"/>
    <n v="4067700013842"/>
    <n v="19.150804999999998"/>
    <n v="22.980965999999999"/>
    <n v="36"/>
    <n v="689.4"/>
    <n v="827.28"/>
    <n v="51.43"/>
    <n v="51.428571428571431"/>
  </r>
  <r>
    <x v="14"/>
    <s v="16V02367"/>
    <s v="WALLABY"/>
    <s v="ANGE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15"/>
    <s v="16V023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"/>
    <s v="16V03061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17"/>
    <s v="16V03045"/>
    <s v="AMERICAN"/>
    <s v="BEAUPREAU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7"/>
    <s v="16V03045"/>
    <s v="AMERICAN"/>
    <s v="BEAUPREAU"/>
    <m/>
    <m/>
    <s v="CHR"/>
    <s v="Boisson_Spirit"/>
    <x v="2"/>
    <n v="70"/>
    <n v="4067700013859"/>
    <n v="13.942563499999999"/>
    <n v="16.731076199999997"/>
    <n v="30"/>
    <n v="418.2"/>
    <n v="501.90000000000003"/>
    <n v="30"/>
    <n v="30.000000000000004"/>
  </r>
  <r>
    <x v="17"/>
    <s v="16V03045"/>
    <s v="AMERICAN"/>
    <s v="BEAUPREAU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17"/>
    <s v="16V03045"/>
    <s v="AMERICAN"/>
    <s v="BEAUPREAU"/>
    <m/>
    <m/>
    <s v="CHR"/>
    <s v="Boisson_Spirit"/>
    <x v="4"/>
    <n v="70"/>
    <n v="0"/>
    <n v="0"/>
    <n v="0"/>
    <n v="6"/>
    <n v="0"/>
    <n v="0"/>
    <n v="6"/>
    <n v="6.0000000000000009"/>
  </r>
  <r>
    <x v="18"/>
    <s v="16V03156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8"/>
    <s v="16V03157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9"/>
    <s v="16V03152"/>
    <s v="PLUMEJEAU"/>
    <s v="LA POMMERAY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"/>
    <s v="16V0317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1"/>
    <s v="16V03265"/>
    <s v="SCHOEN"/>
    <s v="CHATEAUROU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2"/>
    <s v="16V0327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"/>
    <s v="16V032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23"/>
    <s v="16V03340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3"/>
    <s v="16V033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3"/>
    <s v="16V03340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23"/>
    <s v="16V03340"/>
    <s v="FIGUEIREDO"/>
    <s v="SAINT ROCH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23"/>
    <s v="16V03340"/>
    <s v="FIGUEIREDO"/>
    <s v="SAINT ROCH"/>
    <m/>
    <m/>
    <s v="GROS"/>
    <s v="Boisson_Spirit"/>
    <x v="7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7"/>
    <n v="175"/>
    <n v="0"/>
    <n v="0"/>
    <n v="0"/>
    <n v="4"/>
    <n v="0"/>
    <n v="0"/>
    <n v="10"/>
    <n v="10"/>
  </r>
  <r>
    <x v="23"/>
    <s v="16V03340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5"/>
    <n v="70"/>
    <n v="0"/>
    <n v="0"/>
    <n v="0"/>
    <n v="30"/>
    <n v="0"/>
    <n v="0"/>
    <n v="30"/>
    <n v="30.000000000000004"/>
  </r>
  <r>
    <x v="23"/>
    <s v="16V03340"/>
    <s v="FIGUEIREDO"/>
    <s v="SAINT ROCH"/>
    <m/>
    <m/>
    <s v="GROS"/>
    <s v="Boisson_Spirit"/>
    <x v="5"/>
    <n v="70"/>
    <n v="0"/>
    <n v="0"/>
    <n v="0"/>
    <n v="6"/>
    <n v="0"/>
    <n v="0"/>
    <n v="6"/>
    <n v="6.0000000000000009"/>
  </r>
  <r>
    <x v="24"/>
    <s v="16V03389"/>
    <s v="0000003300"/>
    <s v="EGLETONS"/>
    <m/>
    <m/>
    <m/>
    <s v="Boisson_Spirit"/>
    <x v="13"/>
    <n v="70"/>
    <n v="0"/>
    <n v="0"/>
    <n v="0"/>
    <n v="6"/>
    <n v="0"/>
    <n v="0"/>
    <n v="6"/>
    <n v="6.0000000000000009"/>
  </r>
  <r>
    <x v="24"/>
    <s v="16V0338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24"/>
    <s v="16V03389"/>
    <s v="JM LAC"/>
    <s v="EGLETONS"/>
    <m/>
    <s v="CAVISTE"/>
    <m/>
    <s v="Boisson_Spirit"/>
    <x v="14"/>
    <n v="75"/>
    <n v="0"/>
    <n v="0"/>
    <n v="0"/>
    <n v="18"/>
    <n v="0"/>
    <n v="0"/>
    <n v="19.29"/>
    <n v="19.285714285714288"/>
  </r>
  <r>
    <x v="24"/>
    <s v="16V033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25"/>
    <s v="16V03411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56"/>
    <n v="2667.6000000000004"/>
    <n v="3201.12"/>
    <n v="222.86"/>
    <n v="222.85714285714286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26"/>
    <s v="16V0403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7"/>
    <s v="16V04176"/>
    <s v="FAUSTO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77"/>
    <s v="L'ATELIER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144"/>
    <n v="1804.32"/>
    <n v="2165.7599999999998"/>
    <n v="144"/>
    <n v="144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7"/>
    <s v="16V04178"/>
    <s v="GAROUDA"/>
    <s v="VILLEPERDUE"/>
    <m/>
    <m/>
    <s v="CHR"/>
    <s v="JGR_TM"/>
    <x v="0"/>
    <n v="3"/>
    <n v="121"/>
    <n v="299"/>
    <n v="358.8"/>
    <n v="1"/>
    <n v="299"/>
    <n v="358.8"/>
    <n v="1"/>
    <n v="1"/>
  </r>
  <r>
    <x v="28"/>
    <s v="16V04207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8"/>
    <s v="16V04207"/>
    <s v="SCHOEN"/>
    <s v="JOUE LES TOURS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9"/>
    <s v="16V04282"/>
    <s v="FAUSTO"/>
    <s v="ANGERS"/>
    <m/>
    <m/>
    <s v="CHR"/>
    <s v="JGR_TM"/>
    <x v="0"/>
    <n v="3"/>
    <n v="121"/>
    <n v="299"/>
    <n v="358.8"/>
    <n v="1"/>
    <n v="299"/>
    <n v="358.8"/>
    <n v="1"/>
    <n v="1"/>
  </r>
  <r>
    <x v="29"/>
    <s v="16V04283"/>
    <s v="O BASQUE"/>
    <s v="CHOLET"/>
    <m/>
    <m/>
    <s v="CHR"/>
    <s v="JGR_TM"/>
    <x v="0"/>
    <n v="3"/>
    <n v="121"/>
    <n v="299"/>
    <n v="358.8"/>
    <n v="1"/>
    <n v="299"/>
    <n v="358.8"/>
    <n v="1"/>
    <n v="1"/>
  </r>
  <r>
    <x v="29"/>
    <s v="16V04286"/>
    <s v="TEO"/>
    <s v="BEAUGENCY"/>
    <m/>
    <m/>
    <s v="CHR"/>
    <s v="JGR_TM"/>
    <x v="0"/>
    <n v="3"/>
    <n v="121"/>
    <n v="299"/>
    <n v="358.8"/>
    <n v="1"/>
    <n v="299"/>
    <n v="358.8"/>
    <n v="1"/>
    <n v="1"/>
  </r>
  <r>
    <x v="30"/>
    <s v="16V04450"/>
    <s v="BIGWOOD'S"/>
    <s v="ANGERS"/>
    <m/>
    <s v="CHR_BAR"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30"/>
    <s v="16V0444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30"/>
    <s v="16V04450"/>
    <s v="BIGWOOD'S"/>
    <s v="ANGERS"/>
    <m/>
    <s v="CHR_BAR"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30"/>
    <s v="16V04450"/>
    <s v="BIGWOOD'S"/>
    <s v="ANGERS"/>
    <m/>
    <s v="CHR_BAR"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"/>
    <s v="16V04450"/>
    <s v="BIGWOOD'S"/>
    <s v="ANGERS"/>
    <m/>
    <s v="CHR_BAR"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0"/>
    <s v="16V04450"/>
    <s v="BIGWOOD'S"/>
    <s v="ANGERS"/>
    <m/>
    <s v="CHR_BAR"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0"/>
    <s v="16V04450"/>
    <s v="BIGWOOD'S"/>
    <s v="ANGERS"/>
    <m/>
    <s v="CHR_BAR"/>
    <s v="CHR"/>
    <s v="Boisson_Spirit"/>
    <x v="1"/>
    <n v="70"/>
    <n v="8500000917015"/>
    <n v="12.7382118"/>
    <n v="15.28585416"/>
    <n v="6"/>
    <n v="76.44"/>
    <n v="91.74"/>
    <n v="6"/>
    <n v="6.0000000000000009"/>
  </r>
  <r>
    <x v="30"/>
    <s v="16V04450"/>
    <s v="BIGWOOD'S"/>
    <s v="ANGERS"/>
    <m/>
    <s v="CHR_BAR"/>
    <s v="CHR"/>
    <s v="Boisson_Spirit"/>
    <x v="19"/>
    <n v="70"/>
    <n v="8500000917008"/>
    <n v="11.528211800000001"/>
    <n v="13.833854160000001"/>
    <n v="6"/>
    <n v="69.179999999999993"/>
    <n v="82.98"/>
    <n v="6"/>
    <n v="6.0000000000000009"/>
  </r>
  <r>
    <x v="30"/>
    <s v="16V04450"/>
    <s v="BIGWOOD'S"/>
    <s v="ANGERS"/>
    <m/>
    <s v="CHR_BAR"/>
    <s v="CHR"/>
    <s v="Boisson_Spirit"/>
    <x v="3"/>
    <n v="70"/>
    <n v="3257150688009"/>
    <n v="14.5169152"/>
    <n v="17.420298240000001"/>
    <n v="12"/>
    <n v="174.24"/>
    <n v="209.04000000000002"/>
    <n v="12"/>
    <n v="12.000000000000002"/>
  </r>
  <r>
    <x v="30"/>
    <s v="16V04450"/>
    <s v="BIGWOOD'S"/>
    <s v="ANGERS"/>
    <m/>
    <s v="CHR_BAR"/>
    <s v="CHR"/>
    <s v="Boisson_Spirit"/>
    <x v="4"/>
    <n v="70"/>
    <n v="0"/>
    <n v="0"/>
    <n v="0"/>
    <n v="12"/>
    <n v="0"/>
    <n v="0"/>
    <n v="12"/>
    <n v="12.000000000000002"/>
  </r>
  <r>
    <x v="31"/>
    <s v="16V04279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31"/>
    <s v="16V04279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31"/>
    <s v="16V04279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31"/>
    <s v="16V04279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32"/>
    <s v="16V050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2"/>
    <s v="16V05085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33"/>
    <s v="16V05219"/>
    <s v="CLIPPER"/>
    <s v="BLOI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3"/>
    <s v="16V05210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3"/>
    <s v="16V05219"/>
    <s v="CLIPPER"/>
    <s v="BLOI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33"/>
    <s v="16V05218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3"/>
    <s v="16V05219"/>
    <s v="CLIPPER"/>
    <s v="BLOI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33"/>
    <s v="16V05219"/>
    <s v="CLIPPER"/>
    <s v="BLOIS"/>
    <m/>
    <m/>
    <s v="GROS"/>
    <s v="Boisson_Spirit"/>
    <x v="1"/>
    <n v="100"/>
    <n v="3257150410167"/>
    <n v="15.778874"/>
    <n v="18.934648800000002"/>
    <n v="18"/>
    <n v="284.03999999999996"/>
    <n v="340.74"/>
    <n v="25.71"/>
    <n v="25.714285714285715"/>
  </r>
  <r>
    <x v="33"/>
    <s v="16V05218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33"/>
    <s v="16V05218"/>
    <s v="REMY BREGE"/>
    <s v="LA MOTTE BEUVRON"/>
    <m/>
    <m/>
    <s v="GROS"/>
    <s v="Boisson_Spirit"/>
    <x v="7"/>
    <n v="100"/>
    <n v="4603514006849"/>
    <n v="17.370920000000002"/>
    <n v="20.845104000000003"/>
    <n v="30"/>
    <n v="521.1"/>
    <n v="625.5"/>
    <n v="42.86"/>
    <n v="42.857142857142861"/>
  </r>
  <r>
    <x v="33"/>
    <s v="16V05218"/>
    <s v="REMY BREGE"/>
    <s v="LA MOTTE BEUVRON"/>
    <m/>
    <m/>
    <s v="GROS"/>
    <s v="Boisson_Spirit"/>
    <x v="4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4"/>
    <n v="70"/>
    <n v="0"/>
    <n v="0"/>
    <n v="0"/>
    <n v="6"/>
    <n v="0"/>
    <n v="0"/>
    <n v="6"/>
    <n v="6.0000000000000009"/>
  </r>
  <r>
    <x v="33"/>
    <s v="16V05218"/>
    <s v="REMY BREGE"/>
    <s v="LA MOTTE BEUVRON"/>
    <m/>
    <m/>
    <s v="GROS"/>
    <s v="Boisson_Spirit"/>
    <x v="5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5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34"/>
    <s v="16V05320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34"/>
    <s v="16V05320"/>
    <s v="LA DATCHA"/>
    <s v="ORLEANS"/>
    <m/>
    <m/>
    <s v="CHR"/>
    <s v="Boisson_Soft"/>
    <x v="22"/>
    <n v="20"/>
    <n v="4260310553849"/>
    <n v="0.89"/>
    <n v="0.93895000000000006"/>
    <n v="120"/>
    <n v="106.8"/>
    <n v="112.8"/>
    <n v="34.29"/>
    <n v="34.285714285714285"/>
  </r>
  <r>
    <x v="34"/>
    <s v="16V05320"/>
    <s v="LA DATCHA"/>
    <s v="ORLEANS"/>
    <m/>
    <m/>
    <s v="CHR"/>
    <s v="Boisson_Spirit"/>
    <x v="4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pirit"/>
    <x v="5"/>
    <n v="70"/>
    <n v="0"/>
    <n v="0"/>
    <n v="0"/>
    <n v="6"/>
    <n v="0"/>
    <n v="0"/>
    <n v="6"/>
    <n v="6.0000000000000009"/>
  </r>
  <r>
    <x v="35"/>
    <s v="16V0533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"/>
    <s v="16V05374"/>
    <s v="SCHOEN"/>
    <s v="JOUE LES TOU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24"/>
    <n v="20"/>
    <n v="4260310553863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36"/>
    <s v="16V05379"/>
    <s v="OUTBACK"/>
    <s v="TOU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36"/>
    <s v="16V05379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36"/>
    <s v="16V05374"/>
    <s v="SCHOEN"/>
    <s v="JOUE LES TOURS"/>
    <m/>
    <m/>
    <s v="GROS"/>
    <s v="Boisson_Spirit"/>
    <x v="4"/>
    <n v="70"/>
    <n v="0"/>
    <n v="0"/>
    <n v="0"/>
    <n v="12"/>
    <n v="0"/>
    <n v="0"/>
    <n v="12"/>
    <n v="12.000000000000002"/>
  </r>
  <r>
    <x v="37"/>
    <s v="16V06066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38"/>
    <s v="16V06053"/>
    <s v="FROMAGET"/>
    <s v="VIVONN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"/>
    <s v="16V06053"/>
    <s v="FROMAGET"/>
    <s v="VIVONNE"/>
    <m/>
    <m/>
    <s v="GROS"/>
    <s v="Boisson_Soft"/>
    <x v="11"/>
    <n v="50"/>
    <n v="4260310553382"/>
    <n v="1"/>
    <n v="1.0549999999999999"/>
    <n v="280"/>
    <n v="280"/>
    <n v="296.8"/>
    <n v="200"/>
    <n v="200"/>
  </r>
  <r>
    <x v="38"/>
    <s v="16V06053"/>
    <s v="FROMAGET"/>
    <s v="VIVONNE"/>
    <m/>
    <m/>
    <s v="GROS"/>
    <s v="Boisson_Spirit"/>
    <x v="4"/>
    <n v="70"/>
    <n v="0"/>
    <n v="0"/>
    <n v="0"/>
    <n v="6"/>
    <n v="0"/>
    <n v="0"/>
    <n v="6"/>
    <n v="6.0000000000000009"/>
  </r>
  <r>
    <x v="38"/>
    <s v="16V06053"/>
    <s v="FROMAGET"/>
    <s v="VIVONNE"/>
    <m/>
    <m/>
    <s v="GROS"/>
    <s v="Boisson_Spirit"/>
    <x v="5"/>
    <n v="70"/>
    <n v="0"/>
    <n v="0"/>
    <n v="0"/>
    <n v="6"/>
    <n v="0"/>
    <n v="0"/>
    <n v="6"/>
    <n v="6.0000000000000009"/>
  </r>
  <r>
    <x v="39"/>
    <s v="16V06057"/>
    <s v="FIGUEIREDO"/>
    <s v="SAINT ROCH"/>
    <m/>
    <m/>
    <s v="GROS"/>
    <s v="Boisson_Soft"/>
    <x v="23"/>
    <n v="20"/>
    <n v="4260310550305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oft"/>
    <x v="24"/>
    <n v="20"/>
    <n v="4260310553863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pirit"/>
    <x v="2"/>
    <n v="100"/>
    <n v="4067700013842"/>
    <n v="17.100804999999998"/>
    <n v="20.520965999999998"/>
    <n v="72"/>
    <n v="1231.2"/>
    <n v="1477.44"/>
    <n v="102.86"/>
    <n v="102.85714285714286"/>
  </r>
  <r>
    <x v="39"/>
    <s v="16V06057"/>
    <s v="FIGUEIREDO"/>
    <s v="SAINT ROCH"/>
    <m/>
    <m/>
    <s v="GROS"/>
    <s v="Boisson_Soft"/>
    <x v="11"/>
    <n v="50"/>
    <n v="4260310553382"/>
    <n v="1"/>
    <n v="1.0549999999999999"/>
    <n v="260"/>
    <n v="260"/>
    <n v="275.60000000000002"/>
    <n v="185.71"/>
    <n v="185.71428571428572"/>
  </r>
  <r>
    <x v="39"/>
    <s v="16V06057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39"/>
    <s v="16V06057"/>
    <s v="FIGUEIREDO"/>
    <s v="SAINT ROCH"/>
    <m/>
    <m/>
    <s v="GROS"/>
    <s v="Boisson_Spirit"/>
    <x v="5"/>
    <n v="70"/>
    <n v="0"/>
    <n v="0"/>
    <n v="0"/>
    <n v="12"/>
    <n v="0"/>
    <n v="0"/>
    <n v="12"/>
    <n v="12.000000000000002"/>
  </r>
  <r>
    <x v="40"/>
    <s v="16V06194"/>
    <s v="BIGWOOD'S"/>
    <s v="ANGERS"/>
    <m/>
    <s v="CHR_BAR"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41"/>
    <s v="16V06197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42"/>
    <s v="16V062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43"/>
    <s v="16V0619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43"/>
    <s v="16V06250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3"/>
    <s v="16V06251"/>
    <s v="CLIPPER"/>
    <s v="BLOI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4"/>
    <s v="16V06348"/>
    <s v="LES TROIS"/>
    <s v="BOURGES"/>
    <m/>
    <m/>
    <s v="CHR"/>
    <s v="JGR_TM"/>
    <x v="0"/>
    <n v="3"/>
    <n v="121"/>
    <n v="299"/>
    <n v="358.8"/>
    <n v="1"/>
    <n v="299"/>
    <n v="358.8"/>
    <n v="1"/>
    <n v="1"/>
  </r>
  <r>
    <x v="45"/>
    <s v="16V06352"/>
    <s v="BISTROT 64"/>
    <s v="TOUR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45"/>
    <s v="16V06352"/>
    <s v="BISTROT 64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45"/>
    <s v="16V06352"/>
    <s v="BISTROT 64"/>
    <s v="TOU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45"/>
    <s v="16V06352"/>
    <s v="BISTROT 64"/>
    <s v="TOURS"/>
    <m/>
    <m/>
    <s v="CHR"/>
    <s v="Boisson_Spirit"/>
    <x v="12"/>
    <n v="70"/>
    <n v="8002095100001"/>
    <n v="16.028644"/>
    <n v="19.234372799999999"/>
    <n v="6"/>
    <n v="96.18"/>
    <n v="115.38"/>
    <n v="6"/>
    <n v="6.0000000000000009"/>
  </r>
  <r>
    <x v="45"/>
    <s v="16V06352"/>
    <s v="BISTROT 64"/>
    <s v="TOUR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45"/>
    <s v="16V06356"/>
    <s v="LE QG"/>
    <s v="BENAIS"/>
    <m/>
    <m/>
    <s v="CHR"/>
    <s v="JGR_TM"/>
    <x v="0"/>
    <n v="3"/>
    <n v="121"/>
    <n v="299"/>
    <n v="358.8"/>
    <n v="1"/>
    <n v="299"/>
    <n v="358.8"/>
    <n v="1"/>
    <n v="1"/>
  </r>
  <r>
    <x v="45"/>
    <s v="16V06361"/>
    <s v="L'EXTASIA"/>
    <s v="LA CHATRE"/>
    <m/>
    <m/>
    <s v="CHR"/>
    <s v="JGR_TM"/>
    <x v="0"/>
    <n v="3"/>
    <n v="121"/>
    <n v="299"/>
    <n v="358.8"/>
    <n v="1"/>
    <n v="299"/>
    <n v="358.8"/>
    <n v="1"/>
    <n v="1"/>
  </r>
  <r>
    <x v="46"/>
    <s v="16V06401"/>
    <s v="SCHOEN"/>
    <s v="JOUE LES TOURS"/>
    <m/>
    <m/>
    <s v="GROS"/>
    <s v="Boisson_Soft"/>
    <x v="23"/>
    <n v="20"/>
    <n v="4260310550305"/>
    <n v="0.81"/>
    <n v="0.85455000000000003"/>
    <n v="0"/>
    <n v="0"/>
    <n v="0"/>
    <n v="0"/>
    <n v="0"/>
  </r>
  <r>
    <x v="46"/>
    <s v="16V06401"/>
    <s v="SCHOEN"/>
    <s v="JOUE LES TOURS"/>
    <m/>
    <m/>
    <s v="GROS"/>
    <s v="Boisson_Soft"/>
    <x v="24"/>
    <n v="20"/>
    <n v="4260310553863"/>
    <n v="0.81"/>
    <n v="0.85455000000000003"/>
    <n v="0"/>
    <n v="0"/>
    <n v="0"/>
    <n v="0"/>
    <n v="0"/>
  </r>
  <r>
    <x v="46"/>
    <s v="16V06370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46"/>
    <s v="16V06401"/>
    <s v="SCHOEN"/>
    <s v="JOUE LES TOURS"/>
    <m/>
    <m/>
    <s v="GROS"/>
    <s v="Boisson_Soft"/>
    <x v="11"/>
    <n v="50"/>
    <n v="4260310553382"/>
    <n v="1"/>
    <n v="1.0549999999999999"/>
    <n v="0"/>
    <n v="0"/>
    <n v="0"/>
    <n v="0"/>
    <n v="0"/>
  </r>
  <r>
    <x v="47"/>
    <s v="16V07001"/>
    <s v="ALEXANDRA"/>
    <s v="TOURS"/>
    <m/>
    <m/>
    <s v="CHR"/>
    <s v="Boisson_Spirit"/>
    <x v="3"/>
    <n v="70"/>
    <n v="3257150688009"/>
    <n v="14.5169152"/>
    <n v="17.420298240000001"/>
    <n v="48"/>
    <n v="696.96"/>
    <n v="836.16000000000008"/>
    <n v="48"/>
    <n v="48.000000000000007"/>
  </r>
  <r>
    <x v="48"/>
    <s v="16V07086"/>
    <s v="LE PLB"/>
    <s v="POITIERS"/>
    <m/>
    <m/>
    <s v="CHR"/>
    <s v="JGR_TM"/>
    <x v="0"/>
    <n v="3"/>
    <n v="121"/>
    <n v="299"/>
    <n v="358.8"/>
    <n v="1"/>
    <n v="299"/>
    <n v="358.8"/>
    <n v="1"/>
    <n v="1"/>
  </r>
  <r>
    <x v="48"/>
    <s v="16V07087"/>
    <s v="RED TEAM"/>
    <s v="ROCHECORBON"/>
    <m/>
    <m/>
    <s v="CHR"/>
    <s v="JGR_TM"/>
    <x v="0"/>
    <n v="3"/>
    <n v="121"/>
    <n v="299"/>
    <n v="358.8"/>
    <n v="1"/>
    <n v="299"/>
    <n v="358.8"/>
    <n v="1"/>
    <n v="1"/>
  </r>
  <r>
    <x v="49"/>
    <s v="16V0706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0"/>
    <s v="16V07204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51"/>
    <s v="16V07330"/>
    <s v="L'OLIVIER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51"/>
    <s v="16V07330"/>
    <s v="L'OLIVIER"/>
    <s v="ORLEAN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51"/>
    <s v="16V0732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51"/>
    <s v="16V07330"/>
    <s v="L'OLIVIER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1"/>
    <s v="16V07330"/>
    <s v="L'OLIVIER"/>
    <s v="ORLEAN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51"/>
    <s v="16V07330"/>
    <s v="L'OLIVIER"/>
    <s v="ORLEAN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51"/>
    <s v="16V07330"/>
    <s v="L'OLIVIER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2"/>
    <s v="16V07338"/>
    <s v="DIAMS TONIC"/>
    <s v="JALLAIS"/>
    <m/>
    <s v="CHR_CLUB"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53"/>
    <s v="16V07209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53"/>
    <s v="16V07230"/>
    <s v="L'ANT'HIC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3"/>
    <s v="16V07230"/>
    <s v="L'ANT'HIC"/>
    <s v="ORLEAN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3"/>
    <s v="16V07230"/>
    <s v="L'ANT'HIC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3"/>
    <s v="16V07230"/>
    <s v="L'ANT'HIC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54"/>
    <s v="16V08015"/>
    <s v="ALMERIA"/>
    <s v="SALBRIS"/>
    <m/>
    <m/>
    <s v="CHR"/>
    <s v="JGR_TM"/>
    <x v="0"/>
    <n v="3"/>
    <n v="121"/>
    <n v="299"/>
    <n v="358.8"/>
    <n v="1"/>
    <n v="299"/>
    <n v="358.8"/>
    <n v="1"/>
    <n v="1"/>
  </r>
  <r>
    <x v="55"/>
    <s v="16V08072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56"/>
    <s v="16V08091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6"/>
    <s v="16V08091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56"/>
    <s v="16V08091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57"/>
    <s v="16V08226"/>
    <s v="AMERICAN"/>
    <s v="BEAUPREAU"/>
    <m/>
    <m/>
    <s v="CHR"/>
    <s v="JGR_TM"/>
    <x v="6"/>
    <n v="6"/>
    <n v="125"/>
    <n v="139"/>
    <n v="166.8"/>
    <n v="1"/>
    <n v="139"/>
    <n v="166.8"/>
    <n v="1"/>
    <n v="1"/>
  </r>
  <r>
    <x v="57"/>
    <s v="16V08229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57"/>
    <s v="16V08222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3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5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1"/>
    <s v="LA TABERNE"/>
    <s v="POITIERS"/>
    <m/>
    <m/>
    <s v="CHR"/>
    <s v="JGR_TM"/>
    <x v="6"/>
    <n v="6"/>
    <n v="125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6"/>
    <n v="6"/>
    <n v="125"/>
    <n v="139"/>
    <n v="166.8"/>
    <n v="1"/>
    <n v="139"/>
    <n v="166.8"/>
    <n v="1"/>
    <n v="1"/>
  </r>
  <r>
    <x v="57"/>
    <s v="16V08212"/>
    <s v="LE SHELTER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6"/>
    <s v="AMERICAN"/>
    <s v="BEAUPREAU"/>
    <m/>
    <m/>
    <s v="CHR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26"/>
    <n v="4"/>
    <n v="123"/>
    <n v="139"/>
    <n v="166.8"/>
    <n v="1"/>
    <n v="139"/>
    <n v="166.8"/>
    <n v="1"/>
    <n v="1"/>
  </r>
  <r>
    <x v="57"/>
    <s v="16V08227"/>
    <s v="AU BUREAU"/>
    <s v="TOURS"/>
    <m/>
    <m/>
    <s v="GROS"/>
    <s v="JGR_TM"/>
    <x v="26"/>
    <n v="4"/>
    <n v="123"/>
    <n v="139"/>
    <n v="166.8"/>
    <n v="1"/>
    <n v="139"/>
    <n v="166.8"/>
    <n v="1"/>
    <n v="1"/>
  </r>
  <r>
    <x v="57"/>
    <s v="16V08228"/>
    <s v="CLIPPER"/>
    <s v="BLOIS"/>
    <m/>
    <m/>
    <s v="GROS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0"/>
    <n v="3"/>
    <n v="121"/>
    <n v="299"/>
    <n v="358.8"/>
    <n v="1"/>
    <n v="299"/>
    <n v="358.8"/>
    <n v="1"/>
    <n v="1"/>
  </r>
  <r>
    <x v="57"/>
    <s v="16V08214"/>
    <s v="LE CARTON"/>
    <s v="SAINT PIERRE DES CORPS"/>
    <m/>
    <m/>
    <s v="CHR"/>
    <s v="JGR_TM"/>
    <x v="0"/>
    <n v="3"/>
    <n v="121"/>
    <n v="299"/>
    <n v="358.8"/>
    <n v="1"/>
    <n v="299"/>
    <n v="358.8"/>
    <n v="1"/>
    <n v="1"/>
  </r>
  <r>
    <x v="58"/>
    <s v="16V0818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9"/>
    <s v="16V08318"/>
    <s v="SAULAIE"/>
    <s v="DESCARTE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59"/>
    <s v="16V08318"/>
    <s v="SAULAIE"/>
    <s v="DESCARTE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9"/>
    <s v="16V08318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9"/>
    <s v="16V08318"/>
    <s v="SAULAIE"/>
    <s v="DESCARTE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60"/>
    <s v="16V08337"/>
    <s v="L'ASCOT"/>
    <s v="VENDOME"/>
    <m/>
    <m/>
    <s v="CHR"/>
    <s v="JGR_TM"/>
    <x v="6"/>
    <n v="6"/>
    <n v="125"/>
    <n v="139"/>
    <n v="166.8"/>
    <n v="1"/>
    <n v="139"/>
    <n v="166.8"/>
    <n v="1"/>
    <n v="1"/>
  </r>
  <r>
    <x v="60"/>
    <s v="16V08336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61"/>
    <s v="16V07376"/>
    <s v="MEX CAFE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1"/>
    <s v="16V07376"/>
    <s v="MEX CAFE"/>
    <s v="ORLEAN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pirit"/>
    <x v="4"/>
    <n v="70"/>
    <n v="0"/>
    <n v="0"/>
    <n v="0"/>
    <n v="12"/>
    <n v="0"/>
    <n v="0"/>
    <n v="12"/>
    <n v="12.000000000000002"/>
  </r>
  <r>
    <x v="61"/>
    <s v="16V07376"/>
    <s v="MEX CAFE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62"/>
    <s v="16V0908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2"/>
    <s v="16V09085"/>
    <s v="JAMES"/>
    <s v="ANGERS"/>
    <m/>
    <m/>
    <s v="CHR"/>
    <s v="JGR_TM"/>
    <x v="6"/>
    <n v="6"/>
    <n v="125"/>
    <n v="139"/>
    <n v="166.8"/>
    <n v="1"/>
    <n v="139"/>
    <n v="166.8"/>
    <n v="1"/>
    <n v="1"/>
  </r>
  <r>
    <x v="62"/>
    <s v="16V09037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2"/>
    <s v="16V09037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62"/>
    <s v="16V09085"/>
    <s v="JAMES"/>
    <s v="ANGERS"/>
    <m/>
    <m/>
    <s v="CHR"/>
    <s v="JGR_TM"/>
    <x v="26"/>
    <n v="4"/>
    <n v="123"/>
    <n v="139"/>
    <n v="166.8"/>
    <n v="1"/>
    <n v="139"/>
    <n v="166.8"/>
    <n v="1"/>
    <n v="1"/>
  </r>
  <r>
    <x v="62"/>
    <s v="16V09086"/>
    <s v="EPEE ROYALE"/>
    <s v="TOURS"/>
    <m/>
    <m/>
    <s v="GROS"/>
    <s v="JGR_TM"/>
    <x v="26"/>
    <n v="4"/>
    <n v="123"/>
    <n v="139"/>
    <n v="166.8"/>
    <n v="2"/>
    <n v="278"/>
    <n v="333.6"/>
    <n v="2"/>
    <n v="2"/>
  </r>
  <r>
    <x v="62"/>
    <s v="16V09089"/>
    <s v="A FLEUR DE"/>
    <s v="LAVAUSSEAU"/>
    <m/>
    <s v="CHR_BRASS"/>
    <s v="CHR"/>
    <s v="JGR_TM"/>
    <x v="0"/>
    <n v="3"/>
    <n v="121"/>
    <n v="299"/>
    <n v="358.8"/>
    <n v="1"/>
    <n v="299"/>
    <n v="358.8"/>
    <n v="1"/>
    <n v="1"/>
  </r>
  <r>
    <x v="62"/>
    <s v="16V09085"/>
    <s v="JAMES"/>
    <s v="ANGERS"/>
    <m/>
    <m/>
    <s v="CHR"/>
    <s v="JGR_TM"/>
    <x v="0"/>
    <n v="3"/>
    <n v="121"/>
    <n v="299"/>
    <n v="358.8"/>
    <n v="1"/>
    <n v="299"/>
    <n v="358.8"/>
    <n v="1"/>
    <n v="1"/>
  </r>
  <r>
    <x v="62"/>
    <s v="16V09037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63"/>
    <s v="16V09147"/>
    <s v="NIGHT WAY"/>
    <s v="SARAN"/>
    <m/>
    <m/>
    <s v="CHR"/>
    <s v="JGR_TM"/>
    <x v="6"/>
    <n v="6"/>
    <n v="125"/>
    <n v="139"/>
    <n v="166.8"/>
    <n v="1"/>
    <n v="139"/>
    <n v="166.8"/>
    <n v="1"/>
    <n v="1"/>
  </r>
  <r>
    <x v="63"/>
    <s v="16V09148"/>
    <s v="VICTORIA"/>
    <s v="ORLEANS"/>
    <m/>
    <m/>
    <s v="CHR"/>
    <s v="JGR_TM"/>
    <x v="6"/>
    <n v="6"/>
    <n v="125"/>
    <n v="139"/>
    <n v="166.8"/>
    <n v="1"/>
    <n v="139"/>
    <n v="166.8"/>
    <n v="1"/>
    <n v="1"/>
  </r>
  <r>
    <x v="63"/>
    <s v="16V09146"/>
    <s v="EST OUEST"/>
    <s v="POITIERS"/>
    <m/>
    <m/>
    <s v="GROS"/>
    <s v="JGR_TM"/>
    <x v="26"/>
    <n v="4"/>
    <n v="123"/>
    <n v="139"/>
    <n v="166.8"/>
    <n v="1"/>
    <n v="139"/>
    <n v="166.8"/>
    <n v="1"/>
    <n v="1"/>
  </r>
  <r>
    <x v="63"/>
    <s v="16V09149"/>
    <s v="MAC COOL'S"/>
    <s v="TOURS"/>
    <m/>
    <m/>
    <s v="CHR"/>
    <s v="JGR_TM"/>
    <x v="0"/>
    <n v="3"/>
    <n v="121"/>
    <n v="299"/>
    <n v="358.8"/>
    <n v="1"/>
    <n v="299"/>
    <n v="358.8"/>
    <n v="1"/>
    <n v="1"/>
  </r>
  <r>
    <x v="63"/>
    <s v="16V09148"/>
    <s v="VICTORIA"/>
    <s v="ORLEANS"/>
    <m/>
    <m/>
    <s v="CHR"/>
    <s v="JGR_TM"/>
    <x v="0"/>
    <n v="3"/>
    <n v="121"/>
    <n v="299"/>
    <n v="358.8"/>
    <n v="1"/>
    <n v="299"/>
    <n v="358.8"/>
    <n v="1"/>
    <n v="1"/>
  </r>
  <r>
    <x v="64"/>
    <s v="16V09122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64"/>
    <s v="16V09092"/>
    <s v="LA TABERNE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64"/>
    <s v="16V09092"/>
    <s v="LA TABERNE"/>
    <s v="POITI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65"/>
    <s v="16V09189"/>
    <s v="BLUE DEVIL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94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65"/>
    <s v="16V09190"/>
    <s v="MEX CAFE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5"/>
    <s v="DROP N SHO"/>
    <s v="POITIERS"/>
    <m/>
    <m/>
    <s v="CHR"/>
    <s v="JGR_TM"/>
    <x v="26"/>
    <n v="4"/>
    <n v="123"/>
    <n v="139"/>
    <n v="166.8"/>
    <n v="1"/>
    <n v="139"/>
    <n v="166.8"/>
    <n v="1"/>
    <n v="1"/>
  </r>
  <r>
    <x v="65"/>
    <s v="16V09190"/>
    <s v="MEX CAFE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3"/>
    <s v="VICTORIA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0"/>
    <n v="3"/>
    <n v="121"/>
    <n v="299"/>
    <n v="358.8"/>
    <n v="1"/>
    <n v="299"/>
    <n v="358.8"/>
    <n v="1"/>
    <n v="1"/>
  </r>
  <r>
    <x v="66"/>
    <s v="16V0916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67"/>
    <s v="16V09295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67"/>
    <s v="16V09294"/>
    <s v="TES ROCK"/>
    <s v="ANGERS"/>
    <m/>
    <m/>
    <s v="CHR"/>
    <s v="JGR_TM"/>
    <x v="0"/>
    <n v="3"/>
    <n v="121"/>
    <n v="299"/>
    <n v="358.8"/>
    <n v="1"/>
    <n v="299"/>
    <n v="358.8"/>
    <n v="1"/>
    <n v="1"/>
  </r>
  <r>
    <x v="68"/>
    <s v="16V09419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8"/>
    <s v="16V09423"/>
    <s v="LE MOOG"/>
    <s v="ORLEANS"/>
    <m/>
    <m/>
    <s v="CHR"/>
    <s v="JGR_TM"/>
    <x v="26"/>
    <n v="4"/>
    <n v="123"/>
    <n v="139"/>
    <n v="166.8"/>
    <n v="1"/>
    <n v="139"/>
    <n v="166.8"/>
    <n v="1"/>
    <n v="1"/>
  </r>
  <r>
    <x v="68"/>
    <s v="16V09423"/>
    <s v="LE MOOG"/>
    <s v="ORLEANS"/>
    <m/>
    <m/>
    <s v="CHR"/>
    <s v="JGR_TM"/>
    <x v="0"/>
    <n v="3"/>
    <n v="121"/>
    <n v="299"/>
    <n v="358.8"/>
    <n v="1"/>
    <n v="299"/>
    <n v="358.8"/>
    <n v="1"/>
    <n v="1"/>
  </r>
  <r>
    <x v="69"/>
    <s v="16V09406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70"/>
    <s v="16V09482"/>
    <s v="PLUMEJEAU"/>
    <s v="LA POMMERAYE"/>
    <m/>
    <m/>
    <s v="GROS"/>
    <s v="Boisson_Spirit"/>
    <x v="2"/>
    <n v="100"/>
    <n v="4067700013842"/>
    <n v="17.100804999999998"/>
    <n v="20.520965999999998"/>
    <n v="300"/>
    <n v="5130"/>
    <n v="6156"/>
    <n v="428.57"/>
    <n v="428.57142857142861"/>
  </r>
  <r>
    <x v="70"/>
    <s v="16V09482"/>
    <s v="PLUMEJEAU"/>
    <s v="LA POMMERAYE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70"/>
    <s v="16V09482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71"/>
    <s v="16V0949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2"/>
    <s v="16V10012"/>
    <s v="SCHOEN 45"/>
    <s v="SAINT JEAN DE LA RUELLE"/>
    <m/>
    <m/>
    <s v="GROS"/>
    <s v="Boisson_Spirit"/>
    <x v="27"/>
    <n v="70"/>
    <n v="0"/>
    <n v="0"/>
    <n v="0"/>
    <n v="18"/>
    <n v="0"/>
    <n v="0"/>
    <n v="18"/>
    <n v="18"/>
  </r>
  <r>
    <x v="72"/>
    <s v="16V10012"/>
    <s v="SCHOEN 45"/>
    <s v="SAINT JEAN DE LA RUE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72"/>
    <s v="16V10012"/>
    <s v="SCHOEN 45"/>
    <s v="SAINT JEAN DE LA RUELLE"/>
    <m/>
    <m/>
    <s v="GROS"/>
    <m/>
    <x v="28"/>
    <s v="   "/>
    <n v="0"/>
    <n v="0"/>
    <n v="0"/>
    <n v="1"/>
    <n v="0"/>
    <n v="0"/>
    <n v="1"/>
    <n v="0"/>
  </r>
  <r>
    <x v="73"/>
    <s v="16V10032"/>
    <s v="SCHOEN"/>
    <s v="JOUE LES TOURS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73"/>
    <s v="16V10032"/>
    <s v="SCHOEN"/>
    <s v="JOUE LES 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73"/>
    <s v="16V10032"/>
    <s v="SCHOEN"/>
    <s v="JOUE LES 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73"/>
    <s v="16V10050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73"/>
    <s v="16V10032"/>
    <s v="SCHOEN"/>
    <s v="JOUE LES TOURS"/>
    <m/>
    <m/>
    <s v="GROS"/>
    <s v="Boisson_Spirit"/>
    <x v="7"/>
    <n v="70"/>
    <n v="0"/>
    <n v="0"/>
    <n v="0"/>
    <n v="18"/>
    <n v="0"/>
    <n v="0"/>
    <n v="18"/>
    <n v="18"/>
  </r>
  <r>
    <x v="74"/>
    <s v="16V1005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4"/>
    <s v="16V10040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75"/>
    <s v="16V10216"/>
    <s v="THE SYL"/>
    <s v="BLOIS"/>
    <m/>
    <m/>
    <s v="CHR"/>
    <s v="JGR_TM"/>
    <x v="6"/>
    <n v="6"/>
    <n v="125"/>
    <n v="139"/>
    <n v="166.8"/>
    <n v="1"/>
    <n v="139"/>
    <n v="166.8"/>
    <n v="1"/>
    <n v="1"/>
  </r>
  <r>
    <x v="75"/>
    <s v="16V10216"/>
    <s v="THE SYL"/>
    <s v="BLOIS"/>
    <m/>
    <m/>
    <s v="CHR"/>
    <s v="JGR_TM"/>
    <x v="26"/>
    <n v="4"/>
    <n v="123"/>
    <n v="139"/>
    <n v="166.8"/>
    <n v="1"/>
    <n v="139"/>
    <n v="166.8"/>
    <n v="1"/>
    <n v="1"/>
  </r>
  <r>
    <x v="75"/>
    <s v="16V10217"/>
    <s v="LE RIVER"/>
    <s v="LA ROCHE CLERMAULT"/>
    <m/>
    <m/>
    <s v="CHR"/>
    <s v="JGR_TM"/>
    <x v="0"/>
    <n v="3"/>
    <n v="121"/>
    <n v="299"/>
    <n v="358.8"/>
    <n v="1"/>
    <n v="299"/>
    <n v="358.8"/>
    <n v="1"/>
    <n v="1"/>
  </r>
  <r>
    <x v="75"/>
    <s v="16V10216"/>
    <s v="THE SYL"/>
    <s v="BLOIS"/>
    <m/>
    <m/>
    <s v="CHR"/>
    <s v="JGR_TM"/>
    <x v="0"/>
    <n v="3"/>
    <n v="121"/>
    <n v="299"/>
    <n v="358.8"/>
    <n v="1"/>
    <n v="299"/>
    <n v="358.8"/>
    <n v="1"/>
    <n v="1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77"/>
    <s v="16V10382"/>
    <s v="LE PLB"/>
    <s v="POITIERS"/>
    <m/>
    <m/>
    <s v="CHR"/>
    <s v="Boisson_Soft"/>
    <x v="11"/>
    <n v="50"/>
    <n v="4260310553382"/>
    <n v="1.1000000000000001"/>
    <n v="1.1605000000000001"/>
    <n v="120"/>
    <n v="132"/>
    <n v="139.19999999999999"/>
    <n v="85.71"/>
    <n v="85.714285714285722"/>
  </r>
  <r>
    <x v="77"/>
    <s v="16V10424"/>
    <s v="NIGHT WAY"/>
    <s v="SARAN"/>
    <m/>
    <m/>
    <s v="CHR"/>
    <m/>
    <x v="28"/>
    <s v="   "/>
    <n v="0"/>
    <n v="0"/>
    <n v="0"/>
    <n v="1"/>
    <n v="0"/>
    <n v="0"/>
    <n v="1"/>
    <n v="0"/>
  </r>
  <r>
    <x v="77"/>
    <s v="16V10424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78"/>
    <s v="16V11107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8"/>
    <s v="16V111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9"/>
    <s v="16V11145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80"/>
    <s v="16V11234"/>
    <s v="SERRURERIE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80"/>
    <s v="16V11233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80"/>
    <s v="16V11234"/>
    <s v="SERRURERIE"/>
    <s v="POITIERS"/>
    <m/>
    <m/>
    <s v="CHR"/>
    <s v="Boisson_Soft"/>
    <x v="30"/>
    <n v="20"/>
    <n v="4260310553856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0"/>
    <s v="16V11234"/>
    <s v="SERRURERIE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1"/>
    <s v="16V12062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82"/>
    <s v="16V12135"/>
    <s v="LE GAUDINA"/>
    <s v="BOURGES"/>
    <m/>
    <m/>
    <s v="CHR"/>
    <s v="JGR_TM"/>
    <x v="6"/>
    <n v="6"/>
    <n v="125"/>
    <n v="139"/>
    <n v="166.8"/>
    <n v="1"/>
    <n v="139"/>
    <n v="166.8"/>
    <n v="1"/>
    <n v="1"/>
  </r>
  <r>
    <x v="82"/>
    <s v="16V12136"/>
    <s v="JACOBINS"/>
    <s v="BOURGES"/>
    <m/>
    <m/>
    <s v="CHR"/>
    <s v="JGR_TM"/>
    <x v="0"/>
    <n v="3"/>
    <n v="121"/>
    <n v="299"/>
    <n v="358.8"/>
    <n v="1"/>
    <n v="299"/>
    <n v="358.8"/>
    <n v="1"/>
    <n v="1"/>
  </r>
  <r>
    <x v="82"/>
    <s v="16V12137"/>
    <s v="TAPASOIF"/>
    <s v="ORLEANS"/>
    <m/>
    <m/>
    <s v="CHR"/>
    <s v="JGR_TM"/>
    <x v="0"/>
    <n v="3"/>
    <n v="121"/>
    <n v="299"/>
    <n v="358.8"/>
    <n v="1"/>
    <n v="299"/>
    <n v="358.8"/>
    <n v="1"/>
    <n v="1"/>
  </r>
  <r>
    <x v="83"/>
    <s v="16V1211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83"/>
    <s v="16V12117"/>
    <s v="TES ROCK"/>
    <s v="ANGERS"/>
    <m/>
    <m/>
    <s v="CHR"/>
    <s v="Boisson_Spirit"/>
    <x v="27"/>
    <n v="70"/>
    <n v="0"/>
    <n v="0"/>
    <n v="0"/>
    <n v="12"/>
    <n v="0"/>
    <n v="0"/>
    <n v="12"/>
    <n v="12.000000000000002"/>
  </r>
  <r>
    <x v="83"/>
    <s v="16V12117"/>
    <s v="TES ROCK"/>
    <s v="ANGERS"/>
    <m/>
    <m/>
    <s v="CHR"/>
    <s v="Boisson_Spirit"/>
    <x v="27"/>
    <n v="70"/>
    <n v="0"/>
    <n v="0"/>
    <n v="0"/>
    <n v="6"/>
    <n v="0"/>
    <n v="0"/>
    <n v="6"/>
    <n v="6.0000000000000009"/>
  </r>
  <r>
    <x v="83"/>
    <s v="16V12117"/>
    <s v="TES ROCK"/>
    <s v="ANG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83"/>
    <s v="16V12119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83"/>
    <s v="16V12113"/>
    <s v="MAS CARRE"/>
    <s v="TOU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4"/>
    <s v="EST OUEST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3"/>
    <s v="MAS CARRE"/>
    <s v="TOURS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83"/>
    <s v="16V12114"/>
    <s v="EST OUEST"/>
    <s v="POITIERS"/>
    <m/>
    <m/>
    <s v="GROS"/>
    <s v="Boisson_Spirit"/>
    <x v="7"/>
    <n v="70"/>
    <n v="0"/>
    <n v="0"/>
    <n v="0"/>
    <n v="18"/>
    <n v="0"/>
    <n v="0"/>
    <n v="18"/>
    <n v="18"/>
  </r>
  <r>
    <x v="83"/>
    <s v="16V12114"/>
    <s v="EST OUEST"/>
    <s v="POITIERS"/>
    <m/>
    <m/>
    <s v="CHR"/>
    <s v="Boisson_Spirit"/>
    <x v="4"/>
    <n v="70"/>
    <n v="0"/>
    <n v="0"/>
    <n v="0"/>
    <n v="6"/>
    <n v="0"/>
    <n v="0"/>
    <n v="6"/>
    <n v="6.0000000000000009"/>
  </r>
  <r>
    <x v="83"/>
    <s v="16V12114"/>
    <s v="EST OUEST"/>
    <s v="POITIERS"/>
    <m/>
    <m/>
    <s v="CHR"/>
    <s v="Boisson_Spirit"/>
    <x v="5"/>
    <n v="70"/>
    <n v="0"/>
    <n v="0"/>
    <n v="0"/>
    <n v="6"/>
    <n v="0"/>
    <n v="0"/>
    <n v="6"/>
    <n v="6.0000000000000009"/>
  </r>
  <r>
    <x v="84"/>
    <s v="16V1212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84"/>
    <s v="16V12165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84"/>
    <s v="16V12155"/>
    <s v="CLIPPER"/>
    <s v="BLOIS"/>
    <m/>
    <m/>
    <s v="GROS"/>
    <s v="Boisson_Spirit"/>
    <x v="8"/>
    <n v="100"/>
    <n v="0"/>
    <n v="0"/>
    <n v="0"/>
    <n v="12"/>
    <n v="0"/>
    <n v="0"/>
    <n v="17.14"/>
    <n v="17.142857142857142"/>
  </r>
  <r>
    <x v="84"/>
    <s v="16V12155"/>
    <s v="CLIPPER"/>
    <s v="BLOIS"/>
    <m/>
    <m/>
    <s v="GROS"/>
    <s v="Boisson_Spirit"/>
    <x v="8"/>
    <n v="100"/>
    <n v="0"/>
    <n v="0"/>
    <n v="0"/>
    <n v="24"/>
    <n v="0"/>
    <n v="0"/>
    <n v="34.29"/>
    <n v="34.285714285714285"/>
  </r>
  <r>
    <x v="85"/>
    <s v="16V12182"/>
    <s v="LGS"/>
    <s v="BOURGE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5"/>
    <s v="16V12182"/>
    <s v="LGS"/>
    <s v="BOURGES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85"/>
    <s v="16V12182"/>
    <s v="LGS"/>
    <s v="BOURGE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30"/>
    <n v="20"/>
    <n v="4260310553856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7"/>
    <n v="70"/>
    <n v="0"/>
    <n v="0"/>
    <n v="0"/>
    <n v="12"/>
    <n v="0"/>
    <n v="0"/>
    <n v="12"/>
    <n v="12.000000000000002"/>
  </r>
  <r>
    <x v="86"/>
    <s v="16V12303"/>
    <s v="TES ROCK"/>
    <s v="ANGERS"/>
    <m/>
    <m/>
    <s v="CHR"/>
    <s v="Boisson_Spirit"/>
    <x v="27"/>
    <n v="70"/>
    <n v="0"/>
    <n v="0"/>
    <n v="0"/>
    <n v="-12"/>
    <n v="0"/>
    <n v="0"/>
    <n v="-12"/>
    <n v="-12.000000000000002"/>
  </r>
  <r>
    <x v="87"/>
    <s v="16V123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88"/>
    <s v="16V12302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8"/>
    <s v="16V12302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89"/>
    <s v="17V0101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0"/>
    <s v="17V01031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90"/>
    <s v="17V01031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90"/>
    <s v="17V01031"/>
    <s v="FIGUEIREDO"/>
    <s v="SAINT ROCH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90"/>
    <s v="17V01031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90"/>
    <s v="17V01031"/>
    <s v="FIGUEIREDO"/>
    <s v="SAINT ROCH"/>
    <m/>
    <m/>
    <s v="GROS"/>
    <s v="Boisson_Spirit"/>
    <x v="7"/>
    <n v="175"/>
    <n v="0"/>
    <n v="0"/>
    <n v="0"/>
    <n v="8"/>
    <n v="0"/>
    <n v="0"/>
    <n v="20"/>
    <n v="20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92"/>
    <s v="17V01154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92"/>
    <s v="17V01154"/>
    <s v="FAYETTE"/>
    <s v="AMBOISE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92"/>
    <s v="17V01154"/>
    <s v="FAYETTE"/>
    <s v="AMBOISE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92"/>
    <s v="17V01154"/>
    <s v="FAYETTE"/>
    <s v="AMBOISE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92"/>
    <s v="17V01154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92"/>
    <s v="17V01154"/>
    <s v="FAYETTE"/>
    <s v="AMBOISE"/>
    <m/>
    <m/>
    <s v="GROS"/>
    <s v="Boisson_Spirit"/>
    <x v="4"/>
    <n v="70"/>
    <n v="0"/>
    <n v="0"/>
    <n v="0"/>
    <n v="12"/>
    <n v="0"/>
    <n v="0"/>
    <n v="12"/>
    <n v="12.000000000000002"/>
  </r>
  <r>
    <x v="92"/>
    <s v="17V01154"/>
    <s v="FAYETTE"/>
    <s v="AMBOISE"/>
    <m/>
    <m/>
    <s v="GROS"/>
    <s v="Boisson_Spirit"/>
    <x v="5"/>
    <n v="70"/>
    <n v="0"/>
    <n v="0"/>
    <n v="0"/>
    <n v="30"/>
    <n v="0"/>
    <n v="0"/>
    <n v="30"/>
    <n v="30.000000000000004"/>
  </r>
  <r>
    <x v="92"/>
    <s v="17V01154"/>
    <s v="FAYETTE"/>
    <s v="AMBOISE"/>
    <m/>
    <m/>
    <s v="GROS"/>
    <s v="Boisson_Spirit"/>
    <x v="5"/>
    <n v="70"/>
    <n v="0"/>
    <n v="0"/>
    <n v="0"/>
    <n v="6"/>
    <n v="0"/>
    <n v="0"/>
    <n v="6"/>
    <n v="6.0000000000000009"/>
  </r>
  <r>
    <x v="93"/>
    <s v="17V0125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94"/>
    <s v="17V01271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94"/>
    <s v="17V01271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95"/>
    <s v="17V02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5"/>
    <s v="17V02066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95"/>
    <s v="17V02066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95"/>
    <s v="17V02066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95"/>
    <s v="17V0137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96"/>
    <s v="17V0208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97"/>
    <s v="17V0212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98"/>
    <s v="17V01274"/>
    <s v="UPPER"/>
    <s v="TOU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98"/>
    <s v="17V01274"/>
    <s v="UPPER"/>
    <s v="TOU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99"/>
    <s v="17V02231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99"/>
    <s v="17V02234"/>
    <s v="PLUMEJEAU"/>
    <s v="LA POMMERAY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99"/>
    <s v="17V02234"/>
    <s v="PLUMEJEAU"/>
    <s v="LA POMMERAYE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99"/>
    <s v="17V02234"/>
    <s v="PLUMEJEAU"/>
    <s v="LA POMMERAY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99"/>
    <s v="17V02231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4"/>
    <s v="PLUMEJEAU"/>
    <s v="LA POMMERAY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1"/>
    <s v="FIGUEIREDO"/>
    <s v="SAINT ROCH"/>
    <m/>
    <m/>
    <s v="GROS"/>
    <s v="Boisson_Spirit"/>
    <x v="1"/>
    <n v="100"/>
    <n v="3257150410167"/>
    <n v="15.778874"/>
    <n v="18.934648800000002"/>
    <n v="6"/>
    <n v="94.679999999999993"/>
    <n v="113.58"/>
    <n v="8.57"/>
    <n v="8.5714285714285712"/>
  </r>
  <r>
    <x v="99"/>
    <s v="17V02230"/>
    <s v="CLIPPER"/>
    <s v="BLOIS"/>
    <m/>
    <m/>
    <s v="GROS"/>
    <s v="Boisson_Spirit"/>
    <x v="8"/>
    <n v="100"/>
    <n v="0"/>
    <n v="0"/>
    <n v="0"/>
    <n v="36"/>
    <n v="0"/>
    <n v="0"/>
    <n v="51.43"/>
    <n v="51.428571428571431"/>
  </r>
  <r>
    <x v="99"/>
    <s v="17V02231"/>
    <s v="FIGUEIREDO"/>
    <s v="SAINT ROCH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99"/>
    <s v="17V02230"/>
    <s v="CLIPPER"/>
    <s v="BLOIS"/>
    <m/>
    <m/>
    <s v="GROS"/>
    <s v="Boisson_Spirit"/>
    <x v="5"/>
    <n v="70"/>
    <n v="0"/>
    <n v="0"/>
    <n v="0"/>
    <n v="6"/>
    <n v="0"/>
    <n v="0"/>
    <n v="6"/>
    <n v="6.0000000000000009"/>
  </r>
  <r>
    <x v="100"/>
    <s v="17V02251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100"/>
    <s v="17V02251"/>
    <s v="REMY BREGE"/>
    <s v="LA MOTTE BEUVRON"/>
    <m/>
    <m/>
    <s v="GROS"/>
    <s v="Boisson_Spirit"/>
    <x v="7"/>
    <n v="100"/>
    <n v="4603514006849"/>
    <n v="17.370920000000002"/>
    <n v="20.845104000000003"/>
    <n v="60"/>
    <n v="1042.2"/>
    <n v="1251"/>
    <n v="85.71"/>
    <n v="85.714285714285722"/>
  </r>
  <r>
    <x v="101"/>
    <s v="17V02289"/>
    <s v="0000003300"/>
    <s v="EGLETONS"/>
    <m/>
    <m/>
    <m/>
    <s v="Boisson_Spirit"/>
    <x v="13"/>
    <n v="70"/>
    <n v="0"/>
    <n v="0"/>
    <n v="0"/>
    <n v="12"/>
    <n v="0"/>
    <n v="0"/>
    <n v="12"/>
    <n v="12.000000000000002"/>
  </r>
  <r>
    <x v="101"/>
    <s v="17V02289"/>
    <s v="JM LAC"/>
    <s v="EGLETONS"/>
    <m/>
    <s v="CAVISTE"/>
    <m/>
    <s v="Boisson_Spirit"/>
    <x v="14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102"/>
    <s v="17V02369"/>
    <s v="BIGWOOD'S"/>
    <s v="ANGERS"/>
    <m/>
    <s v="CHR_BAR"/>
    <s v="CHR"/>
    <s v="JGR_TM"/>
    <x v="6"/>
    <n v="6"/>
    <n v="125"/>
    <n v="139"/>
    <n v="166.8"/>
    <n v="1"/>
    <n v="139"/>
    <n v="166.8"/>
    <n v="1"/>
    <n v="1"/>
  </r>
  <r>
    <x v="102"/>
    <s v="17V02368"/>
    <s v="LE GEORGES"/>
    <s v="POITIERS"/>
    <m/>
    <m/>
    <s v="CHR"/>
    <s v="JGR_TM"/>
    <x v="26"/>
    <n v="4"/>
    <n v="123"/>
    <n v="139"/>
    <n v="166.8"/>
    <n v="1"/>
    <n v="139"/>
    <n v="166.8"/>
    <n v="1"/>
    <n v="1"/>
  </r>
  <r>
    <x v="103"/>
    <s v="17V03035"/>
    <s v="FAYETTE"/>
    <s v="AMBOISE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03"/>
    <s v="17V0303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03"/>
    <s v="17V03035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03"/>
    <s v="17V03035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03"/>
    <s v="17V03035"/>
    <s v="FAYETTE"/>
    <s v="AMBOISE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03"/>
    <s v="17V03035"/>
    <s v="FAYETTE"/>
    <s v="AMBOIS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7"/>
    <n v="70"/>
    <n v="0"/>
    <n v="0"/>
    <n v="0"/>
    <n v="6"/>
    <n v="0"/>
    <n v="0"/>
    <n v="6"/>
    <n v="6.0000000000000009"/>
  </r>
  <r>
    <x v="104"/>
    <s v="17V0233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05"/>
    <s v="17V03075"/>
    <s v="CAMPUS"/>
    <s v="TOURS"/>
    <m/>
    <m/>
    <s v="CHR"/>
    <s v="JGR_TM"/>
    <x v="0"/>
    <n v="3"/>
    <n v="121"/>
    <n v="299"/>
    <n v="358.8"/>
    <n v="1"/>
    <n v="299"/>
    <n v="358.8"/>
    <n v="1"/>
    <n v="1"/>
  </r>
  <r>
    <x v="106"/>
    <s v="17V0308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06"/>
    <s v="17V03080"/>
    <s v="PLUMEJEAU"/>
    <s v="LA POMMERAYE"/>
    <m/>
    <m/>
    <s v="GROS"/>
    <s v="Boisson_Spirit"/>
    <x v="34"/>
    <n v="100"/>
    <n v="0"/>
    <n v="0"/>
    <n v="0"/>
    <n v="6"/>
    <n v="0"/>
    <n v="0"/>
    <n v="8.57"/>
    <n v="8.5714285714285712"/>
  </r>
  <r>
    <x v="107"/>
    <s v="17V0312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08"/>
    <s v="17V03185"/>
    <s v="BISTROT"/>
    <s v="ESVRES SUR INDRE"/>
    <m/>
    <m/>
    <s v="CHR"/>
    <s v="Boisson_Soft"/>
    <x v="11"/>
    <n v="50"/>
    <n v="4260310553382"/>
    <n v="1.1000000000000001"/>
    <n v="1.1605000000000001"/>
    <n v="20"/>
    <n v="22"/>
    <n v="23.2"/>
    <n v="14.29"/>
    <n v="14.285714285714286"/>
  </r>
  <r>
    <x v="108"/>
    <s v="17V03185"/>
    <s v="BISTROT"/>
    <s v="ESVRES SUR INDR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08"/>
    <s v="17V03185"/>
    <s v="BISTROT"/>
    <s v="ESVRES SUR INDRE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08"/>
    <s v="17V03185"/>
    <s v="BISTROT"/>
    <s v="ESVRES SUR INDRE"/>
    <m/>
    <m/>
    <s v="CHR"/>
    <s v="Boisson_Spirit"/>
    <x v="8"/>
    <n v="100"/>
    <n v="0"/>
    <n v="0"/>
    <n v="0"/>
    <n v="6"/>
    <n v="0"/>
    <n v="0"/>
    <n v="8.57"/>
    <n v="8.5714285714285712"/>
  </r>
  <r>
    <x v="108"/>
    <s v="17V03185"/>
    <s v="BISTROT"/>
    <s v="ESVRES SUR INDRE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109"/>
    <s v="17V03231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10"/>
    <s v="17V03592"/>
    <s v="BISTROT"/>
    <s v="ESVRES SUR INDRE"/>
    <m/>
    <m/>
    <s v="CHR"/>
    <s v="JGR_TM"/>
    <x v="6"/>
    <n v="6"/>
    <n v="125"/>
    <n v="139"/>
    <n v="166.8"/>
    <n v="1"/>
    <n v="139"/>
    <n v="166.8"/>
    <n v="1"/>
    <n v="1"/>
  </r>
  <r>
    <x v="110"/>
    <s v="17V03596"/>
    <s v="0000003626"/>
    <s v="ORLEANS"/>
    <m/>
    <m/>
    <s v="GROS"/>
    <s v="JGR_TM"/>
    <x v="6"/>
    <n v="6"/>
    <n v="125"/>
    <n v="139"/>
    <n v="166.8"/>
    <n v="1"/>
    <n v="139"/>
    <n v="166.8"/>
    <n v="1"/>
    <n v="1"/>
  </r>
  <r>
    <x v="110"/>
    <s v="17V03589"/>
    <s v="L'ARCHANGE"/>
    <s v="BOURGES"/>
    <m/>
    <m/>
    <s v="CHR"/>
    <s v="JGR_TM"/>
    <x v="6"/>
    <n v="6"/>
    <n v="125"/>
    <n v="139"/>
    <n v="166.8"/>
    <n v="1"/>
    <n v="139"/>
    <n v="166.8"/>
    <n v="1"/>
    <n v="1"/>
  </r>
  <r>
    <x v="110"/>
    <s v="17V03578"/>
    <s v="LE SAINT"/>
    <s v="BLOIS"/>
    <m/>
    <m/>
    <s v="CHR"/>
    <s v="JGR_TM"/>
    <x v="6"/>
    <n v="6"/>
    <n v="125"/>
    <n v="139"/>
    <n v="166.8"/>
    <n v="1"/>
    <n v="139"/>
    <n v="166.8"/>
    <n v="1"/>
    <n v="1"/>
  </r>
  <r>
    <x v="110"/>
    <s v="17V03590"/>
    <s v="MAC COOL'S"/>
    <s v="TOURS"/>
    <m/>
    <m/>
    <s v="CHR"/>
    <s v="JGR_TM"/>
    <x v="6"/>
    <n v="6"/>
    <n v="125"/>
    <n v="139"/>
    <n v="166.8"/>
    <n v="1"/>
    <n v="139"/>
    <n v="166.8"/>
    <n v="1"/>
    <n v="1"/>
  </r>
  <r>
    <x v="110"/>
    <s v="17V03598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82"/>
    <s v="ENVOL"/>
    <s v="VIERZON"/>
    <m/>
    <m/>
    <s v="CHR"/>
    <s v="JGR_TM"/>
    <x v="0"/>
    <n v="3"/>
    <n v="121"/>
    <n v="299"/>
    <n v="358.8"/>
    <n v="1"/>
    <n v="299"/>
    <n v="358.8"/>
    <n v="1"/>
    <n v="1"/>
  </r>
  <r>
    <x v="110"/>
    <s v="17V03599"/>
    <s v="LE BUCKING"/>
    <s v="CHATELLERAULT"/>
    <m/>
    <m/>
    <s v="CHR"/>
    <s v="JGR_TM"/>
    <x v="0"/>
    <n v="3"/>
    <n v="121"/>
    <n v="299"/>
    <n v="358.8"/>
    <n v="1"/>
    <n v="299"/>
    <n v="358.8"/>
    <n v="1"/>
    <n v="1"/>
  </r>
  <r>
    <x v="110"/>
    <s v="17V03584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10"/>
    <s v="17V03580"/>
    <s v="SARL A2N"/>
    <s v="LA CROIX EN TOURAINE"/>
    <m/>
    <m/>
    <s v="CHR"/>
    <s v="JGR_TM"/>
    <x v="0"/>
    <n v="3"/>
    <n v="121"/>
    <n v="299"/>
    <n v="358.8"/>
    <n v="2"/>
    <n v="598"/>
    <n v="717.6"/>
    <n v="2"/>
    <n v="2"/>
  </r>
  <r>
    <x v="110"/>
    <s v="17V03591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110"/>
    <s v="17V03593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94"/>
    <s v="CLIPPER"/>
    <s v="BLOIS"/>
    <m/>
    <m/>
    <s v="CHR"/>
    <s v="JGR_TM"/>
    <x v="0"/>
    <n v="3"/>
    <n v="121"/>
    <n v="299"/>
    <n v="358.8"/>
    <n v="1"/>
    <n v="299"/>
    <n v="358.8"/>
    <n v="1"/>
    <n v="1"/>
  </r>
  <r>
    <x v="110"/>
    <s v="17V03596"/>
    <s v="0000003626"/>
    <s v="ORLEANS"/>
    <m/>
    <m/>
    <s v="CHR"/>
    <s v="JGR_TM"/>
    <x v="0"/>
    <n v="3"/>
    <n v="121"/>
    <n v="299"/>
    <n v="358.8"/>
    <n v="1"/>
    <n v="299"/>
    <n v="358.8"/>
    <n v="1"/>
    <n v="1"/>
  </r>
  <r>
    <x v="110"/>
    <s v="17V03597"/>
    <s v="UNIVERS"/>
    <s v="ISSOUDUN"/>
    <m/>
    <m/>
    <s v="CHR"/>
    <s v="JGR_TM"/>
    <x v="0"/>
    <n v="3"/>
    <n v="121"/>
    <n v="299"/>
    <n v="358.8"/>
    <n v="1"/>
    <n v="299"/>
    <n v="358.8"/>
    <n v="1"/>
    <n v="1"/>
  </r>
  <r>
    <x v="110"/>
    <s v="17V03595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114"/>
    <n v="1428.4199999999998"/>
    <n v="1714.56"/>
    <n v="114"/>
    <n v="114"/>
  </r>
  <r>
    <x v="111"/>
    <s v="17V04007"/>
    <s v="L'HENDRIX"/>
    <s v="ORLEANS"/>
    <m/>
    <m/>
    <s v="CHR"/>
    <s v="JGR_TM"/>
    <x v="0"/>
    <n v="3"/>
    <n v="121"/>
    <n v="299"/>
    <n v="358.8"/>
    <n v="0"/>
    <n v="0"/>
    <n v="0"/>
    <n v="0"/>
    <n v="0"/>
  </r>
  <r>
    <x v="112"/>
    <s v="17V04025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12"/>
    <s v="17V04078"/>
    <s v="L'HENDRIX"/>
    <s v="ORLEANS"/>
    <m/>
    <m/>
    <s v="CHR"/>
    <s v="JGR_TM"/>
    <x v="0"/>
    <n v="3"/>
    <n v="121"/>
    <n v="299"/>
    <n v="358.8"/>
    <n v="2"/>
    <n v="598"/>
    <n v="717.6"/>
    <n v="2"/>
    <n v="2"/>
  </r>
  <r>
    <x v="113"/>
    <s v="17V04132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113"/>
    <s v="17V04132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13"/>
    <s v="17V04132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13"/>
    <s v="17V04132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13"/>
    <s v="17V04172"/>
    <s v="L'ARCHANGE"/>
    <s v="BOURGES"/>
    <m/>
    <m/>
    <s v="CHR"/>
    <s v="JGR_TM"/>
    <x v="0"/>
    <n v="3"/>
    <n v="121"/>
    <n v="299"/>
    <n v="358.8"/>
    <n v="1"/>
    <n v="299"/>
    <n v="358.8"/>
    <n v="1"/>
    <n v="1"/>
  </r>
  <r>
    <x v="113"/>
    <s v="17V04171"/>
    <s v="LE PADDOCK"/>
    <s v="SAINT AMAND MONTROND"/>
    <m/>
    <m/>
    <s v="CHR"/>
    <s v="JGR_TM"/>
    <x v="0"/>
    <n v="3"/>
    <n v="121"/>
    <n v="299"/>
    <n v="358.8"/>
    <n v="1"/>
    <n v="299"/>
    <n v="358.8"/>
    <n v="1"/>
    <n v="1"/>
  </r>
  <r>
    <x v="114"/>
    <s v="17V04200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14"/>
    <s v="17V04193"/>
    <s v="CLIPPER"/>
    <s v="BLOIS"/>
    <m/>
    <m/>
    <s v="GROS"/>
    <s v="Boisson_Spirit"/>
    <x v="19"/>
    <n v="70"/>
    <n v="8500000917008"/>
    <n v="11.028211800000001"/>
    <n v="13.233854160000002"/>
    <n v="48"/>
    <n v="529.43999999999994"/>
    <n v="635.04"/>
    <n v="48"/>
    <n v="48.000000000000007"/>
  </r>
  <r>
    <x v="114"/>
    <s v="17V04193"/>
    <s v="CLIPPER"/>
    <s v="BLOIS"/>
    <m/>
    <m/>
    <s v="GROS"/>
    <s v="Boisson_Spirit"/>
    <x v="8"/>
    <n v="100"/>
    <n v="0"/>
    <n v="0"/>
    <n v="0"/>
    <n v="6"/>
    <n v="0"/>
    <n v="0"/>
    <n v="8.57"/>
    <n v="8.5714285714285712"/>
  </r>
  <r>
    <x v="114"/>
    <s v="17V04232"/>
    <s v="HEREFORD"/>
    <s v="VIERZON"/>
    <m/>
    <m/>
    <s v="CHR"/>
    <s v="JGR_TM"/>
    <x v="0"/>
    <n v="3"/>
    <n v="121"/>
    <n v="299"/>
    <n v="358.8"/>
    <n v="1"/>
    <n v="299"/>
    <n v="358.8"/>
    <n v="1"/>
    <n v="1"/>
  </r>
  <r>
    <x v="114"/>
    <s v="17V04233"/>
    <s v="LE TITAN"/>
    <s v="BRAYE SOUS FAYE"/>
    <m/>
    <m/>
    <s v="CHR"/>
    <s v="JGR_TM"/>
    <x v="0"/>
    <n v="3"/>
    <n v="121"/>
    <n v="299"/>
    <n v="358.8"/>
    <n v="1"/>
    <n v="299"/>
    <n v="358.8"/>
    <n v="1"/>
    <n v="1"/>
  </r>
  <r>
    <x v="114"/>
    <s v="17V04234"/>
    <s v="L'IBIZA"/>
    <s v="LA BREILLE LES PINS"/>
    <m/>
    <m/>
    <s v="CHR"/>
    <s v="JGR_TM"/>
    <x v="0"/>
    <n v="3"/>
    <n v="121"/>
    <n v="299"/>
    <n v="358.8"/>
    <n v="2"/>
    <n v="598"/>
    <n v="717.6"/>
    <n v="2"/>
    <n v="2"/>
  </r>
  <r>
    <x v="114"/>
    <s v="17V04235"/>
    <s v="LIGHT CLUB"/>
    <s v="VILLEPERDUE"/>
    <m/>
    <m/>
    <s v="CHR"/>
    <s v="JGR_TM"/>
    <x v="0"/>
    <n v="3"/>
    <n v="121"/>
    <n v="299"/>
    <n v="358.8"/>
    <n v="2"/>
    <n v="598"/>
    <n v="717.6"/>
    <n v="2"/>
    <n v="2"/>
  </r>
  <r>
    <x v="114"/>
    <s v="17V04231"/>
    <s v="NANA MIA"/>
    <s v="BOURGES"/>
    <m/>
    <m/>
    <s v="CHR"/>
    <s v="JGR_TM"/>
    <x v="0"/>
    <n v="3"/>
    <n v="121"/>
    <n v="299"/>
    <n v="358.8"/>
    <n v="1"/>
    <n v="299"/>
    <n v="358.8"/>
    <n v="1"/>
    <n v="1"/>
  </r>
  <r>
    <x v="115"/>
    <s v="17V04199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115"/>
    <s v="17V04243"/>
    <s v="LE FEELING"/>
    <s v="SANCERRE"/>
    <m/>
    <m/>
    <s v="CHR"/>
    <s v="JGR_TM"/>
    <x v="0"/>
    <n v="3"/>
    <n v="121"/>
    <n v="299"/>
    <n v="358.8"/>
    <n v="1"/>
    <n v="299"/>
    <n v="358.8"/>
    <n v="1"/>
    <n v="1"/>
  </r>
  <r>
    <x v="116"/>
    <s v="17V04294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16"/>
    <s v="17V04294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16"/>
    <s v="17V04294"/>
    <s v="FAYETTE"/>
    <s v="AMBOISE"/>
    <m/>
    <m/>
    <s v="GROS"/>
    <s v="Boisson_Spirit"/>
    <x v="7"/>
    <n v="70"/>
    <n v="0"/>
    <n v="0"/>
    <n v="0"/>
    <n v="30"/>
    <n v="0"/>
    <n v="0"/>
    <n v="30"/>
    <n v="30.000000000000004"/>
  </r>
  <r>
    <x v="117"/>
    <s v="17V04377"/>
    <s v="OSS MIX"/>
    <s v="SAINT LAURENT NOUAN"/>
    <m/>
    <m/>
    <s v="CHR"/>
    <s v="JGR_TM"/>
    <x v="0"/>
    <n v="3"/>
    <n v="121"/>
    <n v="299"/>
    <n v="358.8"/>
    <n v="1"/>
    <n v="299"/>
    <n v="358.8"/>
    <n v="1"/>
    <n v="1"/>
  </r>
  <r>
    <x v="118"/>
    <s v="17V04345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19"/>
    <s v="17V04343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20"/>
    <s v="17V04453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0"/>
    <s v="17V04453"/>
    <s v="FIGUEIREDO"/>
    <s v="SAINT ROCH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20"/>
    <s v="17V04453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20"/>
    <s v="17V04453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20"/>
    <s v="17V04453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20"/>
    <s v="17V0445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20"/>
    <s v="17V04453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121"/>
    <s v="17V044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2"/>
    <s v="17V05041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3"/>
    <s v="17V05224"/>
    <s v="PYRAMIDE"/>
    <s v="LUBERSAC"/>
    <m/>
    <m/>
    <s v="CHR"/>
    <s v="JGR_TM"/>
    <x v="0"/>
    <n v="3"/>
    <n v="121"/>
    <n v="299"/>
    <n v="358.8"/>
    <n v="1"/>
    <n v="299"/>
    <n v="358.8"/>
    <n v="1"/>
    <n v="1"/>
  </r>
  <r>
    <x v="124"/>
    <s v="17V05240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124"/>
    <s v="17V05240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4"/>
    <s v="17V05240"/>
    <s v="FIGUEIREDO"/>
    <s v="SAINT ROCH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24"/>
    <s v="17V05240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124"/>
    <s v="17V052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24"/>
    <s v="17V05240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4"/>
    <s v="17V05240"/>
    <s v="FIGUEIREDO"/>
    <s v="SAINT ROCH"/>
    <m/>
    <m/>
    <s v="GROS"/>
    <s v="Boisson_Soft"/>
    <x v="22"/>
    <n v="20"/>
    <n v="4260310553849"/>
    <n v="0.81"/>
    <n v="0.85455000000000003"/>
    <n v="288"/>
    <n v="233.28000000000003"/>
    <n v="244.79999999999998"/>
    <n v="82.29"/>
    <n v="82.285714285714292"/>
  </r>
  <r>
    <x v="124"/>
    <s v="17V05240"/>
    <s v="FIGUEIREDO"/>
    <s v="SAINT ROCH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125"/>
    <s v="17V05336"/>
    <s v="LE TEMPO"/>
    <s v="BLOIS"/>
    <m/>
    <m/>
    <s v="CHR"/>
    <s v="JGR_TM"/>
    <x v="0"/>
    <n v="3"/>
    <n v="121"/>
    <n v="299"/>
    <n v="358.8"/>
    <n v="1"/>
    <n v="299"/>
    <n v="358.8"/>
    <n v="1"/>
    <n v="1"/>
  </r>
  <r>
    <x v="126"/>
    <s v="17V053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7"/>
    <s v="17V0541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27"/>
    <s v="17V05424"/>
    <s v="LE MASTER"/>
    <s v="MORTON"/>
    <m/>
    <m/>
    <s v="CHR"/>
    <s v="JGR_TM"/>
    <x v="0"/>
    <n v="3"/>
    <n v="121"/>
    <n v="299"/>
    <n v="358.8"/>
    <n v="1"/>
    <n v="299"/>
    <n v="358.8"/>
    <n v="1"/>
    <n v="1"/>
  </r>
  <r>
    <x v="127"/>
    <s v="17V05423"/>
    <s v="LES COPAIN"/>
    <s v="TOURS"/>
    <m/>
    <m/>
    <s v="CHR"/>
    <s v="JGR_TM"/>
    <x v="0"/>
    <n v="3"/>
    <n v="121"/>
    <n v="299"/>
    <n v="358.8"/>
    <n v="1"/>
    <n v="299"/>
    <n v="358.8"/>
    <n v="1"/>
    <n v="1"/>
  </r>
  <r>
    <x v="128"/>
    <s v="17V05437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8"/>
    <s v="17V05437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28"/>
    <s v="17V05429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8"/>
    <s v="17V0543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28"/>
    <s v="17V0543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28"/>
    <s v="17V0543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28"/>
    <s v="17V05429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28"/>
    <s v="17V05437"/>
    <s v="PLUMEJEAU"/>
    <s v="LA POMMERAYE"/>
    <m/>
    <m/>
    <s v="GROS"/>
    <s v="Boisson_Spirit"/>
    <x v="7"/>
    <n v="70"/>
    <n v="0"/>
    <n v="0"/>
    <n v="0"/>
    <n v="24"/>
    <n v="0"/>
    <n v="0"/>
    <n v="24"/>
    <n v="24.000000000000004"/>
  </r>
  <r>
    <x v="129"/>
    <s v="17V06044"/>
    <s v="AU BUREAU"/>
    <s v="TOUR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5"/>
    <s v="CLIPPER"/>
    <s v="BLOI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4"/>
    <s v="AU BUREAU"/>
    <s v="TOURS"/>
    <m/>
    <m/>
    <s v="GROS"/>
    <s v="Boisson_Spirit"/>
    <x v="7"/>
    <n v="70"/>
    <n v="0"/>
    <n v="0"/>
    <n v="0"/>
    <n v="6"/>
    <n v="0"/>
    <n v="0"/>
    <n v="6"/>
    <n v="6.0000000000000009"/>
  </r>
  <r>
    <x v="129"/>
    <s v="17V06045"/>
    <s v="CLIPPER"/>
    <s v="BLOIS"/>
    <m/>
    <m/>
    <s v="GROS"/>
    <s v="Boisson_Spirit"/>
    <x v="7"/>
    <n v="70"/>
    <n v="0"/>
    <n v="0"/>
    <n v="0"/>
    <n v="6"/>
    <n v="0"/>
    <n v="0"/>
    <n v="6"/>
    <n v="6.0000000000000009"/>
  </r>
  <r>
    <x v="130"/>
    <s v="17V06116"/>
    <s v="DOAN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30"/>
    <s v="17V06116"/>
    <s v="DOAN"/>
    <s v="TOURS"/>
    <m/>
    <m/>
    <s v="GROS"/>
    <s v="Boisson_Spirit"/>
    <x v="35"/>
    <n v="70"/>
    <n v="8500000916445"/>
    <n v="37.408644000000002"/>
    <n v="44.890372800000002"/>
    <n v="2"/>
    <n v="74.819999999999993"/>
    <n v="89.78"/>
    <n v="2"/>
    <n v="2"/>
  </r>
  <r>
    <x v="130"/>
    <s v="17V06116"/>
    <s v="DOAN"/>
    <s v="TOURS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30"/>
    <s v="17V06116"/>
    <s v="DOAN"/>
    <s v="TOURS"/>
    <m/>
    <m/>
    <s v="GROS"/>
    <s v="Boisson_Spirit"/>
    <x v="36"/>
    <n v="70"/>
    <n v="8500000917039"/>
    <n v="191.40864400000001"/>
    <n v="229.69037280000001"/>
    <n v="1"/>
    <n v="191.41"/>
    <n v="229.69"/>
    <n v="1"/>
    <n v="1"/>
  </r>
  <r>
    <x v="130"/>
    <s v="17V06116"/>
    <s v="DOAN"/>
    <s v="TOURS"/>
    <m/>
    <m/>
    <s v="GROS"/>
    <s v="Boisson_Spirit"/>
    <x v="8"/>
    <n v="100"/>
    <n v="0"/>
    <n v="0"/>
    <n v="0"/>
    <n v="12"/>
    <n v="0"/>
    <n v="0"/>
    <n v="17.14"/>
    <n v="17.142857142857142"/>
  </r>
  <r>
    <x v="130"/>
    <s v="17V06116"/>
    <s v="DOAN"/>
    <s v="TOURS"/>
    <m/>
    <m/>
    <s v="GROS"/>
    <s v="Boisson_Spirit"/>
    <x v="8"/>
    <n v="100"/>
    <n v="0"/>
    <n v="0"/>
    <n v="0"/>
    <n v="42"/>
    <n v="0"/>
    <n v="0"/>
    <n v="60"/>
    <n v="60.000000000000007"/>
  </r>
  <r>
    <x v="130"/>
    <s v="17V0614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1"/>
    <s v="17V06177"/>
    <s v="FAYETTE"/>
    <s v="AMBOIS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31"/>
    <s v="17V06177"/>
    <s v="FAYETTE"/>
    <s v="AMBOISE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1"/>
    <s v="17V06177"/>
    <s v="FAYETTE"/>
    <s v="AMBOIS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31"/>
    <s v="17V06177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1"/>
    <s v="17V06177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1"/>
    <s v="17V06177"/>
    <s v="FAYETTE"/>
    <s v="AMBOISE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132"/>
    <s v="17V062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3"/>
    <s v="17V06358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33"/>
    <s v="17V0631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33"/>
    <s v="17V06310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3"/>
    <s v="17V06358"/>
    <s v="FAYETTE"/>
    <s v="AMBOIS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4"/>
    <s v="17V06198"/>
    <s v="PICHON DIS"/>
    <s v="SAINT FIEL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34"/>
    <s v="17V07122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4"/>
    <s v="17V07122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34"/>
    <s v="17V07122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35"/>
    <s v="17V07211"/>
    <s v="SCHOEN"/>
    <s v="CHATEAUROU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36"/>
    <s v="17V07328"/>
    <s v="FAYETTE"/>
    <s v="AMBOISE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6"/>
    <s v="17V07328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6"/>
    <s v="17V07328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6"/>
    <s v="17V07328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36"/>
    <s v="17V07328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137"/>
    <s v="17V0737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38"/>
    <s v="17V08043"/>
    <s v="SERRURERIE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38"/>
    <s v="17V08043"/>
    <s v="SERRURERIE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139"/>
    <s v="17V08050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39"/>
    <s v="17V08050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39"/>
    <s v="17V0802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9"/>
    <s v="17V08050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9"/>
    <s v="17V08050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9"/>
    <s v="17V08052"/>
    <s v="PROMOCASH"/>
    <s v="SAINT PIERRE DES CORP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39"/>
    <s v="17V08050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39"/>
    <s v="17V08050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39"/>
    <s v="17V08050"/>
    <s v="FIGUEIREDO"/>
    <s v="SAINT ROCH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9"/>
    <s v="17V0805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0"/>
    <s v="17V08168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141"/>
    <s v="17V08220"/>
    <s v="PROMOCASH"/>
    <s v="SAINT PIERRE DES CORPS"/>
    <m/>
    <m/>
    <s v="GROS"/>
    <s v="Boisson_Spirit"/>
    <x v="2"/>
    <n v="70"/>
    <n v="4067700013859"/>
    <n v="12.532563499999998"/>
    <n v="15.039076199999998"/>
    <n v="-120"/>
    <n v="-1503.6"/>
    <n v="-1804.8"/>
    <n v="-120"/>
    <n v="-120.00000000000001"/>
  </r>
  <r>
    <x v="142"/>
    <s v="17V08210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42"/>
    <s v="17V08228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42"/>
    <s v="17V08228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42"/>
    <s v="17V08210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42"/>
    <s v="17V08228"/>
    <s v="FIGUEIREDO"/>
    <s v="SAINT ROCH"/>
    <m/>
    <m/>
    <s v="GROS"/>
    <s v="Boisson_Soft"/>
    <x v="11"/>
    <n v="50"/>
    <n v="4260310553382"/>
    <n v="1"/>
    <n v="1.0549999999999999"/>
    <n v="300"/>
    <n v="300"/>
    <n v="318"/>
    <n v="214.29"/>
    <n v="214.28571428571431"/>
  </r>
  <r>
    <x v="142"/>
    <s v="17V08228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42"/>
    <s v="17V082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42"/>
    <s v="17V08228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3"/>
    <s v="17V0830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4"/>
    <s v="17V09121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44"/>
    <s v="17V09118"/>
    <s v="DZINGUE"/>
    <s v="BLOIS"/>
    <m/>
    <m/>
    <s v="CHR"/>
    <s v="JGR_TM"/>
    <x v="0"/>
    <n v="3"/>
    <n v="121"/>
    <n v="299"/>
    <n v="358.8"/>
    <n v="1"/>
    <n v="299"/>
    <n v="358.8"/>
    <n v="1"/>
    <n v="1"/>
  </r>
  <r>
    <x v="144"/>
    <s v="17V09117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144"/>
    <s v="17V09123"/>
    <s v="FACTORY"/>
    <s v="SAINT DENIS EN VAL"/>
    <m/>
    <m/>
    <s v="CHR"/>
    <s v="JGR_TM"/>
    <x v="0"/>
    <n v="3"/>
    <n v="121"/>
    <n v="299"/>
    <n v="358.8"/>
    <n v="0"/>
    <n v="0"/>
    <n v="0"/>
    <n v="0"/>
    <n v="0"/>
  </r>
  <r>
    <x v="144"/>
    <s v="17V09124"/>
    <s v="FACTORY"/>
    <s v="SAINT DENIS EN VAL"/>
    <m/>
    <m/>
    <s v="CHR"/>
    <s v="JGR_TM"/>
    <x v="0"/>
    <n v="3"/>
    <n v="121"/>
    <n v="299"/>
    <n v="358.8"/>
    <n v="2"/>
    <n v="598"/>
    <n v="717.6"/>
    <n v="2"/>
    <n v="2"/>
  </r>
  <r>
    <x v="144"/>
    <s v="17V09120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144"/>
    <s v="17V09110"/>
    <s v="MAS CARRE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22"/>
    <s v="MELTDOWN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15"/>
    <s v="ROSE BONBO"/>
    <s v="TOURS"/>
    <m/>
    <m/>
    <s v="GROS"/>
    <s v="JGR_TM"/>
    <x v="0"/>
    <n v="3"/>
    <n v="121"/>
    <n v="299"/>
    <n v="358.8"/>
    <n v="1"/>
    <n v="299"/>
    <n v="358.8"/>
    <n v="1"/>
    <n v="1"/>
  </r>
  <r>
    <x v="145"/>
    <s v="17V09098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145"/>
    <s v="17V09098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45"/>
    <s v="17V0909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45"/>
    <s v="17V09098"/>
    <s v="OUTBACK"/>
    <s v="TOURS"/>
    <m/>
    <m/>
    <s v="CHR"/>
    <s v="Boisson_Spirit"/>
    <x v="7"/>
    <n v="100"/>
    <n v="4603514006849"/>
    <n v="17.370920000000002"/>
    <n v="20.845104000000003"/>
    <n v="12"/>
    <n v="208.44"/>
    <n v="250.20000000000002"/>
    <n v="17.14"/>
    <n v="17.142857142857142"/>
  </r>
  <r>
    <x v="146"/>
    <s v="17V09126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46"/>
    <s v="17V09126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46"/>
    <s v="17V09126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46"/>
    <s v="17V09126"/>
    <s v="FIGUEIREDO"/>
    <s v="SAINT ROCH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46"/>
    <s v="17V09126"/>
    <s v="FIGUEIREDO"/>
    <s v="SAINT ROCH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46"/>
    <s v="17V09126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46"/>
    <s v="17V0912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46"/>
    <s v="17V09174"/>
    <s v="ALEXANDRA"/>
    <s v="TOURS"/>
    <m/>
    <m/>
    <s v="CHR"/>
    <s v="JGR_TM"/>
    <x v="0"/>
    <n v="3"/>
    <n v="121"/>
    <n v="299"/>
    <n v="358.8"/>
    <n v="1"/>
    <n v="299"/>
    <n v="358.8"/>
    <n v="1"/>
    <n v="1"/>
  </r>
  <r>
    <x v="146"/>
    <s v="17V09175"/>
    <s v="BOWLING"/>
    <s v="BLOIS"/>
    <m/>
    <m/>
    <s v="CHR"/>
    <s v="JGR_TM"/>
    <x v="0"/>
    <n v="3"/>
    <n v="121"/>
    <n v="299"/>
    <n v="358.8"/>
    <n v="2"/>
    <n v="598"/>
    <n v="717.6"/>
    <n v="2"/>
    <n v="2"/>
  </r>
  <r>
    <x v="146"/>
    <s v="17V09171"/>
    <s v="CUTTY SARK"/>
    <s v="AUBIGNY SUR NERE"/>
    <m/>
    <m/>
    <s v="CHR"/>
    <s v="JGR_TM"/>
    <x v="0"/>
    <n v="3"/>
    <n v="121"/>
    <n v="299"/>
    <n v="358.8"/>
    <n v="1"/>
    <n v="299"/>
    <n v="358.8"/>
    <n v="1"/>
    <n v="1"/>
  </r>
  <r>
    <x v="147"/>
    <s v="17V09062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47"/>
    <s v="17V0917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47"/>
    <s v="17V0917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47"/>
    <s v="17V0917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12"/>
    <n v="192.36"/>
    <n v="230.76"/>
    <n v="12"/>
    <n v="12.000000000000002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30"/>
    <n v="480.90000000000003"/>
    <n v="576.9"/>
    <n v="30"/>
    <n v="30.000000000000004"/>
  </r>
  <r>
    <x v="148"/>
    <s v="17V0930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9"/>
    <s v="17V09438"/>
    <s v="ALPHONSE"/>
    <s v="POITIERS"/>
    <m/>
    <m/>
    <s v="CHR"/>
    <s v="JGR_TM"/>
    <x v="0"/>
    <n v="3"/>
    <n v="121"/>
    <n v="299"/>
    <n v="358.8"/>
    <n v="1"/>
    <n v="299"/>
    <n v="358.8"/>
    <n v="1"/>
    <n v="1"/>
  </r>
  <r>
    <x v="149"/>
    <s v="17V09436"/>
    <s v="L'EURASIEN"/>
    <s v="CHINON"/>
    <m/>
    <m/>
    <s v="CHR"/>
    <s v="JGR_TM"/>
    <x v="0"/>
    <n v="3"/>
    <n v="121"/>
    <n v="299"/>
    <n v="358.8"/>
    <n v="1"/>
    <n v="299"/>
    <n v="358.8"/>
    <n v="1"/>
    <n v="1"/>
  </r>
  <r>
    <x v="149"/>
    <s v="17V09437"/>
    <s v="S3"/>
    <s v="SENS BEAUJEU"/>
    <m/>
    <m/>
    <s v="CHR"/>
    <s v="JGR_TM"/>
    <x v="0"/>
    <n v="3"/>
    <n v="121"/>
    <n v="299"/>
    <n v="358.8"/>
    <n v="1"/>
    <n v="299"/>
    <n v="358.8"/>
    <n v="1"/>
    <n v="1"/>
  </r>
  <r>
    <x v="150"/>
    <s v="17V09449"/>
    <s v="FHTAGN"/>
    <s v="TOURS"/>
    <m/>
    <m/>
    <s v="CHR"/>
    <s v="JGR_TM"/>
    <x v="0"/>
    <n v="3"/>
    <n v="121"/>
    <n v="299"/>
    <n v="358.8"/>
    <n v="1"/>
    <n v="299"/>
    <n v="358.8"/>
    <n v="1"/>
    <n v="1"/>
  </r>
  <r>
    <x v="150"/>
    <s v="17V09447"/>
    <s v="LA 25EME"/>
    <s v="GUERET"/>
    <m/>
    <m/>
    <s v="CHR"/>
    <s v="JGR_TM"/>
    <x v="0"/>
    <n v="3"/>
    <n v="121"/>
    <n v="299"/>
    <n v="358.8"/>
    <n v="1"/>
    <n v="299"/>
    <n v="358.8"/>
    <n v="1"/>
    <n v="1"/>
  </r>
  <r>
    <x v="150"/>
    <s v="17V09448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50"/>
    <s v="17V09443"/>
    <s v="MARCEAU"/>
    <s v="BOURGES"/>
    <m/>
    <m/>
    <s v="CHR"/>
    <s v="JGR_TM"/>
    <x v="0"/>
    <n v="3"/>
    <n v="121"/>
    <n v="299"/>
    <n v="358.8"/>
    <n v="1"/>
    <n v="299"/>
    <n v="358.8"/>
    <n v="1"/>
    <n v="1"/>
  </r>
  <r>
    <x v="150"/>
    <s v="17V09444"/>
    <s v="PAVILLON"/>
    <s v="OLIVET"/>
    <m/>
    <m/>
    <s v="CHR"/>
    <s v="JGR_TM"/>
    <x v="0"/>
    <n v="3"/>
    <n v="121"/>
    <n v="299"/>
    <n v="358.8"/>
    <n v="1"/>
    <n v="299"/>
    <n v="358.8"/>
    <n v="1"/>
    <n v="1"/>
  </r>
  <r>
    <x v="150"/>
    <s v="17V09446"/>
    <s v="REST O"/>
    <s v="GUERET"/>
    <m/>
    <m/>
    <s v="CHR"/>
    <s v="JGR_TM"/>
    <x v="0"/>
    <n v="3"/>
    <n v="121"/>
    <n v="299"/>
    <n v="358.8"/>
    <n v="1"/>
    <n v="299"/>
    <n v="358.8"/>
    <n v="1"/>
    <n v="1"/>
  </r>
  <r>
    <x v="151"/>
    <s v="17V10028"/>
    <s v="SC CLUB"/>
    <s v="ANGERS"/>
    <m/>
    <m/>
    <s v="CHR"/>
    <s v="JGR_TM"/>
    <x v="0"/>
    <n v="3"/>
    <n v="121"/>
    <n v="299"/>
    <n v="358.8"/>
    <n v="2"/>
    <n v="598"/>
    <n v="717.6"/>
    <n v="2"/>
    <n v="2"/>
  </r>
  <r>
    <x v="152"/>
    <s v="17V10084"/>
    <s v="TAPASOIF"/>
    <s v="FLEURY LES AUBRAIS"/>
    <m/>
    <m/>
    <s v="CHR"/>
    <s v="JGR_TM"/>
    <x v="0"/>
    <n v="3"/>
    <n v="121"/>
    <n v="299"/>
    <n v="358.8"/>
    <n v="1"/>
    <n v="299"/>
    <n v="358.8"/>
    <n v="1"/>
    <n v="1"/>
  </r>
  <r>
    <x v="153"/>
    <s v="17V10113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154"/>
    <s v="17V10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54"/>
    <s v="17V10066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54"/>
    <s v="17V10066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55"/>
    <s v="17V1024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56"/>
    <s v="17V10343"/>
    <s v="LES SALONS"/>
    <s v="MIGNE AUXANCES"/>
    <m/>
    <m/>
    <s v="CHR"/>
    <s v="JGR_TM"/>
    <x v="0"/>
    <n v="3"/>
    <n v="121"/>
    <n v="299"/>
    <n v="358.8"/>
    <n v="1"/>
    <n v="299"/>
    <n v="358.8"/>
    <n v="1"/>
    <n v="1"/>
  </r>
  <r>
    <x v="156"/>
    <s v="17V10340"/>
    <s v="OPEN BAR"/>
    <s v="POITIERS"/>
    <m/>
    <m/>
    <s v="CHR"/>
    <s v="JGR_TM"/>
    <x v="0"/>
    <n v="3"/>
    <n v="121"/>
    <n v="299"/>
    <n v="358.8"/>
    <n v="1"/>
    <n v="299"/>
    <n v="358.8"/>
    <n v="1"/>
    <n v="1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30"/>
    <n v="375.9"/>
    <n v="451.2"/>
    <n v="30"/>
    <n v="30.000000000000004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58"/>
    <s v="17V10315"/>
    <s v="CODIFRANCE"/>
    <s v="CHATEAUNEUF LOIRE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159"/>
    <s v="17V10454"/>
    <s v="ANJOU BOIS"/>
    <s v="AVRILLE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59"/>
    <s v="17V10454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59"/>
    <s v="17V10454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59"/>
    <s v="17V10454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59"/>
    <s v="17V10454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59"/>
    <s v="17V10454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159"/>
    <s v="17V10454"/>
    <s v="ANJOU BOIS"/>
    <s v="AVRILLE"/>
    <m/>
    <m/>
    <s v="GROS"/>
    <s v="Boisson_Spirit"/>
    <x v="5"/>
    <n v="70"/>
    <n v="0"/>
    <n v="0"/>
    <n v="0"/>
    <n v="6"/>
    <n v="0"/>
    <n v="0"/>
    <n v="6"/>
    <n v="6.0000000000000009"/>
  </r>
  <r>
    <x v="160"/>
    <s v="17V11066"/>
    <s v="HABANA"/>
    <s v="SAUMUR"/>
    <m/>
    <m/>
    <s v="CHR"/>
    <s v="JGR_TM"/>
    <x v="0"/>
    <n v="3"/>
    <n v="121"/>
    <n v="299"/>
    <n v="358.8"/>
    <n v="1"/>
    <n v="299"/>
    <n v="358.8"/>
    <n v="1"/>
    <n v="1"/>
  </r>
  <r>
    <x v="160"/>
    <s v="17V11064"/>
    <s v="LE LOFT"/>
    <s v="LA SOUTERRAINE"/>
    <m/>
    <m/>
    <s v="CHR"/>
    <s v="JGR_TM"/>
    <x v="0"/>
    <n v="3"/>
    <n v="121"/>
    <n v="299"/>
    <n v="358.8"/>
    <n v="1"/>
    <n v="299"/>
    <n v="358.8"/>
    <n v="1"/>
    <n v="1"/>
  </r>
  <r>
    <x v="161"/>
    <s v="17V11009"/>
    <s v="MESPOULET"/>
    <s v="ARGENTAT"/>
    <m/>
    <m/>
    <s v="GROS"/>
    <s v="Boisson_Spirit"/>
    <x v="2"/>
    <n v="70"/>
    <n v="4067700013859"/>
    <n v="12.532563499999998"/>
    <n v="15.039076199999998"/>
    <n v="600"/>
    <n v="7518"/>
    <n v="9024"/>
    <n v="600"/>
    <n v="600"/>
  </r>
  <r>
    <x v="161"/>
    <s v="17V11009"/>
    <s v="MESPOULET"/>
    <s v="ARGENTAT"/>
    <m/>
    <m/>
    <s v="GROS"/>
    <m/>
    <x v="41"/>
    <s v="   "/>
    <n v="0"/>
    <n v="0"/>
    <n v="0"/>
    <n v="1200"/>
    <n v="0"/>
    <n v="0"/>
    <n v="1200"/>
    <n v="0"/>
  </r>
  <r>
    <x v="162"/>
    <s v="17V09316"/>
    <s v="CCV VINS"/>
    <s v="CHAMBRAY LES TOU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62"/>
    <s v="17V09316"/>
    <s v="CCV VINS"/>
    <s v="CHAMBRAY LES TOU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162"/>
    <s v="17V09316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63"/>
    <s v="17V11166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63"/>
    <s v="17V11166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63"/>
    <s v="17V11166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63"/>
    <s v="17V11166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63"/>
    <s v="17V1116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63"/>
    <s v="17V11166"/>
    <s v="FIGUEIREDO"/>
    <s v="SAINT ROCH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32"/>
    <n v="1653.9599999999998"/>
    <n v="1985.28"/>
    <n v="132"/>
    <n v="132.00000000000003"/>
  </r>
  <r>
    <x v="165"/>
    <s v="17V1120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65"/>
    <s v="17V11201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165"/>
    <s v="17V11201"/>
    <s v="PLUMEJEAU"/>
    <s v="LA POMMERAYE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65"/>
    <s v="17V11201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65"/>
    <s v="17V11201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65"/>
    <s v="17V11201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66"/>
    <s v="17V11257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67"/>
    <s v="17V11270"/>
    <s v="SCHOEN"/>
    <s v="CHATEAUROU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168"/>
    <s v="17V11353"/>
    <s v="FAYETTE"/>
    <s v="AMBOIS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168"/>
    <s v="17V1132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8"/>
    <s v="17V11353"/>
    <s v="FAYETTE"/>
    <s v="AMBOIS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168"/>
    <s v="17V11353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8"/>
    <s v="17V11353"/>
    <s v="FAYETTE"/>
    <s v="AMBOISE"/>
    <m/>
    <m/>
    <s v="GROS"/>
    <s v="Boisson_Spirit"/>
    <x v="35"/>
    <n v="70"/>
    <n v="8500000916445"/>
    <n v="37.408644000000002"/>
    <n v="44.890372800000002"/>
    <n v="6"/>
    <n v="224.45999999999998"/>
    <n v="269.34000000000003"/>
    <n v="6"/>
    <n v="6.0000000000000009"/>
  </r>
  <r>
    <x v="168"/>
    <s v="17V11353"/>
    <s v="FAYETTE"/>
    <s v="AMBOISE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pirit"/>
    <x v="4"/>
    <n v="70"/>
    <n v="0"/>
    <n v="0"/>
    <n v="0"/>
    <n v="18"/>
    <n v="0"/>
    <n v="0"/>
    <n v="18"/>
    <n v="18"/>
  </r>
  <r>
    <x v="168"/>
    <s v="17V11353"/>
    <s v="FAYETTE"/>
    <s v="AMBOISE"/>
    <m/>
    <m/>
    <s v="GROS"/>
    <s v="Boisson_Spirit"/>
    <x v="5"/>
    <n v="70"/>
    <n v="0"/>
    <n v="0"/>
    <n v="0"/>
    <n v="18"/>
    <n v="0"/>
    <n v="0"/>
    <n v="18"/>
    <n v="18"/>
  </r>
  <r>
    <x v="169"/>
    <s v="17V11384"/>
    <s v="REMY BREGE"/>
    <s v="LA MOTTE BEUVRON"/>
    <m/>
    <m/>
    <s v="GROS"/>
    <s v="Boisson_Soft"/>
    <x v="23"/>
    <n v="20"/>
    <n v="4260310550305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16"/>
    <n v="174.96"/>
    <n v="183.6"/>
    <n v="61.71"/>
    <n v="61.714285714285722"/>
  </r>
  <r>
    <x v="169"/>
    <s v="17V11384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169"/>
    <s v="17V11384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9"/>
    <s v="17V11401"/>
    <s v="FAYETTE"/>
    <s v="AMBOISE"/>
    <m/>
    <m/>
    <s v="GROS"/>
    <s v="Boisson_Spirit"/>
    <x v="32"/>
    <n v="50"/>
    <n v="4260270192645"/>
    <n v="25.192506000000002"/>
    <n v="30.231007200000001"/>
    <n v="24"/>
    <n v="604.56000000000006"/>
    <n v="725.52"/>
    <n v="17.14"/>
    <n v="17.142857142857142"/>
  </r>
  <r>
    <x v="169"/>
    <s v="17V11384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169"/>
    <s v="17V11384"/>
    <s v="REMY BREGE"/>
    <s v="LA MOTTE BEUVRON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170"/>
    <s v="17V12054"/>
    <s v="OUTBACK"/>
    <s v="TOURS"/>
    <m/>
    <m/>
    <s v="CHR"/>
    <s v="Boisson_Spirit"/>
    <x v="2"/>
    <n v="100"/>
    <n v="4067700013842"/>
    <n v="19.150804999999998"/>
    <n v="22.980965999999999"/>
    <n v="12"/>
    <n v="229.79999999999998"/>
    <n v="275.76"/>
    <n v="17.14"/>
    <n v="17.142857142857142"/>
  </r>
  <r>
    <x v="170"/>
    <s v="17V12054"/>
    <s v="OUTBACK"/>
    <s v="TOURS"/>
    <m/>
    <m/>
    <s v="CHR"/>
    <s v="Boisson_Spirit"/>
    <x v="33"/>
    <n v="70"/>
    <n v="8500000917022"/>
    <n v="80.608643999999998"/>
    <n v="96.730372799999998"/>
    <n v="1"/>
    <n v="80.61"/>
    <n v="96.73"/>
    <n v="1"/>
    <n v="1"/>
  </r>
  <r>
    <x v="170"/>
    <s v="17V12054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70"/>
    <s v="17V12113"/>
    <s v="CHAPELLE"/>
    <s v="ANGERS"/>
    <m/>
    <m/>
    <s v="CHR"/>
    <s v="JGR_TM"/>
    <x v="0"/>
    <n v="3"/>
    <n v="121"/>
    <n v="299"/>
    <n v="358.8"/>
    <n v="1"/>
    <n v="299"/>
    <n v="358.8"/>
    <n v="1"/>
    <n v="1"/>
  </r>
  <r>
    <x v="170"/>
    <s v="17V12111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70"/>
    <s v="17V12109"/>
    <s v="KHEOPS"/>
    <s v="VIHIERS"/>
    <m/>
    <m/>
    <s v="CHR"/>
    <s v="JGR_TM"/>
    <x v="0"/>
    <n v="3"/>
    <n v="121"/>
    <n v="299"/>
    <n v="358.8"/>
    <n v="1"/>
    <n v="299"/>
    <n v="358.8"/>
    <n v="1"/>
    <n v="1"/>
  </r>
  <r>
    <x v="171"/>
    <s v="17V120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1"/>
    <s v="17V12133"/>
    <s v="FAYETTE"/>
    <s v="AMBOISE"/>
    <m/>
    <m/>
    <s v="GROS"/>
    <s v="Boisson_Spirit"/>
    <x v="33"/>
    <n v="70"/>
    <n v="8500000917022"/>
    <n v="68.208643999999993"/>
    <n v="81.850372799999988"/>
    <n v="6"/>
    <n v="409.26"/>
    <n v="491.09999999999997"/>
    <n v="6"/>
    <n v="6.0000000000000009"/>
  </r>
  <r>
    <x v="172"/>
    <s v="17V12193"/>
    <s v="FAYETTE"/>
    <s v="AMBOISE"/>
    <m/>
    <m/>
    <s v="GROS"/>
    <s v="Boisson_Spirit"/>
    <x v="35"/>
    <n v="70"/>
    <n v="8500000916445"/>
    <n v="37.408644000000002"/>
    <n v="44.890372800000002"/>
    <n v="-6"/>
    <n v="-224.45999999999998"/>
    <n v="-269.34000000000003"/>
    <n v="-6"/>
    <n v="-6.0000000000000009"/>
  </r>
  <r>
    <x v="173"/>
    <s v="17V1217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73"/>
    <s v="17V12171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173"/>
    <s v="17V12171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73"/>
    <s v="17V12206"/>
    <s v="0000003070"/>
    <s v="TOURS"/>
    <m/>
    <m/>
    <s v="CHR"/>
    <s v="JGR_TM"/>
    <x v="0"/>
    <n v="3"/>
    <n v="121"/>
    <n v="299"/>
    <n v="358.8"/>
    <n v="1"/>
    <n v="299"/>
    <n v="358.8"/>
    <n v="1"/>
    <n v="1"/>
  </r>
  <r>
    <x v="174"/>
    <s v="17V12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75"/>
    <s v="17V1229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5"/>
    <s v="17V12346"/>
    <s v="LE PLB"/>
    <s v="POITIERS"/>
    <m/>
    <m/>
    <s v="CHR"/>
    <s v="JGR_TM"/>
    <x v="0"/>
    <n v="3"/>
    <n v="121"/>
    <n v="299"/>
    <n v="358.8"/>
    <n v="2"/>
    <n v="598"/>
    <n v="717.6"/>
    <n v="2"/>
    <n v="2"/>
  </r>
  <r>
    <x v="175"/>
    <s v="17V12340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75"/>
    <s v="17V12344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75"/>
    <s v="17V12334"/>
    <s v="LE TWIST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39"/>
    <s v="0000003682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41"/>
    <s v="REMY BREGE"/>
    <s v="LA MOTTE BEUVRON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43"/>
    <s v="WALLABY"/>
    <s v="ANGERS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36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175"/>
    <s v="17V12342"/>
    <s v="SHANNON"/>
    <s v="ORLEANS"/>
    <m/>
    <m/>
    <s v="CHR"/>
    <s v="JGR_TM"/>
    <x v="0"/>
    <n v="3"/>
    <n v="121"/>
    <n v="299"/>
    <n v="358.8"/>
    <n v="6"/>
    <n v="1794"/>
    <n v="2152.8000000000002"/>
    <n v="6"/>
    <n v="6"/>
  </r>
  <r>
    <x v="175"/>
    <s v="17V12337"/>
    <s v="SKYBOWL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8"/>
    <s v="SKYNIGHT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3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176"/>
    <s v="18V0101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6"/>
    <s v="18V01029"/>
    <s v="SCHOEN"/>
    <s v="CHATEAUROUX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76"/>
    <s v="18V01015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177"/>
    <s v="18V01045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178"/>
    <s v="18V01067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78"/>
    <s v="18V01067"/>
    <s v="FIGUEIREDO"/>
    <s v="SAINT ROCH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178"/>
    <s v="18V01067"/>
    <s v="FIGUEIREDO"/>
    <s v="SAINT ROCH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78"/>
    <s v="18V01067"/>
    <s v="FIGUEIREDO"/>
    <s v="SAINT ROCH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178"/>
    <s v="18V01067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78"/>
    <s v="18V01067"/>
    <s v="FIGUEIREDO"/>
    <s v="SAINT ROCH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179"/>
    <s v="18V01231"/>
    <s v="CLIPPER"/>
    <s v="BLOI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79"/>
    <s v="18V01231"/>
    <s v="CLIPPER"/>
    <s v="BLOI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80"/>
    <s v="18V013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81"/>
    <s v="18V01349"/>
    <s v="FROMAGET"/>
    <s v="VIVONNE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181"/>
    <s v="18V01349"/>
    <s v="FROMAGET"/>
    <s v="VIVO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181"/>
    <s v="18V01349"/>
    <s v="FROMAGET"/>
    <s v="VIVONN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1"/>
    <s v="18V01349"/>
    <s v="FROMAGET"/>
    <s v="VIVONN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1"/>
    <s v="18V01349"/>
    <s v="FROMAGET"/>
    <s v="VIVONNE"/>
    <m/>
    <m/>
    <s v="GROS"/>
    <s v="Boisson_Spirit"/>
    <x v="32"/>
    <n v="50"/>
    <n v="4260270192645"/>
    <n v="25.192506000000002"/>
    <n v="30.231007200000001"/>
    <n v="36"/>
    <n v="906.84"/>
    <n v="1088.28"/>
    <n v="25.71"/>
    <n v="25.714285714285715"/>
  </r>
  <r>
    <x v="181"/>
    <s v="18V01349"/>
    <s v="FROMAGET"/>
    <s v="VIVONNE"/>
    <m/>
    <m/>
    <s v="GROS"/>
    <m/>
    <x v="28"/>
    <s v="   "/>
    <n v="0"/>
    <n v="0"/>
    <n v="0"/>
    <n v="1"/>
    <n v="0"/>
    <n v="0"/>
    <n v="1"/>
    <n v="0"/>
  </r>
  <r>
    <x v="182"/>
    <s v="18V01369"/>
    <s v="LE LORD"/>
    <s v="BRIVE LA GAILLARDE"/>
    <m/>
    <m/>
    <s v="CHR"/>
    <s v="JGR_TM"/>
    <x v="0"/>
    <n v="3"/>
    <n v="121"/>
    <n v="299"/>
    <n v="358.8"/>
    <n v="1"/>
    <n v="299"/>
    <n v="358.8"/>
    <n v="1"/>
    <n v="1"/>
  </r>
  <r>
    <x v="183"/>
    <s v="18V01375"/>
    <s v="CCV VINS"/>
    <s v="CHAMBRAY LES TOU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183"/>
    <s v="18V01383"/>
    <s v="WALLABY"/>
    <s v="ANG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83"/>
    <s v="18V01383"/>
    <s v="WALLABY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3"/>
    <s v="18V01383"/>
    <s v="WALLABY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3"/>
    <s v="18V01383"/>
    <s v="WALLABY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3"/>
    <s v="18V01375"/>
    <s v="CCV VINS"/>
    <s v="CHAMBRAY LES 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183"/>
    <s v="18V01375"/>
    <s v="CCV VINS"/>
    <s v="CHAMBRAY LES 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183"/>
    <s v="18V01375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83"/>
    <s v="18V01383"/>
    <s v="WALLABY"/>
    <s v="ANGERS"/>
    <m/>
    <m/>
    <s v="GROS"/>
    <m/>
    <x v="28"/>
    <s v="   "/>
    <n v="0"/>
    <n v="0"/>
    <n v="0"/>
    <n v="1"/>
    <n v="0"/>
    <n v="0"/>
    <n v="1"/>
    <n v="0"/>
  </r>
  <r>
    <x v="184"/>
    <s v="18V01386"/>
    <s v="AU BUREAU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4"/>
    <s v="18V01385"/>
    <s v="CLIPPER"/>
    <s v="BLOI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386"/>
    <s v="AU BUREAU"/>
    <s v="TOUR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413"/>
    <s v="AU BUREAU"/>
    <s v="TOURS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184"/>
    <s v="18V01393"/>
    <s v="MR WRAPS"/>
    <s v="TOURS"/>
    <m/>
    <m/>
    <s v="CHR"/>
    <s v="Boisson_Soft"/>
    <x v="11"/>
    <n v="50"/>
    <n v="4260310553382"/>
    <n v="1.1000000000000001"/>
    <n v="1.1605000000000001"/>
    <n v="200"/>
    <n v="220.00000000000003"/>
    <n v="231.99999999999997"/>
    <n v="142.86000000000001"/>
    <n v="142.85714285714286"/>
  </r>
  <r>
    <x v="184"/>
    <s v="18V01386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4"/>
    <s v="18V01386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4"/>
    <s v="18V01386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84"/>
    <s v="18V01386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84"/>
    <s v="18V01413"/>
    <s v="AU BUREAU"/>
    <s v="TOURS"/>
    <m/>
    <m/>
    <s v="GROS"/>
    <s v="Boisson_Spirit"/>
    <x v="1"/>
    <n v="100"/>
    <n v="3257150410167"/>
    <n v="15.778874"/>
    <n v="18.934648800000002"/>
    <n v="-48"/>
    <n v="-757.43999999999994"/>
    <n v="-908.64"/>
    <n v="-68.569999999999993"/>
    <n v="-68.571428571428569"/>
  </r>
  <r>
    <x v="185"/>
    <s v="18V01424"/>
    <s v="AUCHAN"/>
    <s v="AVRILLE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85"/>
    <s v="18V01424"/>
    <s v="AUCHAN"/>
    <s v="AVRILLE CEDEX"/>
    <m/>
    <m/>
    <s v="GROS"/>
    <s v="Boisson_Spirit"/>
    <x v="27"/>
    <n v="70"/>
    <n v="0"/>
    <n v="0"/>
    <n v="0"/>
    <n v="12"/>
    <n v="0"/>
    <n v="0"/>
    <n v="12"/>
    <n v="12.000000000000002"/>
  </r>
  <r>
    <x v="185"/>
    <s v="18V01424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5"/>
    <s v="18V01424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5"/>
    <s v="18V01424"/>
    <s v="AUCHAN"/>
    <s v="AVRILLE CEDEX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85"/>
    <s v="18V01424"/>
    <s v="AUCHAN"/>
    <s v="AVRILLE CEDEX"/>
    <m/>
    <m/>
    <s v="GROS"/>
    <m/>
    <x v="28"/>
    <s v="   "/>
    <n v="0"/>
    <n v="0"/>
    <n v="0"/>
    <n v="1"/>
    <n v="0"/>
    <n v="0"/>
    <n v="1"/>
    <n v="0"/>
  </r>
  <r>
    <x v="186"/>
    <s v="18V02009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86"/>
    <s v="18V02009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86"/>
    <s v="18V02009"/>
    <s v="PLUMEJEAU"/>
    <s v="LA POMMERAYE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186"/>
    <s v="18V02009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187"/>
    <s v="18V0203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7"/>
    <s v="18V02038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8"/>
    <s v="18V02081"/>
    <s v="LES SAVEUR"/>
    <s v="SAUMUR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88"/>
    <s v="18V02081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8"/>
    <s v="18V02081"/>
    <s v="LES SAVEUR"/>
    <s v="SAUMUR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88"/>
    <s v="18V02081"/>
    <s v="LES SAVEUR"/>
    <s v="SAUMUR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89"/>
    <s v="18V0209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189"/>
    <s v="18V0210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89"/>
    <s v="18V02090"/>
    <s v="ANJOU BOIS"/>
    <s v="AVRILL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89"/>
    <s v="18V02102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89"/>
    <s v="18V02102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189"/>
    <s v="18V02102"/>
    <s v="FIGUEIREDO"/>
    <s v="SAINT ROCH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89"/>
    <s v="18V02090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89"/>
    <s v="18V02102"/>
    <s v="FIGUEIREDO"/>
    <s v="SAINT ROCH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189"/>
    <s v="18V0209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190"/>
    <s v="18V02151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190"/>
    <s v="18V02151"/>
    <s v="LE CHAURAY"/>
    <s v="SAINT MAIXE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0"/>
    <s v="18V02151"/>
    <s v="LE CHAURAY"/>
    <s v="SAINT MAIXE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91"/>
    <s v="18V02168"/>
    <s v="LE VIP"/>
    <s v="BENAIS"/>
    <m/>
    <m/>
    <s v="CHR"/>
    <s v="JGR_TM"/>
    <x v="0"/>
    <n v="3"/>
    <n v="121"/>
    <n v="299"/>
    <n v="358.8"/>
    <n v="1"/>
    <n v="299"/>
    <n v="358.8"/>
    <n v="1"/>
    <n v="1"/>
  </r>
  <r>
    <x v="192"/>
    <s v="18V02189"/>
    <s v="AMERICAN B"/>
    <s v="PARTHENAY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92"/>
    <s v="18V02187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92"/>
    <s v="18V02187"/>
    <s v="FIGUEIREDO"/>
    <s v="SAINT ROCH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92"/>
    <s v="18V02186"/>
    <s v="ROSE"/>
    <s v="TOU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192"/>
    <s v="18V02187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2"/>
    <s v="18V02186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90"/>
    <s v="SKIPPER"/>
    <s v="PARTHENAY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87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2"/>
    <s v="18V02187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192"/>
    <s v="18V02186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2"/>
    <s v="18V02187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92"/>
    <s v="18V02187"/>
    <s v="FIGUEIREDO"/>
    <s v="SAINT ROCH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193"/>
    <s v="18V0222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3"/>
    <s v="18V02225"/>
    <s v="ONE SHOT"/>
    <s v="NIOR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93"/>
    <s v="18V02224"/>
    <s v="EST OUEST"/>
    <s v="POITIE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93"/>
    <s v="18V02226"/>
    <s v="CHAKIB"/>
    <s v="TOURS"/>
    <m/>
    <m/>
    <s v="GROS"/>
    <s v="Boisson_Spirit"/>
    <x v="2"/>
    <n v="35"/>
    <n v="4067700013866"/>
    <n v="6.27128175"/>
    <n v="7.5255381000000003"/>
    <n v="24"/>
    <n v="150.47999999999999"/>
    <n v="180.72"/>
    <n v="12"/>
    <n v="12.000000000000002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93"/>
    <s v="18V02225"/>
    <s v="ONE SHOT"/>
    <s v="NIORT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3"/>
    <s v="18V02226"/>
    <s v="CHAKIB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93"/>
    <s v="18V02224"/>
    <s v="EST OUEST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5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6"/>
    <s v="CHAKIB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4"/>
    <s v="EST OUEST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3"/>
    <s v="18V02224"/>
    <s v="EST OUEST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6"/>
    <s v="CHAKIB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5"/>
    <s v="ONE SHOT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93"/>
    <s v="18V02224"/>
    <s v="EST OUEST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194"/>
    <s v="18V02243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94"/>
    <s v="18V02243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4"/>
    <s v="18V02243"/>
    <s v="MAS CARRE"/>
    <s v="TOURS"/>
    <m/>
    <m/>
    <s v="GROS"/>
    <s v="Boisson_Spirit"/>
    <x v="16"/>
    <n v="70"/>
    <n v="3257150101904"/>
    <n v="16.346482999999999"/>
    <n v="19.6157796"/>
    <n v="4"/>
    <n v="65.400000000000006"/>
    <n v="78.48"/>
    <n v="4"/>
    <n v="4"/>
  </r>
  <r>
    <x v="194"/>
    <s v="18V02243"/>
    <s v="MAS CARRE"/>
    <s v="TOURS"/>
    <m/>
    <m/>
    <s v="GROS"/>
    <s v="Boisson_Spirit"/>
    <x v="20"/>
    <n v="70"/>
    <n v="3257150100228"/>
    <n v="19.998643999999999"/>
    <n v="23.998372799999999"/>
    <n v="4"/>
    <n v="80"/>
    <n v="96"/>
    <n v="4"/>
    <n v="4"/>
  </r>
  <r>
    <x v="194"/>
    <s v="18V02243"/>
    <s v="MAS CARRE"/>
    <s v="TOURS"/>
    <m/>
    <m/>
    <s v="GROS"/>
    <s v="Boisson_Spirit"/>
    <x v="18"/>
    <n v="70"/>
    <n v="3257150102017"/>
    <n v="14.694322"/>
    <n v="17.6331864"/>
    <n v="4"/>
    <n v="58.76"/>
    <n v="70.52"/>
    <n v="4"/>
    <n v="4"/>
  </r>
  <r>
    <x v="194"/>
    <s v="18V02243"/>
    <s v="MAS CARRE"/>
    <s v="TOURS"/>
    <m/>
    <m/>
    <s v="GROS"/>
    <s v="Boisson_Spirit"/>
    <x v="8"/>
    <n v="100"/>
    <n v="0"/>
    <n v="0"/>
    <n v="0"/>
    <n v="30"/>
    <n v="0"/>
    <n v="0"/>
    <n v="42.86"/>
    <n v="42.857142857142861"/>
  </r>
  <r>
    <x v="195"/>
    <s v="18V02267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195"/>
    <s v="18V02267"/>
    <s v="IRLANDAIS"/>
    <s v="ANG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5"/>
    <s v="18V02267"/>
    <s v="IRLANDAIS"/>
    <s v="ANGER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195"/>
    <s v="18V02267"/>
    <s v="IRLANDAIS"/>
    <s v="ANGERS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5"/>
    <s v="18V02267"/>
    <s v="IRLANDAIS"/>
    <s v="ANGER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5"/>
    <s v="18V02267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5"/>
    <s v="18V02267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5"/>
    <s v="18V02267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5"/>
    <s v="18V02259"/>
    <s v="HABANA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195"/>
    <s v="18V02267"/>
    <s v="IRLANDAIS"/>
    <s v="ANG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196"/>
    <s v="18V02298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6"/>
    <s v="18V02298"/>
    <s v="OUTBACK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6"/>
    <s v="18V02298"/>
    <s v="OUTBACK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6"/>
    <s v="18V02298"/>
    <s v="OUTBACK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6"/>
    <s v="18V02298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97"/>
    <s v="18V0300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98"/>
    <s v="18V03070"/>
    <s v="ALEXANDRA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198"/>
    <s v="18V03070"/>
    <s v="ALEXANDRA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8"/>
    <s v="18V03070"/>
    <s v="ALEXANDRA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8"/>
    <s v="18V03070"/>
    <s v="ALEXANDRA"/>
    <s v="TOURS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199"/>
    <s v="18V03123"/>
    <s v="CAFE SAINT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9"/>
    <s v="18V03123"/>
    <s v="CAFE SAINT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0"/>
    <s v="18V03212"/>
    <s v="DO RE MI"/>
    <s v="SAINT REMY EN MAUGE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0"/>
    <s v="18V03215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0"/>
    <s v="18V03215"/>
    <s v="ANJOU BOIS"/>
    <s v="AVRILLE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00"/>
    <s v="18V03212"/>
    <s v="DO RE MI"/>
    <s v="SAINT REMY EN MAU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0"/>
    <s v="18V03212"/>
    <s v="DO RE MI"/>
    <s v="SAINT REMY EN MAU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1"/>
    <s v="18V0322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2"/>
    <s v="18V03260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02"/>
    <s v="18V03260"/>
    <s v="REMY BREGE"/>
    <s v="LA MOTTE BEUVRON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02"/>
    <s v="18V03260"/>
    <s v="REMY BREGE"/>
    <s v="LA MOTTE BEUVRON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02"/>
    <s v="18V03260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03"/>
    <s v="18V0329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04"/>
    <s v="18V03333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4"/>
    <s v="18V03333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4"/>
    <s v="18V03305"/>
    <s v="ENVOL"/>
    <s v="VIERZON"/>
    <m/>
    <m/>
    <s v="CHR"/>
    <s v="JGR_TM"/>
    <x v="0"/>
    <n v="3"/>
    <n v="121"/>
    <n v="299"/>
    <n v="358.8"/>
    <n v="2"/>
    <n v="598"/>
    <n v="717.6"/>
    <n v="2"/>
    <n v="2"/>
  </r>
  <r>
    <x v="204"/>
    <s v="18V03303"/>
    <s v="LE CHAURAY"/>
    <s v="SAINT MAIXENT"/>
    <m/>
    <m/>
    <s v="CHR"/>
    <s v="JGR_TM"/>
    <x v="0"/>
    <n v="3"/>
    <n v="121"/>
    <n v="299"/>
    <n v="358.8"/>
    <n v="1"/>
    <n v="299"/>
    <n v="358.8"/>
    <n v="1"/>
    <n v="1"/>
  </r>
  <r>
    <x v="204"/>
    <s v="18V0330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05"/>
    <s v="18V03364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6"/>
    <s v="18V0402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06"/>
    <s v="18V04015"/>
    <s v="BISTROT"/>
    <s v="ESVRES SUR INDRE"/>
    <m/>
    <m/>
    <s v="CHR"/>
    <s v="Boisson_Spirit"/>
    <x v="16"/>
    <n v="70"/>
    <n v="3257150101904"/>
    <n v="18.506483000000003"/>
    <n v="22.207779600000002"/>
    <n v="1"/>
    <n v="18.510000000000002"/>
    <n v="22.21"/>
    <n v="1"/>
    <n v="1"/>
  </r>
  <r>
    <x v="206"/>
    <s v="18V04015"/>
    <s v="BISTROT"/>
    <s v="ESVRES SUR INDRE"/>
    <m/>
    <m/>
    <s v="CHR"/>
    <s v="Boisson_Spirit"/>
    <x v="20"/>
    <n v="70"/>
    <n v="3257150100228"/>
    <n v="21.488644000000001"/>
    <n v="25.786372800000002"/>
    <n v="1"/>
    <n v="21.49"/>
    <n v="25.79"/>
    <n v="1"/>
    <n v="1"/>
  </r>
  <r>
    <x v="206"/>
    <s v="18V04015"/>
    <s v="BISTROT"/>
    <s v="ESVRES SUR INDRE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06"/>
    <s v="18V04015"/>
    <s v="BISTROT"/>
    <s v="ESVRES SUR INDRE"/>
    <m/>
    <m/>
    <s v="CHR"/>
    <s v="Boisson_Spirit"/>
    <x v="18"/>
    <n v="70"/>
    <n v="3257150102017"/>
    <n v="16.854322"/>
    <n v="20.225186399999998"/>
    <n v="1"/>
    <n v="16.850000000000001"/>
    <n v="20.23"/>
    <n v="1"/>
    <n v="1"/>
  </r>
  <r>
    <x v="207"/>
    <s v="18V0404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7"/>
    <s v="18V04023"/>
    <s v="MAS CARRE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07"/>
    <s v="18V0404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07"/>
    <s v="18V0404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08"/>
    <s v="18V04049"/>
    <s v="LE PUITS S"/>
    <s v="TOU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08"/>
    <s v="18V0404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8"/>
    <s v="18V04049"/>
    <s v="LE PUITS S"/>
    <s v="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08"/>
    <s v="18V04049"/>
    <s v="LE PUITS S"/>
    <s v="TOU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8"/>
    <s v="18V04049"/>
    <s v="LE PUITS S"/>
    <s v="TOURS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208"/>
    <s v="18V04049"/>
    <s v="LE PUITS S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8"/>
    <s v="18V04049"/>
    <s v="LE PUITS S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8"/>
    <s v="18V04049"/>
    <s v="LE PUITS S"/>
    <s v="TOURS"/>
    <m/>
    <m/>
    <s v="GROS"/>
    <s v="Boisson_Spirit"/>
    <x v="12"/>
    <n v="100"/>
    <n v="8002095200039"/>
    <n v="20.79092"/>
    <n v="24.949103999999998"/>
    <n v="12"/>
    <n v="249.48"/>
    <n v="299.39999999999998"/>
    <n v="17.14"/>
    <n v="17.142857142857142"/>
  </r>
  <r>
    <x v="208"/>
    <s v="18V04049"/>
    <s v="LE PUITS S"/>
    <s v="TOU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09"/>
    <s v="18V04071"/>
    <s v="LE PUITS S"/>
    <s v="TOURS"/>
    <m/>
    <m/>
    <s v="GROS"/>
    <s v="Boisson_Spirit"/>
    <x v="9"/>
    <n v="70"/>
    <n v="4055800060200"/>
    <n v="17.408644000000002"/>
    <n v="20.890372800000002"/>
    <n v="0"/>
    <n v="0"/>
    <n v="0"/>
    <n v="0"/>
    <n v="0"/>
  </r>
  <r>
    <x v="209"/>
    <s v="18V04071"/>
    <s v="LE PUITS S"/>
    <s v="TOURS"/>
    <m/>
    <m/>
    <s v="GROS"/>
    <s v="Boisson_Spirit"/>
    <x v="2"/>
    <n v="100"/>
    <n v="4067700013842"/>
    <n v="17.100804999999998"/>
    <n v="20.520965999999998"/>
    <n v="0"/>
    <n v="0"/>
    <n v="0"/>
    <n v="0"/>
    <n v="0"/>
  </r>
  <r>
    <x v="209"/>
    <s v="18V04085"/>
    <s v="CLIPPER"/>
    <s v="BLOIS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209"/>
    <s v="18V04086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09"/>
    <s v="18V04071"/>
    <s v="LE PUITS S"/>
    <s v="TOURS"/>
    <m/>
    <m/>
    <s v="GROS"/>
    <s v="Boisson_Spirit"/>
    <x v="2"/>
    <n v="175"/>
    <n v="4067700013835"/>
    <n v="28.916408750000002"/>
    <n v="34.699690500000003"/>
    <n v="0"/>
    <n v="0"/>
    <n v="0"/>
    <n v="0"/>
    <n v="0"/>
  </r>
  <r>
    <x v="209"/>
    <s v="18V04071"/>
    <s v="LE PUITS S"/>
    <s v="TOURS"/>
    <m/>
    <m/>
    <s v="GROS"/>
    <s v="Boisson_Spirit"/>
    <x v="10"/>
    <n v="70"/>
    <n v="8017450002104"/>
    <n v="14.266482999999999"/>
    <n v="17.119779600000001"/>
    <n v="0"/>
    <n v="0"/>
    <n v="0"/>
    <n v="0"/>
    <n v="0"/>
  </r>
  <r>
    <x v="209"/>
    <s v="18V04071"/>
    <s v="LE PUITS S"/>
    <s v="TOURS"/>
    <m/>
    <m/>
    <s v="GROS"/>
    <s v="Boisson_Spirit"/>
    <x v="16"/>
    <n v="70"/>
    <n v="3257150101904"/>
    <n v="16.346482999999999"/>
    <n v="19.6157796"/>
    <n v="0"/>
    <n v="0"/>
    <n v="0"/>
    <n v="0"/>
    <n v="0"/>
  </r>
  <r>
    <x v="209"/>
    <s v="18V04085"/>
    <s v="CLIPPER"/>
    <s v="BLOI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9"/>
    <s v="18V04071"/>
    <s v="LE PUITS S"/>
    <s v="TOURS"/>
    <m/>
    <m/>
    <s v="GROS"/>
    <s v="Boisson_Spirit"/>
    <x v="18"/>
    <n v="70"/>
    <n v="3257150102017"/>
    <n v="14.694322"/>
    <n v="17.6331864"/>
    <n v="0"/>
    <n v="0"/>
    <n v="0"/>
    <n v="0"/>
    <n v="0"/>
  </r>
  <r>
    <x v="209"/>
    <s v="18V04071"/>
    <s v="LE PUITS S"/>
    <s v="TOURS"/>
    <m/>
    <m/>
    <s v="GROS"/>
    <s v="Boisson_Spirit"/>
    <x v="12"/>
    <n v="100"/>
    <n v="8002095200039"/>
    <n v="20.79092"/>
    <n v="24.949103999999998"/>
    <n v="0"/>
    <n v="0"/>
    <n v="0"/>
    <n v="0"/>
    <n v="0"/>
  </r>
  <r>
    <x v="209"/>
    <s v="18V04071"/>
    <s v="LE PUITS S"/>
    <s v="TOURS"/>
    <m/>
    <m/>
    <s v="GROS"/>
    <s v="Boisson_Spirit"/>
    <x v="1"/>
    <n v="100"/>
    <n v="3257150410167"/>
    <n v="15.778874"/>
    <n v="18.934648800000002"/>
    <n v="0"/>
    <n v="0"/>
    <n v="0"/>
    <n v="0"/>
    <n v="0"/>
  </r>
  <r>
    <x v="209"/>
    <s v="18V04085"/>
    <s v="CLIPPER"/>
    <s v="BLOIS"/>
    <m/>
    <m/>
    <s v="GROS"/>
    <s v="Boisson_Spirit"/>
    <x v="1"/>
    <n v="100"/>
    <n v="3257150410167"/>
    <n v="15.778874"/>
    <n v="18.934648800000002"/>
    <n v="84"/>
    <n v="1325.52"/>
    <n v="1590.12"/>
    <n v="120"/>
    <n v="120.00000000000001"/>
  </r>
  <r>
    <x v="209"/>
    <s v="18V04086"/>
    <s v="AU BUREAU"/>
    <s v="TOURS"/>
    <m/>
    <m/>
    <s v="GROS"/>
    <s v="Boisson_Spirit"/>
    <x v="1"/>
    <n v="100"/>
    <n v="3257150410167"/>
    <n v="15.778874"/>
    <n v="18.934648800000002"/>
    <n v="180"/>
    <n v="2840.4"/>
    <n v="3407.4"/>
    <n v="257.14"/>
    <n v="257.14285714285717"/>
  </r>
  <r>
    <x v="210"/>
    <s v="18V04153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10"/>
    <s v="18V04153"/>
    <s v="FIGUEIREDO"/>
    <s v="SAINT ROCH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210"/>
    <s v="18V0417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0"/>
    <s v="18V04153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0"/>
    <s v="18V0415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1"/>
    <s v="18V0422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11"/>
    <s v="18V0422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11"/>
    <s v="18V0422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12"/>
    <s v="18V04240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212"/>
    <s v="18V04257"/>
    <s v="FIGUEIREDO"/>
    <s v="SAINT ROCH"/>
    <m/>
    <m/>
    <s v="GROS"/>
    <s v="Boisson_Spirit"/>
    <x v="9"/>
    <n v="70"/>
    <n v="4055800060200"/>
    <n v="17.408644000000002"/>
    <n v="20.890372800000002"/>
    <n v="-12"/>
    <n v="-208.92000000000002"/>
    <n v="-250.68"/>
    <n v="-12"/>
    <n v="-12.000000000000002"/>
  </r>
  <r>
    <x v="212"/>
    <s v="18V04243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2"/>
    <s v="18V04257"/>
    <s v="FIGUEIREDO"/>
    <s v="SAINT ROCH"/>
    <m/>
    <m/>
    <s v="GROS"/>
    <s v="Boisson_Spirit"/>
    <x v="2"/>
    <n v="70"/>
    <n v="4067700013859"/>
    <n v="12.532563499999998"/>
    <n v="15.039076199999998"/>
    <n v="-90"/>
    <n v="-1127.7"/>
    <n v="-1353.6"/>
    <n v="-90"/>
    <n v="-90"/>
  </r>
  <r>
    <x v="212"/>
    <s v="18V04257"/>
    <s v="FIGUEIREDO"/>
    <s v="SAINT ROCH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212"/>
    <s v="18V0424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2"/>
    <s v="18V04257"/>
    <s v="FIGUEIREDO"/>
    <s v="SAINT ROCH"/>
    <m/>
    <m/>
    <s v="GROS"/>
    <s v="Boisson_Spirit"/>
    <x v="2"/>
    <n v="175"/>
    <n v="4067700013835"/>
    <n v="28.916408750000002"/>
    <n v="34.699690500000003"/>
    <n v="-12"/>
    <n v="-347.04"/>
    <n v="-416.40000000000003"/>
    <n v="-30"/>
    <n v="-30.000000000000004"/>
  </r>
  <r>
    <x v="212"/>
    <s v="18V04240"/>
    <s v="FIGUEIREDO"/>
    <s v="SAINT ROCH"/>
    <m/>
    <m/>
    <s v="GROS"/>
    <s v="Boisson_Soft"/>
    <x v="11"/>
    <n v="50"/>
    <n v="4260310553382"/>
    <n v="1"/>
    <n v="1.0549999999999999"/>
    <n v="400"/>
    <n v="400"/>
    <n v="424"/>
    <n v="285.70999999999998"/>
    <n v="285.71428571428572"/>
  </r>
  <r>
    <x v="212"/>
    <s v="18V0424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2"/>
    <s v="18V04243"/>
    <s v="NIORT BOIS"/>
    <s v="NIORT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213"/>
    <s v="18V04417"/>
    <s v="LE SAFARI"/>
    <s v="BLOIS"/>
    <m/>
    <m/>
    <s v="CHR"/>
    <s v="JGR_TM"/>
    <x v="0"/>
    <n v="3"/>
    <n v="121"/>
    <n v="299"/>
    <n v="358.8"/>
    <n v="1"/>
    <n v="299"/>
    <n v="358.8"/>
    <n v="1"/>
    <n v="1"/>
  </r>
  <r>
    <x v="213"/>
    <s v="18V04418"/>
    <s v="NUGET NAVE"/>
    <s v="NEUILLY EN DUN"/>
    <m/>
    <m/>
    <s v="CHR"/>
    <s v="JGR_TM"/>
    <x v="0"/>
    <n v="3"/>
    <n v="121"/>
    <n v="299"/>
    <n v="358.8"/>
    <n v="1"/>
    <n v="299"/>
    <n v="358.8"/>
    <n v="1"/>
    <n v="1"/>
  </r>
  <r>
    <x v="213"/>
    <s v="18V04419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0"/>
    <s v="PERUZZI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1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13"/>
    <s v="18V04399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214"/>
    <s v="18V04447"/>
    <s v="ROMVIN"/>
    <s v="ANGERS"/>
    <m/>
    <m/>
    <s v="GROS"/>
    <s v="Boisson_Spirit"/>
    <x v="42"/>
    <n v="70"/>
    <n v="3257150673005"/>
    <n v="20.158644000000002"/>
    <n v="24.190372800000002"/>
    <n v="3"/>
    <n v="60.480000000000004"/>
    <n v="72.570000000000007"/>
    <n v="3"/>
    <n v="3.0000000000000004"/>
  </r>
  <r>
    <x v="214"/>
    <s v="18V0445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4"/>
    <s v="18V04442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4"/>
    <s v="18V04442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4"/>
    <s v="18V04447"/>
    <s v="ROMVIN"/>
    <s v="ANGE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14"/>
    <s v="18V04447"/>
    <s v="ROMVIN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4"/>
    <s v="18V04447"/>
    <s v="ROMVIN"/>
    <s v="ANGE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4"/>
    <s v="18V04447"/>
    <s v="ROMVIN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4"/>
    <s v="18V04443"/>
    <s v="AUCHAN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214"/>
    <s v="18V04447"/>
    <s v="ROMVIN"/>
    <s v="ANGERS"/>
    <m/>
    <m/>
    <s v="GROS"/>
    <s v="Boisson_Spirit"/>
    <x v="32"/>
    <n v="50"/>
    <n v="4260270192645"/>
    <n v="25.192506000000002"/>
    <n v="30.231007200000001"/>
    <n v="3"/>
    <n v="75.570000000000007"/>
    <n v="90.69"/>
    <n v="2.14"/>
    <n v="2.1428571428571428"/>
  </r>
  <r>
    <x v="214"/>
    <s v="18V04442"/>
    <s v="MAS CARRE"/>
    <s v="TOURS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14"/>
    <s v="18V04447"/>
    <s v="ROMVIN"/>
    <s v="ANGERS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15"/>
    <s v="18V05011"/>
    <s v="OUTBACK"/>
    <s v="TOU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215"/>
    <s v="18V05011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16"/>
    <s v="18V05016"/>
    <s v="RLM DISTRI"/>
    <s v="SAVIGN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7"/>
    <s v="18V05035"/>
    <s v="LECLERC SA"/>
    <s v="SAUMUR CEDEX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217"/>
    <s v="18V05035"/>
    <s v="LECLERC SA"/>
    <s v="SAUMUR CEDEX"/>
    <m/>
    <m/>
    <s v="GROS"/>
    <s v="Boisson_Spirit"/>
    <x v="2"/>
    <n v="100"/>
    <n v="4067700013842"/>
    <n v="17.100804999999998"/>
    <n v="20.520965999999998"/>
    <n v="96"/>
    <n v="1641.6000000000001"/>
    <n v="1969.92"/>
    <n v="137.13999999999999"/>
    <n v="137.14285714285714"/>
  </r>
  <r>
    <x v="217"/>
    <s v="18V05035"/>
    <s v="LECLERC SA"/>
    <s v="SAUMUR CEDE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17"/>
    <s v="18V05035"/>
    <s v="LECLERC SA"/>
    <s v="SAUMUR CEDEX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7"/>
    <s v="18V05035"/>
    <s v="LECLERC SA"/>
    <s v="SAUMUR CEDEX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17"/>
    <s v="18V05035"/>
    <s v="LECLERC SA"/>
    <s v="SAUMUR CEDEX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17"/>
    <s v="18V05035"/>
    <s v="LECLERC SA"/>
    <s v="SAUMUR CEDEX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17"/>
    <s v="18V05035"/>
    <s v="LECLERC SA"/>
    <s v="SAUMUR CEDEX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18"/>
    <s v="18V05085"/>
    <s v="FIGUEIREDO"/>
    <s v="SAINT ROCH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18"/>
    <s v="18V05079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18"/>
    <s v="18V05085"/>
    <s v="FIGUEIREDO"/>
    <s v="SAINT ROCH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18"/>
    <s v="18V05079"/>
    <s v="NIORT BOIS"/>
    <s v="NIORT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219"/>
    <s v="18V05166"/>
    <s v="FAYETTE"/>
    <s v="AMBOISE"/>
    <m/>
    <m/>
    <s v="GROS"/>
    <s v="Boisson_Spirit"/>
    <x v="2"/>
    <n v="100"/>
    <n v="4067700013842"/>
    <n v="17.100804999999998"/>
    <n v="20.520965999999998"/>
    <n v="222"/>
    <n v="3796.2000000000003"/>
    <n v="4555.4399999999996"/>
    <n v="317.14"/>
    <n v="317.14285714285717"/>
  </r>
  <r>
    <x v="219"/>
    <s v="18V05176"/>
    <s v="LE NAUTILU"/>
    <s v="VAUDELNAY"/>
    <m/>
    <m/>
    <s v="CHR"/>
    <s v="Boisson_Spirit"/>
    <x v="2"/>
    <n v="175"/>
    <n v="4067700013835"/>
    <n v="32.266408749999997"/>
    <n v="38.719690499999999"/>
    <n v="84"/>
    <n v="2710.6800000000003"/>
    <n v="3252.48"/>
    <n v="210"/>
    <n v="210"/>
  </r>
  <r>
    <x v="219"/>
    <s v="18V05166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9"/>
    <s v="18V05167"/>
    <s v="ONE SHOT"/>
    <s v="NIOR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9"/>
    <s v="18V05166"/>
    <s v="FAYETTE"/>
    <s v="AMBOISE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9"/>
    <s v="18V05166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9"/>
    <s v="18V05176"/>
    <s v="LE NAUTILU"/>
    <s v="VAUDELNAY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19"/>
    <s v="18V05166"/>
    <s v="FAYETTE"/>
    <s v="AMBOIS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20"/>
    <s v="18V05187"/>
    <s v="LE BARON"/>
    <s v="TOURS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20"/>
    <s v="18V05187"/>
    <s v="LE BARON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0"/>
    <s v="18V05187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21"/>
    <s v="18V05216"/>
    <s v="LECLERC BR"/>
    <s v="BRISSAC QUINCE"/>
    <m/>
    <m/>
    <s v="GROS"/>
    <s v="Boisson_Spirit"/>
    <x v="2"/>
    <n v="100"/>
    <n v="4067700013842"/>
    <n v="17.100804999999998"/>
    <n v="20.520965999999998"/>
    <n v="48"/>
    <n v="820.80000000000007"/>
    <n v="984.96"/>
    <n v="68.569999999999993"/>
    <n v="68.571428571428569"/>
  </r>
  <r>
    <x v="221"/>
    <s v="18V05216"/>
    <s v="LECLERC BR"/>
    <s v="BRISSAC QUINCE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21"/>
    <s v="18V05216"/>
    <s v="LECLERC BR"/>
    <s v="BRISSAC QUINC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1"/>
    <s v="18V05216"/>
    <s v="LECLERC BR"/>
    <s v="BRISSAC QUINC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2"/>
    <s v="18V052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3"/>
    <s v="18V01370"/>
    <s v="AU BUREAU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23"/>
    <s v="18V0137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24"/>
    <s v="18V05322"/>
    <s v="LE SAINT"/>
    <s v="BOURGES"/>
    <m/>
    <m/>
    <s v="CHR"/>
    <s v="JGR_TM"/>
    <x v="0"/>
    <n v="3"/>
    <n v="121"/>
    <n v="299"/>
    <n v="358.8"/>
    <n v="1"/>
    <n v="299"/>
    <n v="358.8"/>
    <n v="1"/>
    <n v="1"/>
  </r>
  <r>
    <x v="225"/>
    <s v="18V05345"/>
    <s v="REMY BREGE"/>
    <s v="LA MOTTE BEUVRON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25"/>
    <s v="18V05345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225"/>
    <s v="18V0534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25"/>
    <s v="18V05345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25"/>
    <s v="18V05345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226"/>
    <s v="18V0537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227"/>
    <s v="18V06028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28"/>
    <s v="18V06074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28"/>
    <s v="18V06073"/>
    <s v="O BASQUE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28"/>
    <s v="18V06073"/>
    <s v="O BASQUE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28"/>
    <s v="18V06074"/>
    <s v="LE BAR DES"/>
    <s v="POITIER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28"/>
    <s v="18V06074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28"/>
    <s v="18V06071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228"/>
    <s v="18V06073"/>
    <s v="O BASQUE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8"/>
    <s v="18V06074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5"/>
    <s v="LEDOLITTL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4"/>
    <s v="LE BAR DES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28"/>
    <s v="18V06073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8"/>
    <s v="18V06086"/>
    <s v="LE BAR DES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8"/>
    <s v="18V06073"/>
    <s v="O BASQUE"/>
    <s v="CHOLET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28"/>
    <s v="18V06073"/>
    <s v="O BASQUE"/>
    <s v="CHOLET"/>
    <m/>
    <m/>
    <s v="CHR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4"/>
    <s v="LE BAR DES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3"/>
    <s v="O BASQUE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8"/>
    <s v="18V06070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28"/>
    <s v="18V06073"/>
    <s v="O BASQUE"/>
    <s v="CHOLET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228"/>
    <s v="18V06076"/>
    <s v="AU JARDIN"/>
    <s v="VOUVRAY"/>
    <m/>
    <m/>
    <s v="CHR"/>
    <s v="Boisson_Spirit"/>
    <x v="4"/>
    <n v="70"/>
    <n v="0"/>
    <n v="0"/>
    <n v="0"/>
    <n v="24"/>
    <n v="0"/>
    <n v="0"/>
    <n v="24"/>
    <n v="24.000000000000004"/>
  </r>
  <r>
    <x v="228"/>
    <s v="18V06076"/>
    <s v="AU JARDIN"/>
    <s v="VOUVRAY"/>
    <m/>
    <m/>
    <s v="CHR"/>
    <s v="Boisson_Spirit"/>
    <x v="34"/>
    <n v="100"/>
    <n v="0"/>
    <n v="0"/>
    <n v="0"/>
    <n v="12"/>
    <n v="0"/>
    <n v="0"/>
    <n v="17.14"/>
    <n v="17.142857142857142"/>
  </r>
  <r>
    <x v="229"/>
    <s v="18V06105"/>
    <s v="AUCHAN"/>
    <s v="CHAMBRAY LES TOURS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229"/>
    <s v="18V06105"/>
    <s v="AUCHAN"/>
    <s v="CHAMBRAY LES TOU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29"/>
    <s v="18V06102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9"/>
    <s v="18V06102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9"/>
    <s v="18V06105"/>
    <s v="AUCHAN"/>
    <s v="CHAMBRAY LES TOURS"/>
    <m/>
    <m/>
    <s v="GROS"/>
    <s v="Boisson_Spirit"/>
    <x v="18"/>
    <n v="70"/>
    <n v="3257150102017"/>
    <n v="14.694322"/>
    <n v="17.6331864"/>
    <n v="30"/>
    <n v="440.7"/>
    <n v="528.9"/>
    <n v="30"/>
    <n v="30.000000000000004"/>
  </r>
  <r>
    <x v="229"/>
    <s v="18V06105"/>
    <s v="AUCHAN"/>
    <s v="CHAMBRAY LES TOURS"/>
    <m/>
    <m/>
    <s v="CHR"/>
    <s v="Boisson_Spirit"/>
    <x v="43"/>
    <n v="75"/>
    <n v="7503011641413"/>
    <n v="26.257707249999999"/>
    <n v="31.509248700000001"/>
    <n v="12"/>
    <n v="315.12"/>
    <n v="378.12"/>
    <n v="12"/>
    <n v="12.857142857142858"/>
  </r>
  <r>
    <x v="229"/>
    <s v="18V06105"/>
    <s v="AUCHAN"/>
    <s v="CHAMBRAY LES TOUR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30"/>
    <s v="18V061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20"/>
    <n v="220"/>
    <n v="233.20000000000002"/>
    <n v="157.13999999999999"/>
    <n v="157.14285714285714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32"/>
    <s v="18V06168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32"/>
    <s v="18V06166"/>
    <s v="LA TAB"/>
    <s v="SAINT BENOIT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232"/>
    <s v="18V06166"/>
    <s v="LA TAB"/>
    <s v="SAINT BENOI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32"/>
    <s v="18V06168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32"/>
    <s v="18V06166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32"/>
    <s v="18V06167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32"/>
    <s v="18V06166"/>
    <s v="LA TAB"/>
    <s v="SAINT BENOIT"/>
    <m/>
    <m/>
    <s v="CHR"/>
    <s v="Boisson_Spirit"/>
    <x v="32"/>
    <n v="50"/>
    <n v="4260270192645"/>
    <n v="28.052506000000001"/>
    <n v="33.663007200000003"/>
    <n v="2"/>
    <n v="56.1"/>
    <n v="67.319999999999993"/>
    <n v="1.43"/>
    <n v="1.4285714285714286"/>
  </r>
  <r>
    <x v="232"/>
    <s v="18V06167"/>
    <s v="CLIPPER"/>
    <s v="BLOIS"/>
    <m/>
    <m/>
    <s v="GROS"/>
    <s v="Boisson_Spirit"/>
    <x v="1"/>
    <n v="100"/>
    <n v="3257150410167"/>
    <n v="15.778874"/>
    <n v="18.934648800000002"/>
    <n v="90"/>
    <n v="1420.2"/>
    <n v="1703.7"/>
    <n v="128.57"/>
    <n v="128.57142857142858"/>
  </r>
  <r>
    <x v="232"/>
    <s v="18V06168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32"/>
    <s v="18V06166"/>
    <s v="LA TAB"/>
    <s v="SAINT BENOI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32"/>
    <s v="18V06171"/>
    <s v="LA TAVERNE"/>
    <s v="BELLEVILLE SUR LOIRE"/>
    <m/>
    <m/>
    <s v="CHR"/>
    <s v="JGR_TM"/>
    <x v="0"/>
    <n v="3"/>
    <n v="121"/>
    <n v="299"/>
    <n v="358.8"/>
    <n v="1"/>
    <n v="299"/>
    <n v="358.8"/>
    <n v="1"/>
    <n v="1"/>
  </r>
  <r>
    <x v="232"/>
    <s v="18V0617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32"/>
    <s v="18V06173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32"/>
    <s v="18V06172"/>
    <s v="O BASQUE"/>
    <s v="CHOLET"/>
    <m/>
    <m/>
    <s v="CHR"/>
    <s v="JGR_TM"/>
    <x v="0"/>
    <n v="3"/>
    <n v="121"/>
    <n v="299"/>
    <n v="358.8"/>
    <n v="5"/>
    <n v="1495"/>
    <n v="1794"/>
    <n v="5"/>
    <n v="5"/>
  </r>
  <r>
    <x v="232"/>
    <s v="18V06177"/>
    <s v="STARS PROD"/>
    <s v="BEAUFORT EN ANJOU"/>
    <m/>
    <m/>
    <s v="CHR"/>
    <s v="JGR_TM"/>
    <x v="0"/>
    <n v="3"/>
    <n v="121"/>
    <n v="299"/>
    <n v="358.8"/>
    <n v="0"/>
    <n v="0"/>
    <n v="0"/>
    <n v="0"/>
    <n v="0"/>
  </r>
  <r>
    <x v="232"/>
    <s v="18V06168"/>
    <s v="IRLANDAIS"/>
    <s v="ANGERS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33"/>
    <s v="18V06259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34"/>
    <s v="18V06287"/>
    <s v="CUTTY SARK"/>
    <s v="AUBIGNY SUR NERE"/>
    <m/>
    <m/>
    <s v="CHR"/>
    <s v="JGR_TM"/>
    <x v="0"/>
    <n v="3"/>
    <n v="121"/>
    <n v="299"/>
    <n v="358.8"/>
    <n v="5"/>
    <n v="1495"/>
    <n v="1794"/>
    <n v="5"/>
    <n v="5"/>
  </r>
  <r>
    <x v="234"/>
    <s v="18V06284"/>
    <s v="FAUSTO"/>
    <s v="ANGERS"/>
    <m/>
    <m/>
    <s v="CHR"/>
    <s v="JGR_TM"/>
    <x v="0"/>
    <n v="3"/>
    <n v="121"/>
    <n v="299"/>
    <n v="358.8"/>
    <n v="5"/>
    <n v="1495"/>
    <n v="1794"/>
    <n v="5"/>
    <n v="5"/>
  </r>
  <r>
    <x v="234"/>
    <s v="18V06283"/>
    <s v="LE CARA"/>
    <s v="BEAUPREAU EN MAUGES"/>
    <m/>
    <m/>
    <s v="CHR"/>
    <s v="JGR_TM"/>
    <x v="0"/>
    <n v="3"/>
    <n v="121"/>
    <n v="299"/>
    <n v="358.8"/>
    <n v="2"/>
    <n v="598"/>
    <n v="717.6"/>
    <n v="2"/>
    <n v="2"/>
  </r>
  <r>
    <x v="234"/>
    <s v="18V06280"/>
    <s v="LE BAR DES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2"/>
    <s v="0000003366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5"/>
    <s v="NULLE PART"/>
    <s v="CHATEAUROUX"/>
    <m/>
    <m/>
    <s v="CHR"/>
    <s v="JGR_TM"/>
    <x v="0"/>
    <n v="3"/>
    <n v="121"/>
    <n v="299"/>
    <n v="358.8"/>
    <n v="2"/>
    <n v="598"/>
    <n v="717.6"/>
    <n v="2"/>
    <n v="2"/>
  </r>
  <r>
    <x v="234"/>
    <s v="18V06286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35"/>
    <s v="18V063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5"/>
    <s v="18V06369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236"/>
    <s v="18V06376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36"/>
    <s v="18V06382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36"/>
    <s v="18V06382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236"/>
    <s v="18V06376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37"/>
    <s v="18V06396"/>
    <s v="LE HANGAR"/>
    <s v="NIORT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37"/>
    <s v="18V06396"/>
    <s v="LE HANGAR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37"/>
    <s v="18V06396"/>
    <s v="LE HANGAR"/>
    <s v="NIORT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37"/>
    <s v="18V06396"/>
    <s v="LE HANGAR"/>
    <s v="NIORT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38"/>
    <s v="18V07040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140"/>
    <n v="140"/>
    <n v="148.4"/>
    <n v="100"/>
    <n v="100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624"/>
    <n v="505.44000000000005"/>
    <n v="530.4"/>
    <n v="178.29"/>
    <n v="178.28571428571431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38"/>
    <s v="18V07040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39"/>
    <s v="18V07246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40"/>
    <s v="18V0729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41"/>
    <s v="18V07327"/>
    <s v="NIORT BOIS"/>
    <s v="NIORT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241"/>
    <s v="18V07330"/>
    <s v="LE CHAURAY"/>
    <s v="SAINT MAIXEN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41"/>
    <s v="18V07330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41"/>
    <s v="18V07332"/>
    <s v="LGS"/>
    <s v="BOUR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1"/>
    <s v="18V07333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41"/>
    <s v="18V07332"/>
    <s v="LGS"/>
    <s v="BOUR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1"/>
    <s v="18V07332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41"/>
    <s v="18V07331"/>
    <s v="LA VIDA LO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41"/>
    <s v="18V07330"/>
    <s v="LE CHAURAY"/>
    <s v="SAINT MAIXENT"/>
    <m/>
    <m/>
    <s v="CHR"/>
    <s v="Boisson_Spirit"/>
    <x v="19"/>
    <n v="70"/>
    <n v="8500000917008"/>
    <n v="11.528211800000001"/>
    <n v="13.833854160000001"/>
    <n v="12"/>
    <n v="138.35999999999999"/>
    <n v="165.96"/>
    <n v="12"/>
    <n v="12.000000000000002"/>
  </r>
  <r>
    <x v="241"/>
    <s v="18V07333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27"/>
    <s v="NIORT BOIS"/>
    <s v="NIORT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31"/>
    <s v="LA VIDA LO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1"/>
    <s v="18V07333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0"/>
    <n v="777.6"/>
    <n v="816"/>
    <n v="274.29000000000002"/>
    <n v="274.28571428571428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43"/>
    <s v="18V08026"/>
    <s v="MESPOULET"/>
    <s v="ARGENTAT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3"/>
    <s v="18V08026"/>
    <s v="MESPOULET"/>
    <s v="ARGENTA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3"/>
    <s v="18V08024"/>
    <s v="CARAVAGE"/>
    <s v="LOCHE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43"/>
    <s v="18V08024"/>
    <s v="CARAVAGE"/>
    <s v="LOCHE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243"/>
    <s v="18V08026"/>
    <s v="MESPOULET"/>
    <s v="ARGENTA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3"/>
    <s v="18V08024"/>
    <s v="CARAVAGE"/>
    <s v="LOCHES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243"/>
    <s v="18V08024"/>
    <s v="CARAVAGE"/>
    <s v="LOCHE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43"/>
    <s v="18V08026"/>
    <s v="MESPOULET"/>
    <s v="ARGENTA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3"/>
    <s v="18V08024"/>
    <s v="CARAVAGE"/>
    <s v="LOCHES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43"/>
    <s v="18V08024"/>
    <s v="CARAVAGE"/>
    <s v="LOCHE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0"/>
    <n v="388.8"/>
    <n v="408"/>
    <n v="137.13999999999999"/>
    <n v="137.14285714285714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"/>
    <n v="38.880000000000003"/>
    <n v="40.799999999999997"/>
    <n v="13.71"/>
    <n v="13.714285714285715"/>
  </r>
  <r>
    <x v="244"/>
    <s v="18V0804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44"/>
    <s v="18V08040"/>
    <s v="FIGUEIREDO"/>
    <s v="SAINT ROCH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45"/>
    <s v="18V08059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46"/>
    <s v="18V08105"/>
    <s v="NIORT BOIS"/>
    <s v="NIORT"/>
    <m/>
    <m/>
    <s v="GROS"/>
    <s v="Boisson_Spirit"/>
    <x v="2"/>
    <n v="70"/>
    <n v="4067700013859"/>
    <n v="12.532563499999998"/>
    <n v="15.039076199999998"/>
    <n v="204"/>
    <n v="2556.12"/>
    <n v="3068.16"/>
    <n v="204"/>
    <n v="204.00000000000003"/>
  </r>
  <r>
    <x v="247"/>
    <s v="18V0819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7"/>
    <s v="18V08192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7"/>
    <s v="18V08192"/>
    <s v="FIGUEIREDO"/>
    <s v="SAINT ROCH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0"/>
    <n v="194.4"/>
    <n v="204"/>
    <n v="68.569999999999993"/>
    <n v="68.571428571428569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49"/>
    <s v="18V08264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50"/>
    <s v="18V08294"/>
    <s v="IRLANDAIS"/>
    <s v="ANGE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250"/>
    <s v="18V08294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50"/>
    <s v="18V08295"/>
    <s v="LE POP BAR"/>
    <s v="CHATEAUROUX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0"/>
    <s v="18V08294"/>
    <s v="IRLANDAIS"/>
    <s v="ANGERS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50"/>
    <s v="18V08294"/>
    <s v="IRLANDAIS"/>
    <s v="ANGERS"/>
    <m/>
    <m/>
    <s v="GROS"/>
    <s v="Boisson_Soft"/>
    <x v="11"/>
    <n v="20"/>
    <n v="4260310554785"/>
    <n v="0.81"/>
    <n v="0.85455000000000003"/>
    <n v="144"/>
    <n v="116.64000000000001"/>
    <n v="122.39999999999999"/>
    <n v="41.14"/>
    <n v="41.142857142857146"/>
  </r>
  <r>
    <x v="250"/>
    <s v="18V08294"/>
    <s v="IRLANDAIS"/>
    <s v="ANG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0"/>
    <s v="18V08294"/>
    <s v="IRLANDAIS"/>
    <s v="ANGE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50"/>
    <s v="18V08294"/>
    <s v="IRLANDAIS"/>
    <s v="ANGERS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0"/>
    <s v="18V08295"/>
    <s v="LE POP BAR"/>
    <s v="CHATEAUROUX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0"/>
    <s v="18V08294"/>
    <s v="IRLANDAIS"/>
    <s v="ANGERS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1"/>
    <s v="18V08347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1"/>
    <s v="18V08347"/>
    <s v="LE BAR DES"/>
    <s v="POITIERS"/>
    <m/>
    <m/>
    <s v="GROS"/>
    <s v="Boisson_Spirit"/>
    <x v="42"/>
    <n v="70"/>
    <n v="3257150673005"/>
    <n v="20.158644000000002"/>
    <n v="24.190372800000002"/>
    <n v="2"/>
    <n v="40.32"/>
    <n v="48.38"/>
    <n v="2"/>
    <n v="2"/>
  </r>
  <r>
    <x v="251"/>
    <s v="18V08347"/>
    <s v="LE BAR DES"/>
    <s v="POITIERS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51"/>
    <s v="18V08347"/>
    <s v="LE BAR DES"/>
    <s v="POITIERS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52"/>
    <s v="18V09074"/>
    <s v="ANJOU BOIS"/>
    <s v="AVRILL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52"/>
    <s v="18V09074"/>
    <s v="ANJOU BOIS"/>
    <s v="AVRILL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252"/>
    <s v="18V090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2"/>
    <s v="18V0907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2"/>
    <s v="18V09074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2"/>
    <s v="18V09074"/>
    <s v="ANJOU BOIS"/>
    <s v="AVRILL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52"/>
    <s v="18V09074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53"/>
    <s v="18V09132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53"/>
    <s v="18V09133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53"/>
    <s v="18V09132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3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2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3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2"/>
    <s v="CLIPPER"/>
    <s v="BLOI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3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2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53"/>
    <s v="18V09133"/>
    <s v="AU BUREAU"/>
    <s v="TOURS"/>
    <m/>
    <m/>
    <s v="GROS"/>
    <s v="Boisson_Spirit"/>
    <x v="1"/>
    <n v="100"/>
    <n v="3257150410167"/>
    <n v="15.778874"/>
    <n v="18.934648800000002"/>
    <n v="120"/>
    <n v="1893.6"/>
    <n v="2271.6"/>
    <n v="171.43"/>
    <n v="171.42857142857144"/>
  </r>
  <r>
    <x v="254"/>
    <s v="18V09140"/>
    <s v="LECLERC SA"/>
    <s v="SAINT DOULCHARD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54"/>
    <s v="18V09140"/>
    <s v="LECLERC SA"/>
    <s v="SAINT DOULCHARD"/>
    <m/>
    <m/>
    <s v="GROS"/>
    <s v="Boisson_Spirit"/>
    <x v="2"/>
    <n v="175"/>
    <n v="4067700013835"/>
    <n v="28.916408750000002"/>
    <n v="34.699690500000003"/>
    <n v="18"/>
    <n v="520.56000000000006"/>
    <n v="624.6"/>
    <n v="45"/>
    <n v="45"/>
  </r>
  <r>
    <x v="254"/>
    <s v="18V09140"/>
    <s v="LECLERC SA"/>
    <s v="SAINT DOULCHARD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254"/>
    <s v="18V09140"/>
    <s v="LECLERC SA"/>
    <s v="SAINT DOULCHARD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54"/>
    <s v="18V09140"/>
    <s v="LECLERC SA"/>
    <s v="SAINT DOULCHARD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5"/>
    <s v="18V09164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55"/>
    <s v="18V09164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56"/>
    <s v="18V09218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256"/>
    <s v="18V09218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56"/>
    <s v="18V09218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7"/>
    <s v="18V09242"/>
    <s v="EST OUEST"/>
    <s v="POITIER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57"/>
    <s v="18V09249"/>
    <s v="LE BULC"/>
    <s v="BRESSUI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1"/>
    <n v="32.409999999999997"/>
    <n v="38.89"/>
    <n v="1"/>
    <n v="1"/>
  </r>
  <r>
    <x v="257"/>
    <s v="18V09252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57"/>
    <s v="18V09250"/>
    <s v="LE BARON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9"/>
    <s v="LE BULC"/>
    <s v="BRESSUIRE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57"/>
    <s v="18V09251"/>
    <s v="OXFORD PUB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2"/>
    <s v="EST OUEST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57"/>
    <s v="18V09249"/>
    <s v="LE BULC"/>
    <s v="BRESSUIRE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57"/>
    <s v="18V09251"/>
    <s v="OXFORD PUB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0"/>
    <s v="LE BARON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57"/>
    <s v="18V09248"/>
    <s v="L'ANNEXE"/>
    <s v="SAUMUR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1"/>
    <s v="OXFORD PUB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57"/>
    <s v="18V09249"/>
    <s v="LE BULC"/>
    <s v="BRESSUIRE"/>
    <m/>
    <m/>
    <s v="CHR"/>
    <s v="Boisson_Spirit"/>
    <x v="16"/>
    <n v="70"/>
    <n v="3257150101904"/>
    <n v="18.506483000000003"/>
    <n v="22.207779600000002"/>
    <n v="18"/>
    <n v="333.18"/>
    <n v="399.78000000000003"/>
    <n v="18"/>
    <n v="18"/>
  </r>
  <r>
    <x v="257"/>
    <s v="18V09248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257"/>
    <s v="18V09252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7"/>
    <s v="18V09242"/>
    <s v="EST OUEST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57"/>
    <s v="18V09250"/>
    <s v="LE BARON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1"/>
    <s v="OXFORD PUB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48"/>
    <s v="L'ANNEXE"/>
    <s v="SAUMUR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2"/>
    <s v="LES SAVEUR"/>
    <s v="SAUMUR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7"/>
    <s v="18V09242"/>
    <s v="EST OUEST"/>
    <s v="POITIERS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257"/>
    <s v="18V09251"/>
    <s v="OXFORD PUB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57"/>
    <s v="18V09252"/>
    <s v="LES SAVEUR"/>
    <s v="SAUMUR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7"/>
    <s v="18V09249"/>
    <s v="LE BULC"/>
    <s v="BRESSUIR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57"/>
    <s v="18V09251"/>
    <s v="OXFORD PUB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57"/>
    <s v="18V09248"/>
    <s v="L'ANNEXE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257"/>
    <s v="18V09249"/>
    <s v="LE BULC"/>
    <s v="BRESSUIRE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7"/>
    <s v="18V09251"/>
    <s v="OXFORD PUB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48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51"/>
    <s v="OXFORD PUB"/>
    <s v="TOU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58"/>
    <s v="18V09264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9"/>
    <s v="18V09315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259"/>
    <s v="18V0931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9"/>
    <s v="18V09315"/>
    <s v="FAYETTE"/>
    <s v="AMBOISE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59"/>
    <s v="18V09316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9"/>
    <s v="18V09315"/>
    <s v="FAYETTE"/>
    <s v="AMBOISE"/>
    <m/>
    <m/>
    <s v="GROS"/>
    <s v="Boisson_Spirit"/>
    <x v="3"/>
    <n v="70"/>
    <n v="3257150688009"/>
    <n v="12.556915199999999"/>
    <n v="15.068298239999999"/>
    <n v="60"/>
    <n v="753.6"/>
    <n v="904.2"/>
    <n v="60"/>
    <n v="60.000000000000007"/>
  </r>
  <r>
    <x v="259"/>
    <s v="18V093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259"/>
    <s v="18V09316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59"/>
    <s v="18V09315"/>
    <s v="FAYETTE"/>
    <s v="AMBOIS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259"/>
    <s v="18V0931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60"/>
    <s v="18V09332"/>
    <s v="LE MAC GIL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60"/>
    <s v="18V09332"/>
    <s v="LE MAC GIL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0"/>
    <s v="18V09332"/>
    <s v="LE MAC GIL"/>
    <s v="CHOLET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60"/>
    <s v="18V09331"/>
    <s v="O BASQUE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2"/>
    <s v="LE MAC GIL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1"/>
    <s v="O BASQUE"/>
    <s v="CHOLE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60"/>
    <s v="18V09332"/>
    <s v="LE MAC GIL"/>
    <s v="CHOLET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60"/>
    <s v="18V09331"/>
    <s v="O BASQUE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2"/>
    <s v="LE MAC GIL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60"/>
    <s v="18V09332"/>
    <s v="LE MAC GIL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0"/>
    <s v="18V09331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0"/>
    <s v="18V09333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0"/>
    <s v="18V09333"/>
    <s v="OUTBACK"/>
    <s v="TOURS"/>
    <m/>
    <m/>
    <s v="CHR"/>
    <s v="Boisson_Spirit"/>
    <x v="8"/>
    <n v="100"/>
    <n v="0"/>
    <n v="0"/>
    <n v="0"/>
    <n v="12"/>
    <n v="0"/>
    <n v="0"/>
    <n v="17.14"/>
    <n v="17.142857142857142"/>
  </r>
  <r>
    <x v="260"/>
    <s v="18V09333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260"/>
    <s v="18V09332"/>
    <s v="LE MAC GIL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61"/>
    <s v="18V09420"/>
    <s v="LE GEORGES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1"/>
    <s v="18V09419"/>
    <s v="ONE SHOT"/>
    <s v="NIORT"/>
    <m/>
    <m/>
    <s v="GROS"/>
    <s v="Boisson_Spirit"/>
    <x v="40"/>
    <n v="70"/>
    <n v="3257150107012"/>
    <n v="29.828643999999997"/>
    <n v="35.794372799999998"/>
    <n v="2"/>
    <n v="59.66"/>
    <n v="71.58"/>
    <n v="2"/>
    <n v="2"/>
  </r>
  <r>
    <x v="261"/>
    <s v="18V09420"/>
    <s v="LE GEORGES"/>
    <s v="POITIERS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1"/>
    <s v="18V09421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1"/>
    <s v="18V09421"/>
    <s v="LE BAR DES"/>
    <s v="POITIERS"/>
    <m/>
    <m/>
    <s v="GROS"/>
    <s v="Boisson_Spirit"/>
    <x v="44"/>
    <n v="70"/>
    <n v="3257150673029"/>
    <n v="17.769508399999999"/>
    <n v="21.323410079999999"/>
    <n v="18"/>
    <n v="319.86"/>
    <n v="383.76"/>
    <n v="18"/>
    <n v="18"/>
  </r>
  <r>
    <x v="261"/>
    <s v="18V09419"/>
    <s v="ONE SHOT"/>
    <s v="NIORT"/>
    <m/>
    <m/>
    <s v="GROS"/>
    <s v="Boisson_Spirit"/>
    <x v="44"/>
    <n v="70"/>
    <n v="3257150673029"/>
    <n v="17.769508399999999"/>
    <n v="21.323410079999999"/>
    <n v="2"/>
    <n v="35.54"/>
    <n v="42.64"/>
    <n v="2"/>
    <n v="2"/>
  </r>
  <r>
    <x v="261"/>
    <s v="18V09418"/>
    <s v="LA TABERNE"/>
    <s v="POITIE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61"/>
    <s v="18V0941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1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0"/>
    <s v="LE GEORGES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1"/>
    <s v="18V09419"/>
    <s v="ONE SHOT"/>
    <s v="NIORT"/>
    <m/>
    <m/>
    <s v="GROS"/>
    <s v="Boisson_Spirit"/>
    <x v="18"/>
    <n v="70"/>
    <n v="3257150102017"/>
    <n v="14.694322"/>
    <n v="17.6331864"/>
    <n v="2"/>
    <n v="29.38"/>
    <n v="35.26"/>
    <n v="2"/>
    <n v="2"/>
  </r>
  <r>
    <x v="261"/>
    <s v="18V09420"/>
    <s v="LE GEORGES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1"/>
    <s v="18V09419"/>
    <s v="ONE SHOT"/>
    <s v="NIORT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61"/>
    <s v="18V09421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61"/>
    <s v="18V09420"/>
    <s v="LE GEORGES"/>
    <s v="POITIE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62"/>
    <s v="18V10014"/>
    <s v="ROSE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2"/>
    <s v="18V10014"/>
    <s v="ROSE"/>
    <s v="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2"/>
    <s v="18V10014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2"/>
    <s v="18V10017"/>
    <s v="LES SAVEUR"/>
    <s v="ROMORANTIN LANTHENAY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2"/>
    <s v="18V10014"/>
    <s v="ROSE"/>
    <s v="TOU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62"/>
    <s v="18V10014"/>
    <s v="ROSE"/>
    <s v="TOURS"/>
    <m/>
    <m/>
    <s v="GROS"/>
    <s v="Boisson_Spirit"/>
    <x v="8"/>
    <n v="100"/>
    <n v="0"/>
    <n v="0"/>
    <n v="0"/>
    <n v="6"/>
    <n v="0"/>
    <n v="0"/>
    <n v="8.57"/>
    <n v="8.5714285714285712"/>
  </r>
  <r>
    <x v="263"/>
    <s v="18V10055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63"/>
    <s v="18V100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3"/>
    <s v="18V10043"/>
    <s v="AUCHAN"/>
    <s v="AVRILLE CEDEX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63"/>
    <s v="18V10043"/>
    <s v="AUCHAN"/>
    <s v="AVRILLE CEDEX"/>
    <m/>
    <m/>
    <s v="GROS"/>
    <s v="Boisson_Spirit"/>
    <x v="27"/>
    <n v="70"/>
    <n v="0"/>
    <n v="0"/>
    <n v="0"/>
    <n v="6"/>
    <n v="0"/>
    <n v="0"/>
    <n v="6"/>
    <n v="6.0000000000000009"/>
  </r>
  <r>
    <x v="263"/>
    <s v="18V10043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3"/>
    <s v="18V10043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3"/>
    <s v="18V10043"/>
    <s v="AUCHAN"/>
    <s v="AVRILLE CEDEX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3"/>
    <s v="18V10043"/>
    <s v="AUCHAN"/>
    <s v="AVRILLE CEDEX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64"/>
    <s v="18V10071"/>
    <s v="LES SAVEUR"/>
    <s v="SAUMUR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64"/>
    <s v="18V10076"/>
    <s v="LGS"/>
    <s v="BOURGE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4"/>
    <s v="18V10072"/>
    <s v="CHALON"/>
    <s v="SAINT MAIXENT L'ECOL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264"/>
    <s v="18V10072"/>
    <s v="CHALON"/>
    <s v="SAINT MAIXENT L'ECOLE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64"/>
    <s v="18V10077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64"/>
    <s v="18V10072"/>
    <s v="CHALON"/>
    <s v="SAINT MAIXENT L'ECO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4"/>
    <s v="18V10072"/>
    <s v="CHALON"/>
    <s v="SAINT MAIXENT L'ECO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5"/>
    <s v="18V10120"/>
    <s v="LES SAVEUR"/>
    <s v="ROMORANTIN LANTHENAY"/>
    <m/>
    <m/>
    <s v="CHR"/>
    <s v="Boisson_Spirit"/>
    <x v="16"/>
    <n v="70"/>
    <n v="3257150101904"/>
    <n v="18.506483000000003"/>
    <n v="22.207779600000002"/>
    <n v="-6"/>
    <n v="-111.06"/>
    <n v="-133.26"/>
    <n v="-6"/>
    <n v="-6.0000000000000009"/>
  </r>
  <r>
    <x v="265"/>
    <s v="18V10119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6"/>
    <s v="18V10196"/>
    <s v="AU FUT ET"/>
    <s v="ANGERS"/>
    <m/>
    <m/>
    <s v="CHR"/>
    <s v="JGR_TM"/>
    <x v="0"/>
    <n v="3"/>
    <n v="121"/>
    <n v="299"/>
    <n v="358.8"/>
    <n v="2"/>
    <n v="598"/>
    <n v="717.6"/>
    <n v="2"/>
    <n v="2"/>
  </r>
  <r>
    <x v="266"/>
    <s v="18V10192"/>
    <s v="BISTROT DU"/>
    <s v="MONTAMISE"/>
    <m/>
    <m/>
    <s v="CHR"/>
    <s v="JGR_TM"/>
    <x v="0"/>
    <n v="3"/>
    <n v="121"/>
    <n v="299"/>
    <n v="358.8"/>
    <n v="1"/>
    <n v="299"/>
    <n v="358.8"/>
    <n v="1"/>
    <n v="1"/>
  </r>
  <r>
    <x v="266"/>
    <s v="18V10188"/>
    <s v="GALA POLYT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7"/>
    <s v="LA TABERNE"/>
    <s v="POITIERS"/>
    <m/>
    <m/>
    <s v="CHR"/>
    <s v="JGR_TM"/>
    <x v="0"/>
    <n v="3"/>
    <n v="121"/>
    <n v="299"/>
    <n v="358.8"/>
    <n v="1"/>
    <n v="299"/>
    <n v="358.8"/>
    <n v="1"/>
    <n v="1"/>
  </r>
  <r>
    <x v="266"/>
    <s v="18V10195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19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66"/>
    <s v="18V10190"/>
    <s v="LE CARA"/>
    <s v="BEAUPREAU EN MAUGES"/>
    <m/>
    <m/>
    <s v="CHR"/>
    <s v="JGR_TM"/>
    <x v="0"/>
    <n v="3"/>
    <n v="121"/>
    <n v="299"/>
    <n v="358.8"/>
    <n v="4"/>
    <n v="1196"/>
    <n v="1435.2"/>
    <n v="4"/>
    <n v="4"/>
  </r>
  <r>
    <x v="266"/>
    <s v="18V10184"/>
    <s v="LE POP BAR"/>
    <s v="CHATEAUROUX"/>
    <m/>
    <m/>
    <s v="CHR"/>
    <s v="JGR_TM"/>
    <x v="0"/>
    <n v="3"/>
    <n v="121"/>
    <n v="299"/>
    <n v="358.8"/>
    <n v="1"/>
    <n v="299"/>
    <n v="358.8"/>
    <n v="1"/>
    <n v="1"/>
  </r>
  <r>
    <x v="266"/>
    <s v="18V10197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66"/>
    <s v="18V1019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66"/>
    <s v="18V10193"/>
    <s v="MR WRAPS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3"/>
    <s v="AU BUREAU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6"/>
    <s v="0000003366"/>
    <s v="POITIERS"/>
    <m/>
    <m/>
    <s v="CHR"/>
    <s v="JGR_TM"/>
    <x v="0"/>
    <n v="3"/>
    <n v="121"/>
    <n v="299"/>
    <n v="358.8"/>
    <n v="4"/>
    <n v="1196"/>
    <n v="1435.2"/>
    <n v="4"/>
    <n v="4"/>
  </r>
  <r>
    <x v="266"/>
    <s v="18V10191"/>
    <s v="OXFORD PUB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99"/>
    <s v="FMDM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200"/>
    <s v="MORINIERE"/>
    <s v="MONCOUTANT"/>
    <m/>
    <m/>
    <s v="CHR"/>
    <s v="JGR_TM"/>
    <x v="0"/>
    <n v="3"/>
    <n v="121"/>
    <n v="299"/>
    <n v="358.8"/>
    <n v="1"/>
    <n v="299"/>
    <n v="358.8"/>
    <n v="1"/>
    <n v="1"/>
  </r>
  <r>
    <x v="266"/>
    <s v="18V10185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66"/>
    <s v="18V10189"/>
    <s v="VALYANIS"/>
    <s v="ANGERS"/>
    <m/>
    <m/>
    <s v="CHR"/>
    <s v="JGR_TM"/>
    <x v="0"/>
    <n v="3"/>
    <n v="121"/>
    <n v="299"/>
    <n v="358.8"/>
    <n v="1"/>
    <n v="299"/>
    <n v="358.8"/>
    <n v="1"/>
    <n v="1"/>
  </r>
  <r>
    <x v="267"/>
    <s v="18V10286"/>
    <s v="MORINIERE"/>
    <s v="MONCOUTA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7"/>
    <s v="18V10286"/>
    <s v="MORINIERE"/>
    <s v="MONCOUTANT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67"/>
    <s v="18V10286"/>
    <s v="MORINIERE"/>
    <s v="MONCOUTA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8"/>
    <s v="18V10336"/>
    <s v="ANJOU BOIS"/>
    <s v="AVRILL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268"/>
    <s v="18V1033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68"/>
    <s v="18V103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8"/>
    <s v="18V10336"/>
    <s v="ANJOU BOIS"/>
    <s v="AVRILLE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268"/>
    <s v="18V10336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2"/>
    <n v="34.82"/>
    <n v="41.78"/>
    <n v="2"/>
    <n v="2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30"/>
    <n v="522.29999999999995"/>
    <n v="626.70000000000005"/>
    <n v="30"/>
    <n v="30.000000000000004"/>
  </r>
  <r>
    <x v="269"/>
    <s v="18V10394"/>
    <s v="LE LORD"/>
    <s v="BRIVE LA GAILLARDE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69"/>
    <s v="18V10394"/>
    <s v="LE LORD"/>
    <s v="BRIVE LA GAILLARD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9"/>
    <s v="18V10383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69"/>
    <s v="18V10394"/>
    <s v="LE LORD"/>
    <s v="BRIVE LA GAILLARD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9"/>
    <s v="18V1038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69"/>
    <s v="18V10398"/>
    <s v="L'APPART"/>
    <s v="POITI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70"/>
    <s v="18V1051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174"/>
    <n v="2975.4"/>
    <n v="3570.48"/>
    <n v="248.57"/>
    <n v="248.57142857142858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66"/>
    <n v="1128.6000000000001"/>
    <n v="1354.32"/>
    <n v="94.29"/>
    <n v="94.285714285714292"/>
  </r>
  <r>
    <x v="271"/>
    <s v="18V11060"/>
    <s v="AE MONSIEU"/>
    <s v="SELLES SUR CHER"/>
    <m/>
    <m/>
    <s v="CHR"/>
    <s v="JGR_TM"/>
    <x v="0"/>
    <n v="3"/>
    <n v="121"/>
    <n v="299"/>
    <n v="358.8"/>
    <n v="2"/>
    <n v="598"/>
    <n v="717.6"/>
    <n v="2"/>
    <n v="2"/>
  </r>
  <r>
    <x v="271"/>
    <s v="18V11053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271"/>
    <s v="18V11054"/>
    <s v="LA TAVERNE"/>
    <s v="BELLEVILLE SUR LOIRE"/>
    <m/>
    <m/>
    <s v="CHR"/>
    <s v="JGR_TM"/>
    <x v="0"/>
    <n v="3"/>
    <n v="121"/>
    <n v="299"/>
    <n v="358.8"/>
    <n v="4"/>
    <n v="1196"/>
    <n v="1435.2"/>
    <n v="4"/>
    <n v="4"/>
  </r>
  <r>
    <x v="271"/>
    <s v="18V11043"/>
    <s v="L'HACIENDA"/>
    <s v="SOUVIGNE"/>
    <m/>
    <m/>
    <s v="CHR"/>
    <s v="JGR_TM"/>
    <x v="0"/>
    <n v="3"/>
    <n v="121"/>
    <n v="299"/>
    <n v="358.8"/>
    <n v="2"/>
    <n v="598"/>
    <n v="717.6"/>
    <n v="2"/>
    <n v="2"/>
  </r>
  <r>
    <x v="271"/>
    <s v="18V11055"/>
    <s v="SARL A2N"/>
    <s v="LA CROIX EN TOURAINE"/>
    <m/>
    <m/>
    <s v="CHR"/>
    <s v="JGR_TM"/>
    <x v="0"/>
    <n v="3"/>
    <n v="121"/>
    <n v="299"/>
    <n v="358.8"/>
    <n v="1"/>
    <n v="299"/>
    <n v="358.8"/>
    <n v="1"/>
    <n v="1"/>
  </r>
  <r>
    <x v="271"/>
    <s v="18V11056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272"/>
    <s v="18V11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73"/>
    <s v="18V11086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74"/>
    <s v="18V11106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274"/>
    <s v="18V1110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74"/>
    <s v="18V11106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74"/>
    <s v="18V11101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4"/>
    <s v="18V1110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74"/>
    <s v="18V11101"/>
    <s v="FAYETTE"/>
    <s v="AMBOISE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274"/>
    <s v="18V11101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74"/>
    <s v="18V11106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75"/>
    <s v="18V11112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5"/>
    <s v="18V11112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5"/>
    <s v="18V11112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75"/>
    <s v="18V11112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75"/>
    <s v="18V11112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6"/>
    <s v="18V11162"/>
    <s v="NIGHT WAY"/>
    <s v="SARAN"/>
    <m/>
    <m/>
    <s v="CHR"/>
    <s v="JGR_TM"/>
    <x v="0"/>
    <n v="3"/>
    <n v="121"/>
    <n v="299"/>
    <n v="358.8"/>
    <n v="6"/>
    <n v="1794"/>
    <n v="2152.8000000000002"/>
    <n v="6"/>
    <n v="6"/>
  </r>
  <r>
    <x v="277"/>
    <s v="18V11180"/>
    <s v="NIORT BOIS"/>
    <s v="NIORT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7"/>
    <s v="18V11178"/>
    <s v="SCHOEN"/>
    <s v="CHATEAUROUX CEDE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277"/>
    <s v="18V11180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197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78"/>
    <s v="18V11209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8"/>
    <s v="18V11209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78"/>
    <s v="18V1120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79"/>
    <s v="18V11211"/>
    <s v="HYPER U PA"/>
    <s v="PARTHENAY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79"/>
    <s v="18V11211"/>
    <s v="HYPER U PA"/>
    <s v="PARTHENAY"/>
    <m/>
    <m/>
    <s v="GROS"/>
    <s v="Boisson_Spirit"/>
    <x v="2"/>
    <n v="70"/>
    <n v="4067700013859"/>
    <n v="12.532563499999998"/>
    <n v="15.039076199999998"/>
    <n v="96"/>
    <n v="1202.8799999999999"/>
    <n v="1443.84"/>
    <n v="96"/>
    <n v="96.000000000000014"/>
  </r>
  <r>
    <x v="279"/>
    <s v="18V11211"/>
    <s v="HYPER U PA"/>
    <s v="PARTHENAY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79"/>
    <s v="18V11212"/>
    <s v="HYPER U"/>
    <s v="BAULE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79"/>
    <s v="18V11211"/>
    <s v="HYPER U PA"/>
    <s v="PARTHENAY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9"/>
    <s v="18V11212"/>
    <s v="HYPER U"/>
    <s v="BAU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9"/>
    <s v="18V11212"/>
    <s v="HYPER U"/>
    <s v="BAUL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79"/>
    <s v="18V11212"/>
    <s v="HYPER U"/>
    <s v="BAUL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79"/>
    <s v="18V11211"/>
    <s v="HYPER U PA"/>
    <s v="PARTHENAY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9"/>
    <s v="18V11212"/>
    <s v="HYPER U"/>
    <s v="BAU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79"/>
    <s v="18V11212"/>
    <s v="HYPER U"/>
    <s v="BAULE"/>
    <m/>
    <m/>
    <s v="GROS"/>
    <s v="Boisson_Spirit"/>
    <x v="43"/>
    <n v="75"/>
    <n v="7503011641413"/>
    <n v="25.257707249999999"/>
    <n v="30.309248699999998"/>
    <n v="12"/>
    <n v="303.12"/>
    <n v="363.71999999999997"/>
    <n v="12"/>
    <n v="12.857142857142858"/>
  </r>
  <r>
    <x v="279"/>
    <s v="18V11211"/>
    <s v="HYPER U PA"/>
    <s v="PARTHENAY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2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1"/>
    <s v="HYPER U PA"/>
    <s v="PARTHENAY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79"/>
    <s v="18V11211"/>
    <s v="HYPER U PA"/>
    <s v="PARTHENAY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80"/>
    <s v="18V11344"/>
    <s v="DUMAS"/>
    <s v="SAINT MAIXENT L'ECOLE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0"/>
    <s v="18V11344"/>
    <s v="DUMAS"/>
    <s v="SAINT MAIXENT L'ECOLE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80"/>
    <s v="18V1134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80"/>
    <s v="18V11342"/>
    <s v="SAULAIE"/>
    <s v="DESCARTE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280"/>
    <s v="18V11344"/>
    <s v="DUMAS"/>
    <s v="SAINT MAIXENT L'ECOL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80"/>
    <s v="18V11343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80"/>
    <s v="18V11344"/>
    <s v="DUMAS"/>
    <s v="SAINT MAIXENT L'ECOLE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0"/>
    <s v="18V11341"/>
    <s v="MAKINA"/>
    <s v="NALLIERS"/>
    <m/>
    <m/>
    <s v="CHR"/>
    <s v="JGR_TM"/>
    <x v="0"/>
    <n v="3"/>
    <n v="121"/>
    <n v="299"/>
    <n v="358.8"/>
    <n v="2"/>
    <n v="598"/>
    <n v="717.6"/>
    <n v="2"/>
    <n v="2"/>
  </r>
  <r>
    <x v="280"/>
    <s v="18V11344"/>
    <s v="DUMAS"/>
    <s v="SAINT MAIXENT L'ECOL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81"/>
    <s v="18V11370"/>
    <s v="GEORGES"/>
    <s v="BOURGES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81"/>
    <s v="18V11357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82"/>
    <s v="18V11381"/>
    <s v="PRAIRIE"/>
    <s v="BOURGUEIL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82"/>
    <s v="18V11381"/>
    <s v="PRAIRIE"/>
    <s v="BOURGUEIL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82"/>
    <s v="18V11381"/>
    <s v="PRAIRIE"/>
    <s v="BOURGUEIL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2"/>
    <s v="18V11381"/>
    <s v="PRAIRIE"/>
    <s v="BOURGUEIL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82"/>
    <s v="18V11381"/>
    <s v="PRAIRIE"/>
    <s v="BOURGUEIL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82"/>
    <s v="18V11381"/>
    <s v="PRAIRIE"/>
    <s v="BOURGUEIL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2"/>
    <s v="18V11381"/>
    <s v="PRAIRIE"/>
    <s v="BOURGUEIL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83"/>
    <s v="18V11417"/>
    <s v="MESPOULET"/>
    <s v="ARGENTAT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283"/>
    <s v="18V11417"/>
    <s v="MESPOULET"/>
    <s v="ARGENTA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3"/>
    <s v="18V11417"/>
    <s v="MESPOULET"/>
    <s v="ARGENTAT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oft"/>
    <x v="29"/>
    <n v="20"/>
    <n v="4260310552941"/>
    <n v="0.81"/>
    <n v="0.85455000000000003"/>
    <n v="360"/>
    <n v="291.60000000000002"/>
    <n v="306"/>
    <n v="102.86"/>
    <n v="102.85714285714286"/>
  </r>
  <r>
    <x v="284"/>
    <s v="18V11433"/>
    <s v="SCHOEN"/>
    <s v="JOUE LES TOURS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84"/>
    <s v="18V11433"/>
    <s v="SCHOEN"/>
    <s v="JOUE LES 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4"/>
    <s v="18V11419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4"/>
    <s v="18V11433"/>
    <s v="SCHOEN"/>
    <s v="JOUE LES 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85"/>
    <s v="18V12009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5"/>
    <s v="18V12010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5"/>
    <s v="18V12010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6"/>
    <s v="18V12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86"/>
    <s v="18V12072"/>
    <s v="BP SASU"/>
    <s v="MONTARGI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6"/>
    <s v="18V12072"/>
    <s v="BP SASU"/>
    <s v="MONTARGI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7"/>
    <s v="18V12100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7"/>
    <s v="18V1210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87"/>
    <s v="18V12100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87"/>
    <s v="18V1210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87"/>
    <s v="18V12100"/>
    <s v="FIGUEIREDO"/>
    <s v="SAINT ROCH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87"/>
    <s v="18V12114"/>
    <s v="FIGUEIREDO"/>
    <s v="SAINT ROCH"/>
    <m/>
    <m/>
    <s v="GROS"/>
    <s v="Boisson_Soft"/>
    <x v="22"/>
    <n v="20"/>
    <n v="4260310553849"/>
    <n v="0.81"/>
    <n v="0.85455000000000003"/>
    <n v="-120"/>
    <n v="-97.2"/>
    <n v="-102"/>
    <n v="-34.29"/>
    <n v="-34.285714285714285"/>
  </r>
  <r>
    <x v="287"/>
    <s v="18V1210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88"/>
    <s v="18V1216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8"/>
    <s v="18V12169"/>
    <s v="ONE SHOT"/>
    <s v="NIOR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9"/>
    <s v="18V12210"/>
    <s v="WINE &amp; COF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9"/>
    <s v="18V12210"/>
    <s v="WINE &amp; COF"/>
    <s v="POITIERS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289"/>
    <s v="18V12210"/>
    <s v="WINE &amp; COF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9"/>
    <s v="18V12210"/>
    <s v="WINE &amp; COF"/>
    <s v="POITI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90"/>
    <s v="18V122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90"/>
    <s v="18V12219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290"/>
    <s v="18V12227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0"/>
    <s v="18V1222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91"/>
    <s v="18V12234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92"/>
    <s v="18V12309"/>
    <s v="LES SAVEUR"/>
    <s v="SAUMUR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92"/>
    <s v="18V12309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92"/>
    <s v="18V12309"/>
    <s v="LES SAVEUR"/>
    <s v="SAUMUR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92"/>
    <s v="18V12309"/>
    <s v="LES SAVEUR"/>
    <s v="SAUMUR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2"/>
    <s v="18V12309"/>
    <s v="LES SAVEUR"/>
    <s v="SAUMUR"/>
    <m/>
    <m/>
    <m/>
    <m/>
    <x v="28"/>
    <s v="   "/>
    <n v="0"/>
    <n v="0"/>
    <n v="0"/>
    <n v="1"/>
    <n v="0"/>
    <n v="0"/>
    <n v="1"/>
    <n v="0"/>
  </r>
  <r>
    <x v="293"/>
    <s v="18V12433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293"/>
    <s v="18V12432"/>
    <s v="LE BAR DES"/>
    <s v="POITIERS"/>
    <m/>
    <m/>
    <s v="CHR"/>
    <s v="JGR_TM"/>
    <x v="0"/>
    <n v="3"/>
    <n v="121"/>
    <n v="299"/>
    <n v="358.8"/>
    <n v="1"/>
    <n v="299"/>
    <n v="358.8"/>
    <n v="1"/>
    <n v="1"/>
  </r>
  <r>
    <x v="293"/>
    <s v="18V12434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294"/>
    <s v="18V12359"/>
    <s v="EST OUEST"/>
    <s v="POITIERS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294"/>
    <s v="18V12359"/>
    <s v="EST OUEST"/>
    <s v="POITIE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94"/>
    <s v="18V12359"/>
    <s v="EST OUEST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4"/>
    <s v="18V12300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95"/>
    <s v="19V010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95"/>
    <s v="19V01078"/>
    <s v="FIGUEIREDO"/>
    <s v="SAINT ROCH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296"/>
    <s v="19V01089"/>
    <s v="FAYETTE"/>
    <s v="AMBOISE"/>
    <m/>
    <m/>
    <s v="GROS"/>
    <s v="Boisson_Spirit"/>
    <x v="3"/>
    <n v="70"/>
    <n v="3257150688009"/>
    <n v="12.556915199999999"/>
    <n v="15.068298239999999"/>
    <n v="90"/>
    <n v="1130.4000000000001"/>
    <n v="1356.3"/>
    <n v="90"/>
    <n v="90"/>
  </r>
  <r>
    <x v="297"/>
    <s v="19V01112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168"/>
    <n v="2105.04"/>
    <n v="2526.7199999999998"/>
    <n v="168"/>
    <n v="168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297"/>
    <s v="19V01112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98"/>
    <s v="19V01224"/>
    <s v="WINE &amp; COF"/>
    <s v="POITIERS"/>
    <m/>
    <m/>
    <s v="CHR"/>
    <s v="Boisson_Spirit"/>
    <x v="16"/>
    <n v="70"/>
    <n v="3257150101904"/>
    <n v="18.506483000000003"/>
    <n v="22.207779600000002"/>
    <n v="-12"/>
    <n v="-222.12"/>
    <n v="-266.52"/>
    <n v="-12"/>
    <n v="-12.000000000000002"/>
  </r>
  <r>
    <x v="298"/>
    <s v="19V01224"/>
    <s v="WINE &amp; COF"/>
    <s v="POITIERS"/>
    <m/>
    <m/>
    <s v="CHR"/>
    <s v="Boisson_Spirit"/>
    <x v="17"/>
    <n v="70"/>
    <n v="3257150100167"/>
    <n v="29.948644000000002"/>
    <n v="35.938372800000003"/>
    <n v="-12"/>
    <n v="-359.4"/>
    <n v="-431.28"/>
    <n v="-12"/>
    <n v="-12.000000000000002"/>
  </r>
  <r>
    <x v="298"/>
    <s v="19V01224"/>
    <s v="WINE &amp; COF"/>
    <s v="POITIERS"/>
    <m/>
    <m/>
    <s v="CHR"/>
    <s v="Boisson_Spirit"/>
    <x v="18"/>
    <n v="70"/>
    <n v="3257150102017"/>
    <n v="16.854322"/>
    <n v="20.225186399999998"/>
    <n v="-12"/>
    <n v="-202.20000000000002"/>
    <n v="-242.76"/>
    <n v="-12"/>
    <n v="-12.000000000000002"/>
  </r>
  <r>
    <x v="298"/>
    <s v="19V01224"/>
    <s v="WINE &amp; COF"/>
    <s v="POITIERS"/>
    <m/>
    <m/>
    <s v="CHR"/>
    <s v="Boisson_Spirit"/>
    <x v="32"/>
    <n v="50"/>
    <n v="4260270192645"/>
    <n v="28.052506000000001"/>
    <n v="33.663007200000003"/>
    <n v="-12"/>
    <n v="-336.6"/>
    <n v="-403.91999999999996"/>
    <n v="-8.57"/>
    <n v="-8.5714285714285712"/>
  </r>
  <r>
    <x v="299"/>
    <s v="19V01296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99"/>
    <s v="19V0129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99"/>
    <s v="19V01296"/>
    <s v="REMY BREGE"/>
    <s v="LA MOTTE BEUVRON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9"/>
    <s v="19V0129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00"/>
    <s v="19V0131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00"/>
    <s v="19V01225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00"/>
    <s v="19V01225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01"/>
    <s v="19V0133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02"/>
    <s v="19V01346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2"/>
    <s v="19V01346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2"/>
    <s v="19V01346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303"/>
    <s v="19V01415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304"/>
    <s v="19V01358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234"/>
    <n v="2932.02"/>
    <n v="3519.3599999999997"/>
    <n v="234"/>
    <n v="234.00000000000003"/>
  </r>
  <r>
    <x v="304"/>
    <s v="19V01358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05"/>
    <s v="19V02004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05"/>
    <s v="19V014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05"/>
    <s v="19V0140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05"/>
    <s v="19V0200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05"/>
    <s v="19V0141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5"/>
    <s v="19V0141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06"/>
    <s v="19V02038"/>
    <s v="ROSE BONBO"/>
    <s v="TOURS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6"/>
    <s v="19V02038"/>
    <s v="ROSE BONBO"/>
    <s v="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6"/>
    <s v="19V02038"/>
    <s v="ROSE BONBO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7"/>
    <s v="19V02071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174"/>
    <n v="2180.2199999999998"/>
    <n v="2616.96"/>
    <n v="174"/>
    <n v="174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7"/>
    <s v="19V02071"/>
    <s v="FIGUEIREDO"/>
    <s v="SAINT ROCH"/>
    <m/>
    <m/>
    <s v="GROS"/>
    <s v="Boisson_Spirit"/>
    <x v="2"/>
    <n v="175"/>
    <n v="4067700013835"/>
    <n v="28.916408750000002"/>
    <n v="34.699690500000003"/>
    <n v="90"/>
    <n v="2602.8000000000002"/>
    <n v="3123.0000000000005"/>
    <n v="225"/>
    <n v="225.00000000000003"/>
  </r>
  <r>
    <x v="308"/>
    <s v="19V02026"/>
    <s v="LE BAR DES"/>
    <s v="POITI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08"/>
    <s v="19V02026"/>
    <s v="LE BAR DES"/>
    <s v="POITIER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8"/>
    <s v="19V02026"/>
    <s v="LE BAR DES"/>
    <s v="POITIERS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08"/>
    <s v="19V02026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08"/>
    <s v="19V02026"/>
    <s v="LE BAR DES"/>
    <s v="POITIE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08"/>
    <s v="19V02026"/>
    <s v="LE BAR DES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8"/>
    <s v="19V02026"/>
    <s v="LE BAR DES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08"/>
    <s v="19V02026"/>
    <s v="LE BAR DES"/>
    <s v="POITIERS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08"/>
    <s v="19V02026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9"/>
    <s v="19V02202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09"/>
    <s v="19V02205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09"/>
    <s v="19V0220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309"/>
    <s v="19V02205"/>
    <s v="REMY BREGE"/>
    <s v="LA MOTTE BEUVRON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9"/>
    <s v="19V02205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10"/>
    <s v="19V0222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0"/>
    <s v="19V0222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1"/>
    <s v="19V03057"/>
    <s v="CLIPPER"/>
    <s v="BLOI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1"/>
    <s v="19V03057"/>
    <s v="CLIPPER"/>
    <s v="BLOI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311"/>
    <s v="19V03057"/>
    <s v="CLIPPER"/>
    <s v="BLOIS"/>
    <m/>
    <m/>
    <s v="GROS"/>
    <s v="Boisson_Spirit"/>
    <x v="2"/>
    <n v="100"/>
    <n v="4067700013842"/>
    <n v="17.100804999999998"/>
    <n v="20.520965999999998"/>
    <n v="108"/>
    <n v="1846.8000000000002"/>
    <n v="2216.16"/>
    <n v="154.29"/>
    <n v="154.28571428571431"/>
  </r>
  <r>
    <x v="311"/>
    <s v="19V03057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1"/>
    <s v="19V03057"/>
    <s v="CLIPPER"/>
    <s v="BLOIS"/>
    <m/>
    <m/>
    <s v="GROS"/>
    <s v="Boisson_Spirit"/>
    <x v="1"/>
    <n v="100"/>
    <n v="3257150410167"/>
    <n v="15.778874"/>
    <n v="18.934648800000002"/>
    <n v="114"/>
    <n v="1798.9199999999998"/>
    <n v="2158.02"/>
    <n v="162.86000000000001"/>
    <n v="162.85714285714286"/>
  </r>
  <r>
    <x v="312"/>
    <s v="19V0309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12"/>
    <s v="19V03095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12"/>
    <s v="19V03095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2"/>
    <s v="19V03095"/>
    <s v="REMY BREGE"/>
    <s v="LA MOTTE BEUVRON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312"/>
    <s v="19V0309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13"/>
    <s v="19V03172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1"/>
    <s v="LE DANDY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4"/>
    <s v="PUB ORIAN'"/>
    <s v="BOURGES"/>
    <m/>
    <m/>
    <s v="CHR"/>
    <s v="JGR_TM"/>
    <x v="0"/>
    <n v="3"/>
    <n v="121"/>
    <n v="299"/>
    <n v="358.8"/>
    <n v="1"/>
    <n v="299"/>
    <n v="358.8"/>
    <n v="1"/>
    <n v="1"/>
  </r>
  <r>
    <x v="313"/>
    <s v="19V03173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14"/>
    <s v="19V03101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314"/>
    <s v="19V03101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314"/>
    <s v="19V03101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15"/>
    <s v="19V03136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6"/>
    <s v="19V03374"/>
    <s v="IRLANDAIS"/>
    <s v="ANGERS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16"/>
    <s v="19V03374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16"/>
    <s v="19V03374"/>
    <s v="IRLANDAIS"/>
    <s v="ANG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6"/>
    <s v="19V03374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6"/>
    <s v="19V03374"/>
    <s v="IRLANDAIS"/>
    <s v="ANGE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16"/>
    <s v="19V03376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16"/>
    <s v="19V03374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6"/>
    <s v="19V03374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16"/>
    <s v="19V03374"/>
    <s v="IRLANDAIS"/>
    <s v="ANGE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16"/>
    <s v="19V03374"/>
    <s v="IRLANDAIS"/>
    <s v="ANGERS"/>
    <m/>
    <m/>
    <s v="GROS"/>
    <s v="Boisson_Spirit"/>
    <x v="1"/>
    <n v="100"/>
    <n v="3257150410167"/>
    <n v="15.778874"/>
    <n v="18.934648800000002"/>
    <n v="72"/>
    <n v="1136.1599999999999"/>
    <n v="1362.96"/>
    <n v="102.86"/>
    <n v="102.85714285714286"/>
  </r>
  <r>
    <x v="316"/>
    <s v="19V03374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6"/>
    <s v="19V03374"/>
    <s v="IRLANDAIS"/>
    <s v="ANGERS"/>
    <m/>
    <m/>
    <s v="GROS"/>
    <s v="Boisson_Soft"/>
    <x v="25"/>
    <n v="20"/>
    <n v="4260310553818"/>
    <n v="0.81"/>
    <n v="0.85455000000000003"/>
    <n v="288"/>
    <n v="233.28000000000003"/>
    <n v="244.79999999999998"/>
    <n v="82.29"/>
    <n v="82.285714285714292"/>
  </r>
  <r>
    <x v="317"/>
    <s v="19V03098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7"/>
    <s v="19V03430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7"/>
    <s v="19V0343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17"/>
    <s v="19V03432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17"/>
    <s v="19V03430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17"/>
    <s v="19V0343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7"/>
    <s v="19V03470"/>
    <s v="LA VILLA"/>
    <s v="TOURS"/>
    <m/>
    <m/>
    <s v="CHR"/>
    <s v="JGR_TM"/>
    <x v="45"/>
    <n v="1"/>
    <n v="122"/>
    <n v="299"/>
    <n v="358.8"/>
    <n v="1"/>
    <n v="299"/>
    <n v="358.8"/>
    <n v="1"/>
    <n v="1"/>
  </r>
  <r>
    <x v="318"/>
    <s v="19V03409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9"/>
    <s v="19V034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19"/>
    <s v="19V04030"/>
    <s v="LE SAINT"/>
    <s v="BLOIS"/>
    <m/>
    <m/>
    <s v="CHR"/>
    <s v="JGR_TM"/>
    <x v="45"/>
    <n v="1"/>
    <n v="122"/>
    <n v="299"/>
    <n v="358.8"/>
    <n v="1"/>
    <n v="299"/>
    <n v="358.8"/>
    <n v="1"/>
    <n v="1"/>
  </r>
  <r>
    <x v="320"/>
    <s v="19V04015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20"/>
    <s v="19V04015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0"/>
    <s v="19V04015"/>
    <s v="FAYETTE"/>
    <s v="AMBOISE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20"/>
    <s v="19V04015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0"/>
    <s v="19V04015"/>
    <s v="FAYETTE"/>
    <s v="AMBOISE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0"/>
    <s v="19V04015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20"/>
    <s v="19V040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1"/>
    <s v="19V04170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21"/>
    <s v="19V04016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22"/>
    <s v="19V0419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3"/>
    <s v="19V04182"/>
    <s v="CHAUVES SO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3"/>
    <s v="19V04182"/>
    <s v="CHAUVES SO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3"/>
    <s v="19V04182"/>
    <s v="CHAUVES SO"/>
    <s v="POITIERS"/>
    <m/>
    <m/>
    <s v="CHR"/>
    <s v="Boisson_Spirit"/>
    <x v="18"/>
    <n v="70"/>
    <n v="3257150102017"/>
    <n v="16.854322"/>
    <n v="20.225186399999998"/>
    <n v="18"/>
    <n v="303.3"/>
    <n v="364.14"/>
    <n v="18"/>
    <n v="18"/>
  </r>
  <r>
    <x v="323"/>
    <s v="19V04182"/>
    <s v="CHAUVES SO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23"/>
    <s v="19V04182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324"/>
    <s v="19V04423"/>
    <s v="CODIFRANCE"/>
    <s v="CHATEAUNEUF LOIRE"/>
    <m/>
    <m/>
    <s v="GROS"/>
    <s v="Boisson_Spirit"/>
    <x v="2"/>
    <n v="70"/>
    <n v="4067700013859"/>
    <n v="12.532563499999998"/>
    <n v="15.039076199999998"/>
    <n v="0"/>
    <n v="0"/>
    <n v="0"/>
    <n v="0"/>
    <n v="0"/>
  </r>
  <r>
    <x v="325"/>
    <s v="19V05040"/>
    <s v="FIGUEIREDO"/>
    <s v="SAINT ROCH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25"/>
    <s v="19V05040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25"/>
    <s v="19V05049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5"/>
    <s v="19V0421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25"/>
    <s v="19V0504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25"/>
    <s v="19V05040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25"/>
    <s v="19V04218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5"/>
    <s v="19V05049"/>
    <s v="ANJOU BOIS"/>
    <s v="AVRILLE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25"/>
    <s v="19V05049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25"/>
    <s v="19V05049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5"/>
    <s v="19V05042"/>
    <s v="MESPOULET"/>
    <s v="ARGENTA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5049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4218"/>
    <s v="ANJOU BOIS"/>
    <s v="AVRILLE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25"/>
    <s v="19V0504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5"/>
    <s v="19V05040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25"/>
    <s v="19V05077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25"/>
    <s v="19V05109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325"/>
    <s v="19V05075"/>
    <s v="DROP N SHO"/>
    <s v="POITIERS"/>
    <m/>
    <m/>
    <s v="CHR"/>
    <s v="JGR_TM"/>
    <x v="45"/>
    <n v="1"/>
    <n v="122"/>
    <n v="299"/>
    <n v="358.8"/>
    <n v="2"/>
    <n v="598"/>
    <n v="717.6"/>
    <n v="2"/>
    <n v="2"/>
  </r>
  <r>
    <x v="325"/>
    <s v="19V05076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25"/>
    <s v="19V05078"/>
    <s v="RESTAURANT"/>
    <s v="CHASSENEUIL DU POITOU"/>
    <m/>
    <m/>
    <s v="CHR"/>
    <s v="JGR_TM"/>
    <x v="45"/>
    <n v="1"/>
    <n v="122"/>
    <n v="299"/>
    <n v="358.8"/>
    <n v="1"/>
    <n v="299"/>
    <n v="358.8"/>
    <n v="1"/>
    <n v="1"/>
  </r>
  <r>
    <x v="326"/>
    <s v="19V05120"/>
    <s v="L'APPART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6"/>
    <s v="19V05120"/>
    <s v="L'APPART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26"/>
    <s v="19V05120"/>
    <s v="L'APPART"/>
    <s v="POITIE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26"/>
    <s v="19V05120"/>
    <s v="L'APPART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6"/>
    <s v="19V05120"/>
    <s v="L'APPART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26"/>
    <s v="19V05120"/>
    <s v="L'APPART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327"/>
    <s v="19V05175"/>
    <s v="MR WRAPS"/>
    <s v="TOU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27"/>
    <s v="19V05175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28"/>
    <s v="19V05119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28"/>
    <s v="19V05278"/>
    <s v="CLIPPER"/>
    <s v="BLOIS"/>
    <m/>
    <m/>
    <s v="GROS"/>
    <s v="Boisson_Spirit"/>
    <x v="2"/>
    <n v="100"/>
    <n v="4067700013842"/>
    <n v="17.100804999999998"/>
    <n v="20.520965999999998"/>
    <n v="102"/>
    <n v="1744.2"/>
    <n v="2093.04"/>
    <n v="145.71"/>
    <n v="145.71428571428572"/>
  </r>
  <r>
    <x v="328"/>
    <s v="19V05119"/>
    <s v="LE BAR DES"/>
    <s v="POITIERS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28"/>
    <s v="19V05278"/>
    <s v="CLIPPER"/>
    <s v="BLOI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28"/>
    <s v="19V05278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8"/>
    <s v="19V05278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8"/>
    <s v="19V05278"/>
    <s v="CLIPPER"/>
    <s v="BLOIS"/>
    <m/>
    <m/>
    <s v="GROS"/>
    <s v="Boisson_Spirit"/>
    <x v="1"/>
    <n v="70"/>
    <n v="8500000917015"/>
    <n v="11.8982118"/>
    <n v="14.27785416"/>
    <n v="174"/>
    <n v="2070.6"/>
    <n v="2484.7199999999998"/>
    <n v="174"/>
    <n v="174"/>
  </r>
  <r>
    <x v="328"/>
    <s v="19V05119"/>
    <s v="LE BAR DES"/>
    <s v="POITIE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8"/>
    <s v="19V05119"/>
    <s v="LE BAR DES"/>
    <s v="POITIERS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30"/>
    <s v="19V05463"/>
    <s v="EPEE ROYALE"/>
    <s v="TOURS"/>
    <m/>
    <m/>
    <s v="GROS"/>
    <s v="JGR_TM"/>
    <x v="46"/>
    <n v="2"/>
    <n v="124"/>
    <n v="249"/>
    <n v="298.8"/>
    <n v="1"/>
    <n v="249"/>
    <n v="298.8"/>
    <n v="1"/>
    <n v="1"/>
  </r>
  <r>
    <x v="330"/>
    <s v="19V05471"/>
    <s v="LE VIP"/>
    <s v="BRIVE LA GAILLARDE"/>
    <m/>
    <m/>
    <s v="CHR"/>
    <s v="JGR_TM"/>
    <x v="0"/>
    <n v="3"/>
    <n v="121"/>
    <n v="299"/>
    <n v="358.8"/>
    <n v="4"/>
    <n v="1196"/>
    <n v="1435.2"/>
    <n v="4"/>
    <n v="4"/>
  </r>
  <r>
    <x v="330"/>
    <s v="19V05470"/>
    <s v="AU FUT ET"/>
    <s v="ANGERS"/>
    <m/>
    <m/>
    <s v="CHR"/>
    <s v="JGR_TM"/>
    <x v="45"/>
    <n v="1"/>
    <n v="122"/>
    <n v="299"/>
    <n v="358.8"/>
    <n v="2"/>
    <n v="598"/>
    <n v="717.6"/>
    <n v="2"/>
    <n v="2"/>
  </r>
  <r>
    <x v="330"/>
    <s v="19V05468"/>
    <s v="LE LYS D'O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9"/>
    <s v="LE SHELTER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5"/>
    <s v="MCLG"/>
    <s v="BOURGES"/>
    <m/>
    <m/>
    <s v="CHR"/>
    <s v="JGR_TM"/>
    <x v="45"/>
    <n v="1"/>
    <n v="122"/>
    <n v="299"/>
    <n v="358.8"/>
    <n v="6"/>
    <n v="1794"/>
    <n v="2152.8000000000002"/>
    <n v="6"/>
    <n v="6"/>
  </r>
  <r>
    <x v="330"/>
    <s v="19V05467"/>
    <s v="FMDM"/>
    <s v="ANGERS"/>
    <m/>
    <m/>
    <s v="CHR"/>
    <s v="JGR_TM"/>
    <x v="45"/>
    <n v="1"/>
    <n v="122"/>
    <n v="299"/>
    <n v="358.8"/>
    <n v="1"/>
    <n v="299"/>
    <n v="358.8"/>
    <n v="1"/>
    <n v="1"/>
  </r>
  <r>
    <x v="330"/>
    <s v="19V05466"/>
    <s v="ENTREPOTES"/>
    <s v="CHOLET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1"/>
    <s v="LE CARA"/>
    <s v="BEAUPREAU EN MAUGES"/>
    <m/>
    <m/>
    <s v="CHR"/>
    <s v="JGR_TM"/>
    <x v="0"/>
    <n v="3"/>
    <n v="121"/>
    <n v="299"/>
    <n v="358.8"/>
    <n v="1"/>
    <n v="299"/>
    <n v="358.8"/>
    <n v="1"/>
    <n v="1"/>
  </r>
  <r>
    <x v="331"/>
    <s v="19V05504"/>
    <s v="ENVOL"/>
    <s v="VIERZON"/>
    <m/>
    <m/>
    <s v="CHR"/>
    <s v="JGR_TM"/>
    <x v="45"/>
    <n v="1"/>
    <n v="122"/>
    <n v="299"/>
    <n v="358.8"/>
    <n v="4"/>
    <n v="1196"/>
    <n v="1435.2"/>
    <n v="4"/>
    <n v="4"/>
  </r>
  <r>
    <x v="331"/>
    <s v="19V05507"/>
    <s v="L'ARCHANGE"/>
    <s v="BOURGES"/>
    <m/>
    <m/>
    <s v="CHR"/>
    <s v="JGR_TM"/>
    <x v="45"/>
    <n v="1"/>
    <n v="122"/>
    <n v="299"/>
    <n v="358.8"/>
    <n v="1"/>
    <n v="299"/>
    <n v="358.8"/>
    <n v="1"/>
    <n v="1"/>
  </r>
  <r>
    <x v="331"/>
    <s v="19V05506"/>
    <s v="LE NAUTILU"/>
    <s v="VAUDELNAY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5"/>
    <s v="LES BONS"/>
    <s v="SAINT PIERRE LES ETIEUX"/>
    <m/>
    <m/>
    <s v="CHR"/>
    <s v="JGR_TM"/>
    <x v="45"/>
    <n v="1"/>
    <n v="122"/>
    <n v="299"/>
    <n v="358.8"/>
    <n v="3"/>
    <n v="897"/>
    <n v="1076.4000000000001"/>
    <n v="3"/>
    <n v="3"/>
  </r>
  <r>
    <x v="331"/>
    <s v="19V05503"/>
    <s v="VALYANIS"/>
    <s v="ANGERS"/>
    <m/>
    <m/>
    <s v="CHR"/>
    <s v="JGR_TM"/>
    <x v="45"/>
    <n v="1"/>
    <n v="122"/>
    <n v="299"/>
    <n v="358.8"/>
    <n v="1"/>
    <n v="299"/>
    <n v="358.8"/>
    <n v="1"/>
    <n v="1"/>
  </r>
  <r>
    <x v="332"/>
    <s v="19V06007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32"/>
    <s v="19V06007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2"/>
    <s v="19V06007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2"/>
    <s v="19V06007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332"/>
    <s v="19V06007"/>
    <s v="REMY BREGE"/>
    <s v="LA MOTTE BEUVRON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2"/>
    <s v="19V06007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33"/>
    <s v="19V05451"/>
    <s v="ANJOU BOIS"/>
    <s v="AVRILLE"/>
    <m/>
    <m/>
    <s v="GROS"/>
    <s v="Boisson_Spirit"/>
    <x v="40"/>
    <n v="70"/>
    <n v="3257150107012"/>
    <n v="29.828643999999997"/>
    <n v="35.794372799999998"/>
    <n v="4"/>
    <n v="119.32"/>
    <n v="143.16"/>
    <n v="4"/>
    <n v="4"/>
  </r>
  <r>
    <x v="333"/>
    <s v="19V05451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33"/>
    <s v="19V05451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67"/>
    <s v="COMEVENTS"/>
    <s v="BRIVE LA GAILLARDE"/>
    <m/>
    <m/>
    <s v="CHR"/>
    <s v="Boisson_Spirit"/>
    <x v="47"/>
    <n v="5"/>
    <n v="3257150100821"/>
    <n v="7.872046000000001"/>
    <n v="9.4464552000000008"/>
    <n v="30"/>
    <n v="236.1"/>
    <n v="283.5"/>
    <n v="2.14"/>
    <n v="2.1428571428571428"/>
  </r>
  <r>
    <x v="333"/>
    <s v="19V05451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3"/>
    <s v="19V05451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33"/>
    <s v="19V06073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3"/>
    <s v="19V05451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33"/>
    <s v="19V06067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34"/>
    <s v="19V06083"/>
    <s v="CHAUVES SO"/>
    <s v="POITIE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1"/>
    <n v="20"/>
    <n v="4260310553832"/>
    <n v="0.89"/>
    <n v="0.93895000000000006"/>
    <n v="96"/>
    <n v="85.44"/>
    <n v="90.24"/>
    <n v="27.43"/>
    <n v="27.428571428571431"/>
  </r>
  <r>
    <x v="334"/>
    <s v="19V06083"/>
    <s v="CHAUVES SO"/>
    <s v="POITIE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4"/>
    <s v="19V06083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5"/>
    <n v="20"/>
    <n v="4260310553818"/>
    <n v="0.89"/>
    <n v="0.93895000000000006"/>
    <n v="120"/>
    <n v="106.8"/>
    <n v="112.8"/>
    <n v="34.29"/>
    <n v="34.285714285714285"/>
  </r>
  <r>
    <x v="335"/>
    <s v="19V06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0"/>
    <n v="427.2"/>
    <n v="451.2"/>
    <n v="137.13999999999999"/>
    <n v="137.14285714285714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6"/>
    <s v="19V06174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6"/>
    <s v="19V06174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6"/>
    <s v="19V06199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37"/>
    <s v="19V06237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37"/>
    <s v="19V06236"/>
    <s v="FIGUEIREDO"/>
    <s v="SAINT ROCH"/>
    <m/>
    <m/>
    <s v="CHR"/>
    <s v="Boisson_Soft"/>
    <x v="11"/>
    <n v="50"/>
    <n v="4260310553382"/>
    <n v="1.1000000000000001"/>
    <n v="1.1605000000000001"/>
    <n v="0"/>
    <n v="0"/>
    <n v="0"/>
    <n v="0"/>
    <n v="0"/>
  </r>
  <r>
    <x v="338"/>
    <s v="19V06006"/>
    <s v="TIA GOURME"/>
    <s v="TOURS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38"/>
    <s v="19V06006"/>
    <s v="TIA GOURME"/>
    <s v="TOURS"/>
    <m/>
    <m/>
    <s v="CHR"/>
    <s v="Boisson_Spirit"/>
    <x v="10"/>
    <n v="70"/>
    <n v="8017450002104"/>
    <n v="14.266482999999999"/>
    <n v="17.119779600000001"/>
    <n v="18"/>
    <n v="256.86"/>
    <n v="308.16000000000003"/>
    <n v="18"/>
    <n v="18"/>
  </r>
  <r>
    <x v="338"/>
    <s v="19V06006"/>
    <s v="TIA GOURME"/>
    <s v="TOU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38"/>
    <s v="19V06006"/>
    <s v="TIA GOURME"/>
    <s v="TOU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38"/>
    <s v="19V06006"/>
    <s v="TIA GOURME"/>
    <s v="TOURS"/>
    <m/>
    <m/>
    <s v="CHR"/>
    <s v="Boisson_Spirit"/>
    <x v="39"/>
    <n v="70"/>
    <n v="3257150100792"/>
    <n v="78.608643999999998"/>
    <n v="94.330372799999992"/>
    <n v="3"/>
    <n v="235.82999999999998"/>
    <n v="282.99"/>
    <n v="3"/>
    <n v="3.0000000000000004"/>
  </r>
  <r>
    <x v="338"/>
    <s v="19V06006"/>
    <s v="TIA GOURME"/>
    <s v="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38"/>
    <s v="19V06006"/>
    <s v="TIA GOURME"/>
    <s v="TOURS"/>
    <m/>
    <m/>
    <s v="CHR"/>
    <s v="Boisson_Spirit"/>
    <x v="19"/>
    <n v="70"/>
    <n v="8500000917008"/>
    <n v="11.528211800000001"/>
    <n v="13.833854160000001"/>
    <n v="24"/>
    <n v="276.71999999999997"/>
    <n v="331.92"/>
    <n v="24"/>
    <n v="24.000000000000004"/>
  </r>
  <r>
    <x v="338"/>
    <s v="19V06242"/>
    <s v="CUTTY SARK"/>
    <s v="AUBIGNY SUR NE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4"/>
    <s v="DROP N SHO"/>
    <s v="POITIERS"/>
    <m/>
    <m/>
    <s v="CHR"/>
    <s v="JGR_TM"/>
    <x v="45"/>
    <n v="1"/>
    <n v="122"/>
    <n v="299"/>
    <n v="358.8"/>
    <n v="3"/>
    <n v="897"/>
    <n v="1076.4000000000001"/>
    <n v="3"/>
    <n v="3"/>
  </r>
  <r>
    <x v="338"/>
    <s v="19V06241"/>
    <s v="FACTORY"/>
    <s v="SAINT DENIS EN VAL"/>
    <m/>
    <m/>
    <s v="CHR"/>
    <s v="JGR_TM"/>
    <x v="45"/>
    <n v="1"/>
    <n v="122"/>
    <n v="299"/>
    <n v="358.8"/>
    <n v="2"/>
    <n v="598"/>
    <n v="717.6"/>
    <n v="2"/>
    <n v="2"/>
  </r>
  <r>
    <x v="338"/>
    <s v="19V06243"/>
    <s v="LA TAVERNE"/>
    <s v="BELLEVILLE SUR LOI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5"/>
    <s v="L'APPART"/>
    <s v="POITIERS"/>
    <m/>
    <m/>
    <s v="CHR"/>
    <s v="JGR_TM"/>
    <x v="45"/>
    <n v="1"/>
    <n v="122"/>
    <n v="299"/>
    <n v="358.8"/>
    <n v="1"/>
    <n v="299"/>
    <n v="358.8"/>
    <n v="1"/>
    <n v="1"/>
  </r>
  <r>
    <x v="338"/>
    <s v="19V06240"/>
    <s v="MEX CAFE"/>
    <s v="ORLEANS"/>
    <m/>
    <m/>
    <s v="CHR"/>
    <s v="JGR_TM"/>
    <x v="45"/>
    <n v="1"/>
    <n v="122"/>
    <n v="299"/>
    <n v="358.8"/>
    <n v="1"/>
    <n v="299"/>
    <n v="358.8"/>
    <n v="1"/>
    <n v="1"/>
  </r>
  <r>
    <x v="338"/>
    <s v="19V06239"/>
    <s v="PUB LE WAT"/>
    <s v="BRIVE"/>
    <m/>
    <m/>
    <s v="CHR"/>
    <s v="JGR_TM"/>
    <x v="45"/>
    <n v="1"/>
    <n v="122"/>
    <n v="299"/>
    <n v="358.8"/>
    <n v="1"/>
    <n v="299"/>
    <n v="358.8"/>
    <n v="1"/>
    <n v="1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40"/>
    <s v="19V06336"/>
    <s v="AU BUREAU"/>
    <s v="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0"/>
    <s v="19V06336"/>
    <s v="AU BUREAU"/>
    <s v="TOUR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40"/>
    <s v="19V06336"/>
    <s v="AU BUREAU"/>
    <s v="TOURS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40"/>
    <s v="19V06336"/>
    <s v="AU BUREAU"/>
    <s v="TOURS"/>
    <m/>
    <m/>
    <s v="GROS"/>
    <s v="Boisson_Spirit"/>
    <x v="1"/>
    <n v="70"/>
    <n v="8500000917015"/>
    <n v="11.8982118"/>
    <n v="14.27785416"/>
    <n v="180"/>
    <n v="2142"/>
    <n v="2570.4"/>
    <n v="180"/>
    <n v="180"/>
  </r>
  <r>
    <x v="340"/>
    <s v="19V063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0"/>
    <n v="640.79999999999995"/>
    <n v="676.8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41"/>
    <s v="19V07015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42"/>
    <s v="19V06441"/>
    <s v="FAYETTE"/>
    <s v="AMBOIS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42"/>
    <s v="19V06441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2"/>
    <s v="19V06441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2"/>
    <s v="19V06441"/>
    <s v="FAYETTE"/>
    <s v="AMBOISE"/>
    <m/>
    <m/>
    <s v="GROS"/>
    <s v="Boisson_Spirit"/>
    <x v="19"/>
    <n v="70"/>
    <n v="8500000917008"/>
    <n v="11.028211800000001"/>
    <n v="13.233854160000002"/>
    <n v="36"/>
    <n v="397.08"/>
    <n v="476.28000000000003"/>
    <n v="36"/>
    <n v="36"/>
  </r>
  <r>
    <x v="342"/>
    <s v="19V06441"/>
    <s v="FAYETTE"/>
    <s v="AMBOIS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342"/>
    <s v="19V06441"/>
    <s v="FAYETTE"/>
    <s v="AMBOISE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42"/>
    <s v="19V07116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342"/>
    <s v="19V07113"/>
    <s v="FAUSTO"/>
    <s v="ANGERS"/>
    <m/>
    <m/>
    <s v="CHR"/>
    <s v="JGR_TM"/>
    <x v="45"/>
    <n v="1"/>
    <n v="122"/>
    <n v="299"/>
    <n v="358.8"/>
    <n v="8"/>
    <n v="2392"/>
    <n v="2870.4"/>
    <n v="8"/>
    <n v="8"/>
  </r>
  <r>
    <x v="342"/>
    <s v="19V07116"/>
    <s v="MAKINA"/>
    <s v="NALLIERS"/>
    <m/>
    <m/>
    <s v="CHR"/>
    <s v="JGR_TM"/>
    <x v="45"/>
    <n v="1"/>
    <n v="122"/>
    <n v="299"/>
    <n v="358.8"/>
    <n v="2"/>
    <n v="598"/>
    <n v="717.6"/>
    <n v="2"/>
    <n v="2"/>
  </r>
  <r>
    <x v="342"/>
    <s v="19V07112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42"/>
    <s v="19V07114"/>
    <s v="0000003624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711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6441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3"/>
    <s v="19V06313"/>
    <s v="ANJOU BOIS"/>
    <s v="AVRILL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43"/>
    <s v="19V06313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3"/>
    <s v="19V063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3"/>
    <s v="19V07159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43"/>
    <s v="19V06313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43"/>
    <s v="19V06313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43"/>
    <s v="19V07159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343"/>
    <s v="19V07159"/>
    <s v="OUTBACK"/>
    <s v="TOURS"/>
    <m/>
    <m/>
    <s v="CHR"/>
    <s v="Boisson_Spirit"/>
    <x v="19"/>
    <n v="70"/>
    <n v="8500000917008"/>
    <n v="11.528211800000001"/>
    <n v="13.833854160000001"/>
    <n v="60"/>
    <n v="691.8"/>
    <n v="829.8"/>
    <n v="60"/>
    <n v="60.000000000000007"/>
  </r>
  <r>
    <x v="343"/>
    <s v="19V06313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4"/>
    <s v="19V0716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4"/>
    <s v="19V07166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4"/>
    <s v="19V0716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5"/>
    <s v="19V07225"/>
    <s v="FAYETTE"/>
    <s v="AMBOIS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45"/>
    <s v="19V07225"/>
    <s v="FAYETTE"/>
    <s v="AMBOISE"/>
    <m/>
    <m/>
    <s v="GROS"/>
    <s v="Boisson_Spirit"/>
    <x v="1"/>
    <n v="70"/>
    <n v="8500000917015"/>
    <n v="11.8982118"/>
    <n v="14.27785416"/>
    <n v="36"/>
    <n v="428.40000000000003"/>
    <n v="514.07999999999993"/>
    <n v="36"/>
    <n v="36"/>
  </r>
  <r>
    <x v="346"/>
    <s v="19V07345"/>
    <s v="FAYETTE"/>
    <s v="AMBOISE"/>
    <m/>
    <m/>
    <s v="GROS"/>
    <s v="Boisson_Spirit"/>
    <x v="19"/>
    <n v="70"/>
    <n v="8500000917008"/>
    <n v="11.028211800000001"/>
    <n v="13.233854160000002"/>
    <n v="-36"/>
    <n v="-397.08"/>
    <n v="-476.28000000000003"/>
    <n v="-36"/>
    <n v="-36"/>
  </r>
  <r>
    <x v="347"/>
    <s v="19V07361"/>
    <s v="FAUBOURG"/>
    <s v="SAINT HILAIRE ST FLORENT"/>
    <m/>
    <m/>
    <s v="CHR"/>
    <s v="JGR_TM"/>
    <x v="45"/>
    <n v="1"/>
    <n v="122"/>
    <n v="299"/>
    <n v="358.8"/>
    <n v="1"/>
    <n v="299"/>
    <n v="358.8"/>
    <n v="1"/>
    <n v="1"/>
  </r>
  <r>
    <x v="347"/>
    <s v="19V07360"/>
    <s v="LE MANOIR"/>
    <s v="DRACHE"/>
    <m/>
    <m/>
    <s v="CHR"/>
    <s v="JGR_TM"/>
    <x v="45"/>
    <n v="1"/>
    <n v="122"/>
    <n v="299"/>
    <n v="358.8"/>
    <n v="2"/>
    <n v="598"/>
    <n v="717.6"/>
    <n v="2"/>
    <n v="2"/>
  </r>
  <r>
    <x v="348"/>
    <s v="19V07296"/>
    <s v="REMY BREGE"/>
    <s v="LA MOTTE BEUVRON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48"/>
    <s v="19V07436"/>
    <s v="MANHATTAN"/>
    <s v="POITIERS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348"/>
    <s v="19V07296"/>
    <s v="REMY BREGE"/>
    <s v="LA MOTTE BEUVRON"/>
    <m/>
    <m/>
    <s v="GROS"/>
    <s v="Boisson_Spirit"/>
    <x v="10"/>
    <n v="70"/>
    <n v="8017450002104"/>
    <n v="14.266482999999999"/>
    <n v="17.119779600000001"/>
    <n v="36"/>
    <n v="513.72"/>
    <n v="616.32000000000005"/>
    <n v="36"/>
    <n v="36"/>
  </r>
  <r>
    <x v="348"/>
    <s v="19V07296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8"/>
    <s v="19V07429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28"/>
    <s v="LE MERLE M"/>
    <s v="CHATELLERAUL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0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1"/>
    <s v="LE JEU DU"/>
    <s v="TOURS"/>
    <m/>
    <m/>
    <s v="CHR"/>
    <s v="Boisson_Spirit"/>
    <x v="48"/>
    <n v="70"/>
    <n v="3257150673043"/>
    <n v="23.434724499999998"/>
    <n v="28.121669399999998"/>
    <n v="6"/>
    <n v="140.57999999999998"/>
    <n v="168.72"/>
    <n v="6"/>
    <n v="6.0000000000000009"/>
  </r>
  <r>
    <x v="348"/>
    <s v="19V0729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48"/>
    <s v="19V07449"/>
    <s v="WINE &amp; COF"/>
    <s v="POITIERS"/>
    <m/>
    <m/>
    <s v="CHR"/>
    <s v="Boisson_Spirit"/>
    <x v="32"/>
    <n v="50"/>
    <n v="4260270192645"/>
    <n v="28.052506000000001"/>
    <n v="33.663007200000003"/>
    <n v="18"/>
    <n v="504.90000000000003"/>
    <n v="605.87999999999988"/>
    <n v="12.86"/>
    <n v="12.857142857142858"/>
  </r>
  <r>
    <x v="348"/>
    <s v="19V07296"/>
    <s v="REMY BREGE"/>
    <s v="LA MOTTE BEUVRON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48"/>
    <s v="19V07296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9"/>
    <s v="19V08034"/>
    <s v="REMY BREGE"/>
    <s v="LA MOTTE BEUVRON"/>
    <m/>
    <m/>
    <s v="GROS"/>
    <s v="Boisson_Spirit"/>
    <x v="32"/>
    <n v="50"/>
    <n v="4260270192645"/>
    <n v="25.192506000000002"/>
    <n v="30.231007200000001"/>
    <n v="0"/>
    <n v="0"/>
    <n v="0"/>
    <n v="0"/>
    <n v="0"/>
  </r>
  <r>
    <x v="350"/>
    <s v="19V08043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50"/>
    <s v="19V08026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8027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5111"/>
    <s v="DROP N SH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0"/>
    <s v="19V05111"/>
    <s v="DROP N SHO"/>
    <s v="POITIE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350"/>
    <s v="19V05111"/>
    <s v="DROP N SHO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50"/>
    <s v="19V08043"/>
    <s v="MESPOULET"/>
    <s v="ARGENTAT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5111"/>
    <s v="DROP N SHO"/>
    <s v="POITIE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50"/>
    <s v="19V05111"/>
    <s v="DROP N SH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0"/>
    <s v="19V05111"/>
    <s v="DROP N SHO"/>
    <s v="POITI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0"/>
    <s v="19V05111"/>
    <s v="DROP N SHO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50"/>
    <s v="19V05111"/>
    <s v="DROP N SHO"/>
    <s v="POITIERS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351"/>
    <s v="19V08013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52"/>
    <s v="19V08069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53"/>
    <s v="19V08096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54"/>
    <s v="19V08206"/>
    <s v="EST OUEST"/>
    <s v="POITIERS"/>
    <m/>
    <m/>
    <s v="CHR"/>
    <s v="JGR_TM"/>
    <x v="45"/>
    <n v="1"/>
    <n v="122"/>
    <n v="299"/>
    <n v="358.8"/>
    <n v="1"/>
    <n v="299"/>
    <n v="358.8"/>
    <n v="1"/>
    <n v="1"/>
  </r>
  <r>
    <x v="355"/>
    <s v="19V08189"/>
    <s v="SCHOEN"/>
    <s v="CHATEAUROUX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55"/>
    <s v="19V0818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56"/>
    <s v="19V08262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56"/>
    <s v="19V08262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57"/>
    <s v="19V08291"/>
    <s v="CARAVAGE"/>
    <s v="LOCHES"/>
    <m/>
    <m/>
    <s v="CHR"/>
    <s v="JGR_TM"/>
    <x v="45"/>
    <n v="1"/>
    <n v="122"/>
    <n v="299"/>
    <n v="358.8"/>
    <n v="1"/>
    <n v="299"/>
    <n v="358.8"/>
    <n v="1"/>
    <n v="1"/>
  </r>
  <r>
    <x v="357"/>
    <s v="19V08292"/>
    <s v="BISSON"/>
    <s v="LOCHES"/>
    <m/>
    <m/>
    <s v="CHR"/>
    <s v="JGR_TM"/>
    <x v="45"/>
    <n v="1"/>
    <n v="122"/>
    <n v="299"/>
    <n v="358.8"/>
    <n v="1"/>
    <n v="299"/>
    <n v="358.8"/>
    <n v="1"/>
    <n v="1"/>
  </r>
  <r>
    <x v="358"/>
    <s v="19V08265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58"/>
    <s v="19V08265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58"/>
    <s v="19V08265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358"/>
    <s v="19V08265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59"/>
    <s v="19V0833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59"/>
    <s v="19V08370"/>
    <s v="L'ANNEXE"/>
    <s v="SAUMUR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9"/>
    <s v="19V0833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59"/>
    <s v="19V08370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359"/>
    <s v="19V08369"/>
    <s v="SAULAIE"/>
    <s v="DESCARTE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9"/>
    <s v="19V09007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59"/>
    <s v="19V08370"/>
    <s v="L'ANNEXE"/>
    <s v="SAUMUR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59"/>
    <s v="19V08369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9"/>
    <s v="19V09007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59"/>
    <s v="19V09007"/>
    <s v="FAYETTE"/>
    <s v="AMBOIS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59"/>
    <s v="19V08370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60"/>
    <s v="19V09087"/>
    <s v="LE MERLE M"/>
    <s v="CHATELLERAULT"/>
    <m/>
    <m/>
    <s v="CHR"/>
    <s v="JGR_TM"/>
    <x v="45"/>
    <n v="1"/>
    <n v="122"/>
    <n v="299"/>
    <n v="358.8"/>
    <n v="1"/>
    <n v="299"/>
    <n v="358.8"/>
    <n v="1"/>
    <n v="1"/>
  </r>
  <r>
    <x v="360"/>
    <s v="19V09085"/>
    <s v="LE SAFARI"/>
    <s v="BLOIS"/>
    <m/>
    <m/>
    <s v="CHR"/>
    <s v="JGR_TM"/>
    <x v="45"/>
    <n v="1"/>
    <n v="122"/>
    <n v="299"/>
    <n v="358.8"/>
    <n v="2"/>
    <n v="598"/>
    <n v="717.6"/>
    <n v="2"/>
    <n v="2"/>
  </r>
  <r>
    <x v="360"/>
    <s v="19V09088"/>
    <s v="LE BAR DES"/>
    <s v="POITIERS"/>
    <m/>
    <m/>
    <s v="CHR"/>
    <s v="JGR_TM"/>
    <x v="45"/>
    <n v="1"/>
    <n v="122"/>
    <n v="299"/>
    <n v="358.8"/>
    <n v="1"/>
    <n v="299"/>
    <n v="358.8"/>
    <n v="1"/>
    <n v="1"/>
  </r>
  <r>
    <x v="360"/>
    <s v="19V09086"/>
    <s v="UNI VINS"/>
    <s v="TOURS"/>
    <m/>
    <m/>
    <s v="CHR"/>
    <s v="JGR_TM"/>
    <x v="45"/>
    <n v="1"/>
    <n v="122"/>
    <n v="299"/>
    <n v="358.8"/>
    <n v="1"/>
    <n v="299"/>
    <n v="358.8"/>
    <n v="1"/>
    <n v="1"/>
  </r>
  <r>
    <x v="361"/>
    <s v="19V0907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2"/>
    <s v="19V09199"/>
    <s v="TIA GOURME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62"/>
    <s v="19V09199"/>
    <s v="TIA GOURME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62"/>
    <s v="19V09199"/>
    <s v="TIA GOURME"/>
    <s v="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2"/>
    <s v="19V09199"/>
    <s v="TIA GOURME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2"/>
    <s v="19V09199"/>
    <s v="TIA GOURME"/>
    <s v="TOURS"/>
    <m/>
    <m/>
    <s v="CHR"/>
    <s v="Boisson_Spirit"/>
    <x v="19"/>
    <n v="70"/>
    <n v="8500000917008"/>
    <n v="11.528211800000001"/>
    <n v="13.833854160000001"/>
    <n v="36"/>
    <n v="415.08"/>
    <n v="497.88"/>
    <n v="36"/>
    <n v="36"/>
  </r>
  <r>
    <x v="362"/>
    <s v="19V09199"/>
    <s v="TIA GOURME"/>
    <s v="TOURS"/>
    <m/>
    <m/>
    <s v="CHR"/>
    <s v="Boisson_Spirit"/>
    <x v="7"/>
    <n v="100"/>
    <n v="4603514006849"/>
    <n v="17.370920000000002"/>
    <n v="20.845104000000003"/>
    <n v="24"/>
    <n v="416.88"/>
    <n v="500.40000000000003"/>
    <n v="34.29"/>
    <n v="34.285714285714285"/>
  </r>
  <r>
    <x v="363"/>
    <s v="19V09301"/>
    <s v="REMY BREGE"/>
    <s v="LA MOTTE BEUVRON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63"/>
    <s v="19V09301"/>
    <s v="REMY BREGE"/>
    <s v="LA MOTTE BEUVRON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63"/>
    <s v="19V09301"/>
    <s v="REMY BREGE"/>
    <s v="LA MOTTE BEUVRON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63"/>
    <s v="19V0910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3"/>
    <s v="19V09232"/>
    <s v="IRLANDAIS"/>
    <s v="ANGERS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63"/>
    <s v="19V09102"/>
    <s v="ANJOU BOIS"/>
    <s v="AVRILLE"/>
    <m/>
    <m/>
    <s v="CHR"/>
    <s v="Boisson_Soft"/>
    <x v="11"/>
    <n v="20"/>
    <n v="4260310554785"/>
    <n v="0.89"/>
    <n v="0.93895000000000006"/>
    <n v="96"/>
    <n v="85.44"/>
    <n v="90.24"/>
    <n v="27.43"/>
    <n v="27.428571428571431"/>
  </r>
  <r>
    <x v="363"/>
    <s v="19V09301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63"/>
    <s v="19V09232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63"/>
    <s v="19V09262"/>
    <s v="AUCHAN"/>
    <s v="AVRILLE CEDEX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3"/>
    <s v="19V09232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63"/>
    <s v="19V09263"/>
    <s v="BISTROT"/>
    <s v="ESVRES SUR INDRE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3"/>
    <s v="19V09261"/>
    <s v="LES SAVEUR"/>
    <s v="SAUMUR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63"/>
    <s v="19V09232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63"/>
    <s v="19V09262"/>
    <s v="AUCHAN"/>
    <s v="AVRILLE CEDEX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3"/>
    <s v="19V09301"/>
    <s v="REMY BREGE"/>
    <s v="LA MOTTE BEUVRON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63"/>
    <s v="19V09232"/>
    <s v="IRLANDAIS"/>
    <s v="ANGERS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363"/>
    <s v="19V09232"/>
    <s v="IRLANDAIS"/>
    <s v="ANGERS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63"/>
    <s v="19V09102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63"/>
    <s v="19V09333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63"/>
    <s v="19V09334"/>
    <s v="EURL GIA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0"/>
    <s v="HABANA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1"/>
    <s v="L'ANNEXE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6"/>
    <s v="TROPI'K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2"/>
    <s v="STEIB"/>
    <s v="REIGNAC / INDRE"/>
    <m/>
    <m/>
    <s v="CHR"/>
    <s v="JGR_TM"/>
    <x v="45"/>
    <n v="1"/>
    <n v="122"/>
    <n v="299"/>
    <n v="358.8"/>
    <n v="1"/>
    <n v="299"/>
    <n v="358.8"/>
    <n v="1"/>
    <n v="1"/>
  </r>
  <r>
    <x v="363"/>
    <s v="19V0933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63"/>
    <s v="19V09232"/>
    <s v="IRLANDAIS"/>
    <s v="ANGERS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63"/>
    <s v="19V0910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4"/>
    <s v="19V0929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5"/>
    <s v="19V09412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6"/>
    <s v="19V09388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6"/>
    <s v="19V09388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7"/>
    <s v="19V10025"/>
    <s v="PLUMEJEAU"/>
    <s v="LA POMMERAYE"/>
    <m/>
    <m/>
    <s v="CHR"/>
    <s v="JGR_TM"/>
    <x v="45"/>
    <n v="1"/>
    <n v="122"/>
    <n v="299"/>
    <n v="358.8"/>
    <n v="2"/>
    <n v="598"/>
    <n v="717.6"/>
    <n v="2"/>
    <n v="2"/>
  </r>
  <r>
    <x v="368"/>
    <s v="19V10001"/>
    <s v="FAYETTE"/>
    <s v="AMBOISE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368"/>
    <s v="19V1001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68"/>
    <s v="19V10001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68"/>
    <s v="19V1001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68"/>
    <s v="19V10002"/>
    <s v="OUTBACK"/>
    <s v="TOURS"/>
    <m/>
    <m/>
    <s v="CHR"/>
    <s v="Boisson_Spirit"/>
    <x v="2"/>
    <n v="175"/>
    <n v="4067700013835"/>
    <n v="32.266408749999997"/>
    <n v="38.719690499999999"/>
    <n v="18"/>
    <n v="580.86"/>
    <n v="696.96"/>
    <n v="45"/>
    <n v="45"/>
  </r>
  <r>
    <x v="368"/>
    <s v="19V10001"/>
    <s v="FAYETTE"/>
    <s v="AMBOISE"/>
    <m/>
    <m/>
    <s v="GROS"/>
    <s v="Boisson_Spirit"/>
    <x v="49"/>
    <n v="2"/>
    <n v="4067700015884"/>
    <n v="0.63521610000000006"/>
    <n v="0.76225932000000007"/>
    <n v="120"/>
    <n v="76.8"/>
    <n v="91.2"/>
    <n v="3.43"/>
    <n v="3.4285714285714288"/>
  </r>
  <r>
    <x v="368"/>
    <s v="19V10001"/>
    <s v="FAYETTE"/>
    <s v="AMBOISE"/>
    <m/>
    <m/>
    <s v="GROS"/>
    <s v="Boisson_Spirit"/>
    <x v="50"/>
    <n v="70"/>
    <n v="4067700012085"/>
    <n v="12.2021313"/>
    <n v="14.64255756"/>
    <n v="24"/>
    <n v="292.79999999999995"/>
    <n v="351.36"/>
    <n v="24"/>
    <n v="24.000000000000004"/>
  </r>
  <r>
    <x v="368"/>
    <s v="19V10001"/>
    <s v="FAYETTE"/>
    <s v="AMBOIS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68"/>
    <s v="19V10002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68"/>
    <s v="19V10001"/>
    <s v="FAYETTE"/>
    <s v="AMBOISE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368"/>
    <s v="19V10001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68"/>
    <s v="19V10001"/>
    <s v="FAYETTE"/>
    <s v="AMBOIS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69"/>
    <s v="19V09233"/>
    <s v="BAR N CO"/>
    <s v="ANGE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oft"/>
    <x v="29"/>
    <n v="20"/>
    <n v="4260310552941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69"/>
    <s v="19V09233"/>
    <s v="BAR N CO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9"/>
    <s v="19V09233"/>
    <s v="BAR N CO"/>
    <s v="ANG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9"/>
    <s v="19V09233"/>
    <s v="BAR N CO"/>
    <s v="ANGERS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69"/>
    <s v="19V09233"/>
    <s v="BAR N CO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9"/>
    <s v="19V09233"/>
    <s v="BAR N CO"/>
    <s v="ANG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70"/>
    <s v="19V1003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0"/>
    <s v="19V10038"/>
    <s v="ANJOU BOIS"/>
    <s v="AVRILLE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71"/>
    <s v="19V1018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1"/>
    <s v="19V10237"/>
    <s v="LA CHAUMIE"/>
    <s v="LE BLANC"/>
    <m/>
    <m/>
    <s v="CHR"/>
    <s v="JGR_TM"/>
    <x v="45"/>
    <n v="1"/>
    <n v="122"/>
    <n v="299"/>
    <n v="358.8"/>
    <n v="1"/>
    <n v="299"/>
    <n v="358.8"/>
    <n v="1"/>
    <n v="1"/>
  </r>
  <r>
    <x v="371"/>
    <s v="19V10236"/>
    <s v="LA TABERNE"/>
    <s v="POITIERS"/>
    <m/>
    <m/>
    <s v="CHR"/>
    <s v="JGR_TM"/>
    <x v="45"/>
    <n v="1"/>
    <n v="122"/>
    <n v="299"/>
    <n v="358.8"/>
    <n v="1"/>
    <n v="299"/>
    <n v="358.8"/>
    <n v="1"/>
    <n v="1"/>
  </r>
  <r>
    <x v="371"/>
    <s v="19V10231"/>
    <s v="MAPICO"/>
    <s v="AMBOISE"/>
    <m/>
    <m/>
    <s v="CHR"/>
    <s v="JGR_TM"/>
    <x v="45"/>
    <n v="1"/>
    <n v="122"/>
    <n v="299"/>
    <n v="358.8"/>
    <n v="1"/>
    <n v="299"/>
    <n v="358.8"/>
    <n v="1"/>
    <n v="1"/>
  </r>
  <r>
    <x v="371"/>
    <s v="19V10235"/>
    <s v="TCHICO"/>
    <s v="CENON SUR VIENNE"/>
    <m/>
    <m/>
    <s v="CHR"/>
    <s v="JGR_TM"/>
    <x v="45"/>
    <n v="1"/>
    <n v="122"/>
    <n v="299"/>
    <n v="358.8"/>
    <n v="1"/>
    <n v="299"/>
    <n v="358.8"/>
    <n v="1"/>
    <n v="1"/>
  </r>
  <r>
    <x v="371"/>
    <s v="19V10234"/>
    <s v="SARL MOCA"/>
    <s v="ANGERS"/>
    <m/>
    <m/>
    <s v="CHR"/>
    <s v="JGR_TM"/>
    <x v="45"/>
    <n v="1"/>
    <n v="122"/>
    <n v="299"/>
    <n v="358.8"/>
    <n v="1"/>
    <n v="299"/>
    <n v="358.8"/>
    <n v="1"/>
    <n v="1"/>
  </r>
  <r>
    <x v="371"/>
    <s v="19V10233"/>
    <s v="ODKA"/>
    <s v="MONTBAZON"/>
    <m/>
    <m/>
    <s v="CHR"/>
    <s v="JGR_TM"/>
    <x v="45"/>
    <n v="1"/>
    <n v="122"/>
    <n v="299"/>
    <n v="358.8"/>
    <n v="1"/>
    <n v="299"/>
    <n v="358.8"/>
    <n v="1"/>
    <n v="1"/>
  </r>
  <r>
    <x v="372"/>
    <s v="19V10219"/>
    <s v="AUCHAN"/>
    <s v="AVRILLE CEDEX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72"/>
    <s v="19V10224"/>
    <s v="LE MERLE M"/>
    <s v="CHATELLERAUL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72"/>
    <s v="19V10217"/>
    <s v="AROUND THE"/>
    <s v="TOURS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72"/>
    <s v="19V10219"/>
    <s v="AUCHAN"/>
    <s v="AVRILLE CEDEX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372"/>
    <s v="19V10218"/>
    <s v="PRAIRIE"/>
    <s v="BOURGUEIL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24"/>
    <s v="LE MERLE M"/>
    <s v="CHATELLERAUL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19"/>
    <s v="AUCHAN"/>
    <s v="AVRILLE CEDEX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72"/>
    <s v="19V10218"/>
    <s v="PRAIRIE"/>
    <s v="BOURGUEIL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73"/>
    <s v="19V10239"/>
    <s v="CAVE DES B"/>
    <s v="VIERZON"/>
    <m/>
    <m/>
    <s v="CHR"/>
    <s v="Boisson_Spirit"/>
    <x v="42"/>
    <n v="70"/>
    <n v="3257150673005"/>
    <n v="26.848644"/>
    <n v="32.218372799999997"/>
    <n v="2"/>
    <n v="53.7"/>
    <n v="64.44"/>
    <n v="2"/>
    <n v="2"/>
  </r>
  <r>
    <x v="373"/>
    <s v="19V10416"/>
    <s v="CAVE DES B"/>
    <s v="VIERZON"/>
    <m/>
    <m/>
    <s v="CHR"/>
    <s v="Boisson_Spirit"/>
    <x v="42"/>
    <n v="70"/>
    <n v="3257150673005"/>
    <n v="26.848644"/>
    <n v="32.218372799999997"/>
    <n v="-2"/>
    <n v="-53.7"/>
    <n v="-64.44"/>
    <n v="-2"/>
    <n v="-2"/>
  </r>
  <r>
    <x v="373"/>
    <s v="19V10239"/>
    <s v="CAVE DES B"/>
    <s v="VIERZON"/>
    <m/>
    <m/>
    <s v="CHR"/>
    <s v="Boisson_Spirit"/>
    <x v="44"/>
    <n v="70"/>
    <n v="3257150673029"/>
    <n v="23.269508399999999"/>
    <n v="27.92341008"/>
    <n v="2"/>
    <n v="46.54"/>
    <n v="55.84"/>
    <n v="2"/>
    <n v="2"/>
  </r>
  <r>
    <x v="373"/>
    <s v="19V10416"/>
    <s v="CAVE DES B"/>
    <s v="VIERZON"/>
    <m/>
    <m/>
    <s v="CHR"/>
    <s v="Boisson_Spirit"/>
    <x v="44"/>
    <n v="70"/>
    <n v="3257150673029"/>
    <n v="23.269508399999999"/>
    <n v="27.92341008"/>
    <n v="-2"/>
    <n v="-46.54"/>
    <n v="-55.84"/>
    <n v="-2"/>
    <n v="-2"/>
  </r>
  <r>
    <x v="373"/>
    <s v="19V10239"/>
    <s v="CAVE DES B"/>
    <s v="VIERZON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73"/>
    <s v="19V10416"/>
    <s v="CAVE DES B"/>
    <s v="VIERZON"/>
    <m/>
    <m/>
    <s v="CHR"/>
    <s v="Boisson_Spirit"/>
    <x v="20"/>
    <n v="70"/>
    <n v="3257150100228"/>
    <n v="21.488644000000001"/>
    <n v="25.786372800000002"/>
    <n v="-6"/>
    <n v="-128.94"/>
    <n v="-154.74"/>
    <n v="-6"/>
    <n v="-6.0000000000000009"/>
  </r>
  <r>
    <x v="373"/>
    <s v="19V10239"/>
    <s v="CAVE DES B"/>
    <s v="VIERZON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373"/>
    <s v="19V10416"/>
    <s v="CAVE DES B"/>
    <s v="VIERZON"/>
    <m/>
    <m/>
    <s v="CHR"/>
    <s v="Boisson_Spirit"/>
    <x v="39"/>
    <n v="70"/>
    <n v="3257150100792"/>
    <n v="78.608643999999998"/>
    <n v="94.330372799999992"/>
    <n v="-2"/>
    <n v="-157.22"/>
    <n v="-188.66"/>
    <n v="-2"/>
    <n v="-2"/>
  </r>
  <r>
    <x v="373"/>
    <s v="19V10239"/>
    <s v="CAVE DES B"/>
    <s v="VIERZON"/>
    <m/>
    <m/>
    <s v="CHR"/>
    <s v="Boisson_Spirit"/>
    <x v="48"/>
    <n v="70"/>
    <n v="3257150673043"/>
    <n v="23.434724499999998"/>
    <n v="28.121669399999998"/>
    <n v="2"/>
    <n v="46.86"/>
    <n v="56.24"/>
    <n v="2"/>
    <n v="2"/>
  </r>
  <r>
    <x v="373"/>
    <s v="19V10416"/>
    <s v="CAVE DES B"/>
    <s v="VIERZON"/>
    <m/>
    <m/>
    <s v="CHR"/>
    <s v="Boisson_Spirit"/>
    <x v="48"/>
    <n v="70"/>
    <n v="3257150673043"/>
    <n v="23.434724499999998"/>
    <n v="28.121669399999998"/>
    <n v="-2"/>
    <n v="-46.86"/>
    <n v="-56.24"/>
    <n v="-2"/>
    <n v="-2"/>
  </r>
  <r>
    <x v="374"/>
    <s v="19V10253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374"/>
    <s v="19V10253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74"/>
    <s v="19V1025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74"/>
    <s v="19V1025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75"/>
    <s v="19V10302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75"/>
    <s v="19V10320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377"/>
    <s v="19V10429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7"/>
    <s v="19V1042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77"/>
    <s v="19V1042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78"/>
    <s v="19V11048"/>
    <s v="LA TAB"/>
    <s v="SAINT BENOIT"/>
    <m/>
    <m/>
    <s v="CHR"/>
    <m/>
    <x v="51"/>
    <s v="   "/>
    <n v="0"/>
    <n v="0"/>
    <n v="0"/>
    <n v="1"/>
    <n v="0"/>
    <n v="0"/>
    <n v="1"/>
    <n v="0"/>
  </r>
  <r>
    <x v="379"/>
    <s v="19V1100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80"/>
    <s v="19V11073"/>
    <s v="ANJOU BOIS"/>
    <s v="AVRI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381"/>
    <s v="19V10348"/>
    <s v="HYPER U"/>
    <s v="BAUL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81"/>
    <s v="19V10348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1045"/>
    <s v="SUPER U VE"/>
    <s v="VERNOU SUR BRE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0348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81"/>
    <s v="19V10348"/>
    <s v="HYPER U"/>
    <s v="BAUL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81"/>
    <s v="19V11045"/>
    <s v="SUPER U VE"/>
    <s v="VERNOU SUR BRENN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1"/>
    <s v="19V10348"/>
    <s v="HYPER U"/>
    <s v="BAUL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1045"/>
    <s v="SUPER U VE"/>
    <s v="VERNOU SUR BRENN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0348"/>
    <s v="HYPER U"/>
    <s v="BAULE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1"/>
    <s v="19V11045"/>
    <s v="SUPER U VE"/>
    <s v="VERNOU SUR BRENN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1"/>
    <s v="19V10348"/>
    <s v="HYPER U"/>
    <s v="BAULE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381"/>
    <s v="19V11045"/>
    <s v="SUPER U VE"/>
    <s v="VERNOU SUR BRENN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81"/>
    <s v="19V10348"/>
    <s v="HYPER U"/>
    <s v="BAULE"/>
    <m/>
    <m/>
    <s v="GROS"/>
    <s v="Boisson_Spirit"/>
    <x v="52"/>
    <n v="70"/>
    <n v="3257150101300"/>
    <n v="82.208643999999993"/>
    <n v="98.650372799999985"/>
    <n v="6"/>
    <n v="493.26"/>
    <n v="591.90000000000009"/>
    <n v="6"/>
    <n v="6.0000000000000009"/>
  </r>
  <r>
    <x v="381"/>
    <s v="19V10348"/>
    <s v="HYPER U"/>
    <s v="BAUL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1045"/>
    <s v="SUPER U VE"/>
    <s v="VERNOU SUR BRENN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0348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1"/>
    <s v="19V11210"/>
    <s v="LA MI TEMP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08"/>
    <s v="SKYNIGHT"/>
    <s v="NOTRE DAME D'OE"/>
    <m/>
    <m/>
    <s v="CHR"/>
    <s v="JGR_TM"/>
    <x v="45"/>
    <n v="1"/>
    <n v="122"/>
    <n v="299"/>
    <n v="358.8"/>
    <n v="1"/>
    <n v="299"/>
    <n v="358.8"/>
    <n v="1"/>
    <n v="1"/>
  </r>
  <r>
    <x v="381"/>
    <s v="19V11209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11"/>
    <s v="CLIPPER"/>
    <s v="BLOIS"/>
    <m/>
    <m/>
    <s v="CHR"/>
    <s v="JGR_TM"/>
    <x v="45"/>
    <n v="1"/>
    <n v="122"/>
    <n v="299"/>
    <n v="358.8"/>
    <n v="1"/>
    <n v="299"/>
    <n v="358.8"/>
    <n v="1"/>
    <n v="1"/>
  </r>
  <r>
    <x v="381"/>
    <s v="19V11045"/>
    <s v="SUPER U VE"/>
    <s v="VERNOU SUR BRENN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2"/>
    <s v="19V11182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82"/>
    <s v="19V11182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2"/>
    <s v="19V11186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82"/>
    <s v="19V1116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82"/>
    <s v="19V11190"/>
    <s v="ODAIN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382"/>
    <s v="19V11186"/>
    <s v="CLIPPER"/>
    <s v="BLOIS"/>
    <m/>
    <m/>
    <s v="GROS"/>
    <s v="Boisson_Spirit"/>
    <x v="50"/>
    <n v="70"/>
    <n v="4067700012085"/>
    <n v="12.2021313"/>
    <n v="14.64255756"/>
    <n v="6"/>
    <n v="73.199999999999989"/>
    <n v="87.84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3"/>
    <n v="69.81"/>
    <n v="83.76"/>
    <n v="3"/>
    <n v="3.0000000000000004"/>
  </r>
  <r>
    <x v="382"/>
    <s v="19V11182"/>
    <s v="FIGUEIREDO"/>
    <s v="SAINT ROCH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82"/>
    <s v="19V11186"/>
    <s v="CLIPPER"/>
    <s v="BLOI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2"/>
    <s v="19V11190"/>
    <s v="ODAIN"/>
    <s v="TOURS"/>
    <m/>
    <m/>
    <s v="CHR"/>
    <s v="Boisson_Spirit"/>
    <x v="48"/>
    <n v="70"/>
    <n v="3257150673043"/>
    <n v="23.434724499999998"/>
    <n v="28.121669399999998"/>
    <n v="3"/>
    <n v="70.289999999999992"/>
    <n v="84.36"/>
    <n v="3"/>
    <n v="3.0000000000000004"/>
  </r>
  <r>
    <x v="382"/>
    <s v="19V11186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382"/>
    <s v="19V11182"/>
    <s v="FIGUEIREDO"/>
    <s v="SAINT ROCH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383"/>
    <s v="19V11188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8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53"/>
    <n v="75"/>
    <n v="3242890008026"/>
    <n v="11.342975000000001"/>
    <n v="13.61157"/>
    <n v="6"/>
    <n v="68.039999999999992"/>
    <n v="81.66"/>
    <n v="6.43"/>
    <n v="6.4285714285714288"/>
  </r>
  <r>
    <x v="383"/>
    <s v="19V11189"/>
    <s v="AUBERGE DE"/>
    <s v="NEUILLÉ-LE-LIERRE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83"/>
    <s v="19V11184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83"/>
    <s v="19V11188"/>
    <s v="AUBERGE DE"/>
    <s v="NEUILLÉ-LE-LIERRE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83"/>
    <s v="19V11184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3"/>
    <s v="19V11233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3"/>
    <s v="19V11185"/>
    <s v="LA TETE DA"/>
    <s v="JOUE LES TOU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96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83"/>
    <s v="19V11233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71"/>
    <s v="MESPOULET"/>
    <s v="ARGENTAT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84"/>
    <s v="19V11187"/>
    <s v="JONADIS"/>
    <s v="NEUILLE PONT PIERR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4"/>
    <s v="19V11187"/>
    <s v="JONADIS"/>
    <s v="NEUILLE PONT PIERR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4"/>
    <s v="19V11187"/>
    <s v="JONADIS"/>
    <s v="NEUILLE PONT PIERR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4"/>
    <s v="19V11187"/>
    <s v="JONADIS"/>
    <s v="NEUILLE PONT PIERR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4"/>
    <s v="19V11187"/>
    <s v="JONADIS"/>
    <s v="NEUILLE PONT PIERR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4"/>
    <s v="19V11187"/>
    <s v="JONADIS"/>
    <s v="NEUILLE PONT PIERR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5"/>
    <s v="19V1136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6"/>
    <s v="19V11232"/>
    <s v="AUCHAN"/>
    <s v="CHATELLERAULT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386"/>
    <s v="19V11387"/>
    <s v="ANJOU BOIS"/>
    <s v="AVRILLE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198"/>
    <n v="2480.94"/>
    <n v="2977.9199999999996"/>
    <n v="198"/>
    <n v="198"/>
  </r>
  <r>
    <x v="386"/>
    <s v="19V11232"/>
    <s v="AUCHAN"/>
    <s v="CHATELLERAULT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86"/>
    <s v="19V11387"/>
    <s v="ANJOU BOIS"/>
    <s v="AVRILLE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86"/>
    <s v="19V11232"/>
    <s v="AUCHAN"/>
    <s v="CHATELLERAULT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6"/>
    <s v="19V11387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86"/>
    <s v="19V11232"/>
    <s v="AUCHAN"/>
    <s v="CHATELLERAULT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386"/>
    <s v="19V1138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87"/>
    <s v="19V11463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87"/>
    <s v="19V11463"/>
    <s v="ROSE BONBO"/>
    <s v="TOURS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387"/>
    <s v="19V11463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8"/>
    <s v="19V11482"/>
    <s v="COMEVENTS"/>
    <s v="BRIVE LA GAILLARDE"/>
    <m/>
    <m/>
    <s v="CHR"/>
    <s v="Boisson_Spirit"/>
    <x v="47"/>
    <n v="5"/>
    <n v="3257150100821"/>
    <n v="7.872046000000001"/>
    <n v="9.4464552000000008"/>
    <n v="31"/>
    <n v="243.97"/>
    <n v="292.95"/>
    <n v="2.21"/>
    <n v="2.2142857142857144"/>
  </r>
  <r>
    <x v="388"/>
    <s v="19V12040"/>
    <s v="LGS"/>
    <s v="BOURGES"/>
    <m/>
    <m/>
    <s v="CHR"/>
    <s v="JGR_TM"/>
    <x v="45"/>
    <n v="1"/>
    <n v="122"/>
    <n v="299"/>
    <n v="358.8"/>
    <n v="5"/>
    <n v="1495"/>
    <n v="1794"/>
    <n v="5"/>
    <n v="5"/>
  </r>
  <r>
    <x v="388"/>
    <s v="19V11482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89"/>
    <s v="19V1216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9"/>
    <s v="19V11456"/>
    <s v="LECLERC"/>
    <s v="POITIERS"/>
    <m/>
    <m/>
    <s v="CHR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89"/>
    <s v="19V11456"/>
    <s v="LECLERC"/>
    <s v="POITIER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89"/>
    <s v="19V11456"/>
    <s v="LECLERC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9"/>
    <s v="19V11456"/>
    <s v="LECLERC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9"/>
    <s v="19V12198"/>
    <s v="LE 130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7"/>
    <s v="LE GRAND C"/>
    <s v="ECUEILLE"/>
    <m/>
    <m/>
    <s v="CHR"/>
    <s v="JGR_TM"/>
    <x v="45"/>
    <n v="1"/>
    <n v="122"/>
    <n v="299"/>
    <n v="358.8"/>
    <n v="1"/>
    <n v="299"/>
    <n v="358.8"/>
    <n v="1"/>
    <n v="1"/>
  </r>
  <r>
    <x v="389"/>
    <s v="19V12194"/>
    <s v="LE PACIO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6"/>
    <s v="SOPHIA"/>
    <s v="CHATEAUROUX"/>
    <m/>
    <m/>
    <s v="CHR"/>
    <s v="JGR_TM"/>
    <x v="45"/>
    <n v="1"/>
    <n v="122"/>
    <n v="299"/>
    <n v="358.8"/>
    <n v="1"/>
    <n v="299"/>
    <n v="358.8"/>
    <n v="1"/>
    <n v="1"/>
  </r>
  <r>
    <x v="389"/>
    <s v="19V1219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42"/>
    <n v="1355.3400000000001"/>
    <n v="1626.24"/>
    <n v="105"/>
    <n v="105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90"/>
    <s v="19V11410"/>
    <s v="LECLERC BR"/>
    <s v="BRISSAC QUINC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90"/>
    <s v="19V11410"/>
    <s v="LECLERC BR"/>
    <s v="BRISSAC QUINC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91"/>
    <s v="19V12286"/>
    <s v="LECLERC LE"/>
    <s v="LA VILLE AUX DAMES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391"/>
    <s v="19V12151"/>
    <s v="LECLERC LE"/>
    <s v="LA VILLE AUX DAMES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391"/>
    <s v="19V12151"/>
    <s v="LECLERC LE"/>
    <s v="LA VILLE AUX DAMES"/>
    <m/>
    <m/>
    <s v="GROS"/>
    <s v="Boisson_Spirit"/>
    <x v="54"/>
    <n v="70"/>
    <n v="3257150101485"/>
    <n v="30.474724499999997"/>
    <n v="36.569669399999995"/>
    <n v="24"/>
    <n v="731.28"/>
    <n v="877.68000000000006"/>
    <n v="24"/>
    <n v="24.000000000000004"/>
  </r>
  <r>
    <x v="391"/>
    <s v="19V12151"/>
    <s v="LECLERC LE"/>
    <s v="LA VILLE AUX DAMES"/>
    <m/>
    <m/>
    <s v="GROS"/>
    <s v="Boisson_Spirit"/>
    <x v="20"/>
    <n v="70"/>
    <n v="3257150100228"/>
    <n v="19.998643999999999"/>
    <n v="23.998372799999999"/>
    <n v="30"/>
    <n v="600"/>
    <n v="720"/>
    <n v="30"/>
    <n v="30.000000000000004"/>
  </r>
  <r>
    <x v="391"/>
    <s v="19V12151"/>
    <s v="LECLERC LE"/>
    <s v="LA VILLE AUX DAM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91"/>
    <s v="19V12151"/>
    <s v="LECLERC LE"/>
    <s v="LA VILLE AUX DAME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91"/>
    <s v="19V12286"/>
    <s v="LECLERC LE"/>
    <s v="LA VILLE AUX DAMES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92"/>
    <s v="19V12292"/>
    <s v="HAUGMARD"/>
    <s v="TOURS"/>
    <m/>
    <m/>
    <s v="GMS"/>
    <s v="Boisson_Spirit"/>
    <x v="40"/>
    <n v="70"/>
    <n v="3257150107012"/>
    <n v="24.608643999999998"/>
    <n v="29.530372799999999"/>
    <n v="1"/>
    <n v="24.61"/>
    <n v="29.53"/>
    <n v="1"/>
    <n v="1"/>
  </r>
  <r>
    <x v="392"/>
    <s v="19V12182"/>
    <s v="FAYETTE"/>
    <s v="AMBOISE"/>
    <m/>
    <m/>
    <s v="GROS"/>
    <s v="Boisson_Spirit"/>
    <x v="49"/>
    <n v="2"/>
    <n v="4067700015884"/>
    <n v="0.63521610000000006"/>
    <n v="0.76225932000000007"/>
    <n v="600"/>
    <n v="384"/>
    <n v="456"/>
    <n v="17.14"/>
    <n v="17.142857142857142"/>
  </r>
  <r>
    <x v="392"/>
    <s v="19V12182"/>
    <s v="FAYETTE"/>
    <s v="AMBOISE"/>
    <m/>
    <m/>
    <s v="GROS"/>
    <s v="Boisson_Spirit"/>
    <x v="50"/>
    <n v="70"/>
    <n v="4067700012085"/>
    <n v="12.2021313"/>
    <n v="14.64255756"/>
    <n v="12"/>
    <n v="146.39999999999998"/>
    <n v="175.68"/>
    <n v="12"/>
    <n v="12.000000000000002"/>
  </r>
  <r>
    <x v="392"/>
    <s v="19V12223"/>
    <s v="PROMOCASH"/>
    <s v="BRIVE LA GAILLARDE"/>
    <m/>
    <m/>
    <s v="CHR"/>
    <s v="Boisson_Spirit"/>
    <x v="39"/>
    <n v="70"/>
    <n v="3257150100792"/>
    <n v="78.608643999999998"/>
    <n v="94.330372799999992"/>
    <n v="6"/>
    <n v="471.65999999999997"/>
    <n v="565.98"/>
    <n v="6"/>
    <n v="6.0000000000000009"/>
  </r>
  <r>
    <x v="392"/>
    <s v="19V12111"/>
    <s v="ROSE BONBO"/>
    <s v="TOURS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392"/>
    <s v="19V12111"/>
    <s v="ROSE BONBO"/>
    <s v="TOURS"/>
    <m/>
    <m/>
    <s v="GROS"/>
    <s v="Boisson_Spirit"/>
    <x v="52"/>
    <n v="70"/>
    <n v="3257150101300"/>
    <n v="82.208643999999993"/>
    <n v="98.650372799999985"/>
    <n v="3"/>
    <n v="246.63"/>
    <n v="295.95000000000005"/>
    <n v="3"/>
    <n v="3.0000000000000004"/>
  </r>
  <r>
    <x v="392"/>
    <s v="19V12182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92"/>
    <s v="19V12283"/>
    <s v="HAUGMARD"/>
    <s v="TOURS"/>
    <m/>
    <m/>
    <s v="GMS"/>
    <s v="Boisson_Spirit"/>
    <x v="32"/>
    <n v="50"/>
    <n v="4260270192645"/>
    <n v="25.192506000000002"/>
    <n v="30.231007200000001"/>
    <n v="1"/>
    <n v="25.19"/>
    <n v="30.23"/>
    <n v="0.71"/>
    <n v="0.7142857142857143"/>
  </r>
  <r>
    <x v="392"/>
    <s v="19V12178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92"/>
    <s v="19V12182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93"/>
    <s v="19V12221"/>
    <s v="INTERMARCHE"/>
    <s v="BRIVE LA GAILLARDE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93"/>
    <s v="19V12221"/>
    <s v="INTERMARCHE"/>
    <s v="BRIVE LA GAILLARDE"/>
    <m/>
    <m/>
    <s v="CHR"/>
    <s v="Boisson_Spirit"/>
    <x v="17"/>
    <n v="70"/>
    <n v="3257150100167"/>
    <n v="29.948644000000002"/>
    <n v="35.938372800000003"/>
    <n v="3"/>
    <n v="89.85"/>
    <n v="107.82"/>
    <n v="3"/>
    <n v="3.0000000000000004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94"/>
    <s v="19V37373"/>
    <s v="METRO"/>
    <s v="TOURS"/>
    <m/>
    <m/>
    <s v="GMS"/>
    <s v="Boisson_Spirit"/>
    <x v="20"/>
    <n v="70"/>
    <n v="3257150100228"/>
    <n v="19.008644"/>
    <n v="22.8103728"/>
    <n v="78"/>
    <n v="1482.7800000000002"/>
    <n v="1779.1799999999998"/>
    <n v="78"/>
    <n v="78"/>
  </r>
  <r>
    <x v="394"/>
    <s v="19V37373"/>
    <s v="METRO"/>
    <s v="TOURS"/>
    <m/>
    <m/>
    <s v="GMS"/>
    <s v="Boisson_Spirit"/>
    <x v="32"/>
    <n v="50"/>
    <n v="4260270192645"/>
    <n v="25.192506000000002"/>
    <n v="30.231007200000001"/>
    <n v="43"/>
    <n v="1083.17"/>
    <n v="1299.8900000000001"/>
    <n v="30.71"/>
    <n v="30.714285714285715"/>
  </r>
  <r>
    <x v="394"/>
    <s v="19V12430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0"/>
    <n v="3"/>
    <n v="121"/>
    <n v="299"/>
    <n v="358.8"/>
    <n v="1"/>
    <n v="299"/>
    <n v="358.8"/>
    <n v="1"/>
    <n v="1"/>
  </r>
  <r>
    <x v="394"/>
    <s v="19V12429"/>
    <s v="SARL DJ"/>
    <s v="MONTREUIL BELAY"/>
    <m/>
    <m/>
    <s v="CHR"/>
    <s v="JGR_TM"/>
    <x v="0"/>
    <n v="3"/>
    <n v="121"/>
    <n v="299"/>
    <n v="358.8"/>
    <n v="1"/>
    <n v="299"/>
    <n v="358.8"/>
    <n v="1"/>
    <n v="1"/>
  </r>
  <r>
    <x v="394"/>
    <s v="19V12432"/>
    <s v="ALPHONSE"/>
    <s v="POITIERS"/>
    <m/>
    <m/>
    <s v="CHR"/>
    <s v="JGR_TM"/>
    <x v="45"/>
    <n v="1"/>
    <n v="122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45"/>
    <n v="1"/>
    <n v="122"/>
    <n v="299"/>
    <n v="358.8"/>
    <n v="1"/>
    <n v="299"/>
    <n v="358.8"/>
    <n v="1"/>
    <n v="1"/>
  </r>
  <r>
    <x v="395"/>
    <s v="20V01151"/>
    <s v="FAYETTE"/>
    <s v="AMBOISE"/>
    <m/>
    <s v="GROSSISTE"/>
    <s v="GROS"/>
    <s v="Boisson_Spirit"/>
    <x v="2"/>
    <n v="100"/>
    <n v="4067700013842"/>
    <n v="17.100804999999998"/>
    <n v="20.520965999999998"/>
    <n v="120"/>
    <n v="2052"/>
    <n v="2462.4"/>
    <m/>
    <n v="171.42857142857144"/>
  </r>
  <r>
    <x v="395"/>
    <s v="20V01151"/>
    <s v="FAYETTE"/>
    <s v="AMBOISE"/>
    <m/>
    <s v="GROSSISTE"/>
    <s v="GROS"/>
    <s v="Boisson_Spirit"/>
    <x v="49"/>
    <n v="2"/>
    <n v="4067700015884"/>
    <n v="0.63521610000000006"/>
    <n v="0.76225932000000007"/>
    <n v="2400"/>
    <n v="1536"/>
    <n v="1824"/>
    <m/>
    <n v="68.571428571428569"/>
  </r>
  <r>
    <x v="395"/>
    <s v="20V01151"/>
    <s v="FAYETTE"/>
    <s v="AMBOISE"/>
    <m/>
    <s v="GROSSISTE"/>
    <s v="GROS"/>
    <s v="Boisson_Spirit"/>
    <x v="50"/>
    <n v="70"/>
    <n v="4067700012085"/>
    <n v="12.2021313"/>
    <n v="14.64255756"/>
    <n v="18"/>
    <n v="219.6"/>
    <n v="263.52"/>
    <m/>
    <n v="18"/>
  </r>
  <r>
    <x v="395"/>
    <s v="20V01151"/>
    <s v="FAYETTE"/>
    <s v="AMBOISE"/>
    <m/>
    <s v="GROSSISTE"/>
    <s v="GROS"/>
    <s v="Boisson_Spirit"/>
    <x v="20"/>
    <n v="70"/>
    <n v="3257150100228"/>
    <n v="19.998643999999999"/>
    <n v="23.998372799999999"/>
    <n v="12"/>
    <n v="240"/>
    <n v="288"/>
    <m/>
    <n v="12.000000000000002"/>
  </r>
  <r>
    <x v="395"/>
    <s v="20V01151"/>
    <s v="FAYETTE"/>
    <s v="AMBOISE"/>
    <m/>
    <s v="GROSSISTE"/>
    <s v="GROS"/>
    <s v="Boisson_Spirit"/>
    <x v="32"/>
    <n v="50"/>
    <n v="4260270192645"/>
    <n v="25.192506000000002"/>
    <n v="30.231007200000001"/>
    <n v="18"/>
    <n v="453.42"/>
    <n v="544.14"/>
    <m/>
    <n v="12.857142857142858"/>
  </r>
  <r>
    <x v="395"/>
    <s v="20V01151"/>
    <s v="FAYETTE"/>
    <s v="AMBOISE"/>
    <m/>
    <s v="GROSSISTE"/>
    <s v="GROS"/>
    <s v="Boisson_Spirit"/>
    <x v="3"/>
    <n v="70"/>
    <n v="3257150688009"/>
    <n v="12.556915199999999"/>
    <n v="15.068298239999999"/>
    <n v="48"/>
    <n v="602.88"/>
    <n v="723.36"/>
    <m/>
    <n v="48.000000000000007"/>
  </r>
  <r>
    <x v="395"/>
    <s v="20V01151"/>
    <s v="FAYETTE"/>
    <s v="AMBOISE"/>
    <m/>
    <s v="GROSSISTE"/>
    <s v="GROS"/>
    <s v="Boisson_Soft"/>
    <x v="25"/>
    <n v="20"/>
    <n v="4260310553818"/>
    <n v="0.81"/>
    <n v="0.85455000000000003"/>
    <n v="240"/>
    <n v="194.4"/>
    <n v="204"/>
    <m/>
    <n v="68.571428571428569"/>
  </r>
  <r>
    <x v="395"/>
    <s v="20V01151"/>
    <s v="FAYETTE"/>
    <s v="AMBOISE"/>
    <m/>
    <s v="GROSSISTE"/>
    <s v="GROS"/>
    <s v="Boisson_Soft"/>
    <x v="22"/>
    <n v="20"/>
    <n v="4260310553849"/>
    <n v="0.81"/>
    <n v="0.85455000000000003"/>
    <n v="240"/>
    <n v="194.4"/>
    <n v="204"/>
    <m/>
    <n v="68.571428571428569"/>
  </r>
  <r>
    <x v="396"/>
    <s v="20V01113"/>
    <s v="SUPER U VE"/>
    <s v="VERNOU SUR BRENNE"/>
    <m/>
    <s v="GD_SM"/>
    <s v="GROS"/>
    <s v="Boisson_Spirit"/>
    <x v="48"/>
    <n v="70"/>
    <n v="3257150673043"/>
    <n v="19.934724499999998"/>
    <n v="23.921669399999999"/>
    <n v="6"/>
    <n v="119.64000000000001"/>
    <n v="143.52000000000001"/>
    <m/>
    <n v="6.0000000000000009"/>
  </r>
  <r>
    <x v="396"/>
    <s v="20V01113"/>
    <s v="SUPER U VE"/>
    <s v="VERNOU SUR BRENNE"/>
    <m/>
    <s v="GD_SM"/>
    <s v="GROS"/>
    <s v="Boisson_Soft"/>
    <x v="22"/>
    <n v="20"/>
    <n v="4260310553849"/>
    <n v="0.81"/>
    <n v="0.85455000000000003"/>
    <n v="24"/>
    <n v="19.440000000000001"/>
    <n v="20.399999999999999"/>
    <m/>
    <n v="6.8571428571428577"/>
  </r>
  <r>
    <x v="397"/>
    <s v="20V01286"/>
    <s v="IRLANDAIS"/>
    <s v="ANGERS"/>
    <m/>
    <s v="CHR_BAR"/>
    <s v="GROS"/>
    <s v="Boisson_Spirit"/>
    <x v="44"/>
    <n v="70"/>
    <n v="3257150673029"/>
    <n v="17.769508399999999"/>
    <n v="21.323410079999999"/>
    <n v="48"/>
    <n v="852.96"/>
    <n v="1023.36"/>
    <m/>
    <n v="48.000000000000007"/>
  </r>
  <r>
    <x v="397"/>
    <s v="20V01286"/>
    <s v="IRLANDAIS"/>
    <s v="ANGERS"/>
    <m/>
    <s v="CHR_BAR"/>
    <s v="GROS"/>
    <s v="Boisson_Spirit"/>
    <x v="2"/>
    <n v="175"/>
    <n v="4067700013835"/>
    <n v="28.916408750000002"/>
    <n v="34.699690500000003"/>
    <n v="48"/>
    <n v="1388.16"/>
    <n v="1665.6000000000001"/>
    <m/>
    <n v="120.00000000000001"/>
  </r>
  <r>
    <x v="397"/>
    <s v="20V01286"/>
    <s v="IRLANDAIS"/>
    <s v="ANGERS"/>
    <m/>
    <s v="CHR_BAR"/>
    <s v="GROS"/>
    <s v="Boisson_Spirit"/>
    <x v="9"/>
    <n v="70"/>
    <n v="4055800060200"/>
    <n v="17.408644000000002"/>
    <n v="20.890372800000002"/>
    <n v="3"/>
    <n v="52.230000000000004"/>
    <n v="62.67"/>
    <m/>
    <n v="3.0000000000000004"/>
  </r>
  <r>
    <x v="397"/>
    <s v="20V01286"/>
    <s v="IRLANDAIS"/>
    <s v="ANGERS"/>
    <m/>
    <s v="CHR_BAR"/>
    <s v="GROS"/>
    <s v="Boisson_Spirit"/>
    <x v="1"/>
    <n v="70"/>
    <n v="8500000917015"/>
    <n v="11.8982118"/>
    <n v="14.27785416"/>
    <n v="36"/>
    <n v="428.40000000000003"/>
    <n v="514.07999999999993"/>
    <m/>
    <n v="36"/>
  </r>
  <r>
    <x v="397"/>
    <s v="20V01286"/>
    <s v="IRLANDAIS"/>
    <s v="ANGERS"/>
    <m/>
    <s v="CHR_BAR"/>
    <s v="GROS"/>
    <s v="Boisson_Soft"/>
    <x v="25"/>
    <n v="20"/>
    <n v="4260310553818"/>
    <n v="0.81"/>
    <n v="0.85455000000000003"/>
    <n v="48"/>
    <n v="38.880000000000003"/>
    <n v="40.799999999999997"/>
    <m/>
    <n v="13.714285714285715"/>
  </r>
  <r>
    <x v="397"/>
    <s v="20V01286"/>
    <s v="IRLANDAIS"/>
    <s v="ANGERS"/>
    <m/>
    <s v="CHR_BAR"/>
    <s v="GROS"/>
    <s v="Boisson_Soft"/>
    <x v="22"/>
    <n v="20"/>
    <n v="4260310553849"/>
    <n v="0.81"/>
    <n v="0.85455000000000003"/>
    <n v="72"/>
    <n v="58.320000000000007"/>
    <n v="61.199999999999996"/>
    <m/>
    <n v="20.571428571428573"/>
  </r>
  <r>
    <x v="397"/>
    <s v="20V01286"/>
    <s v="IRLANDAIS"/>
    <s v="ANGERS"/>
    <m/>
    <s v="CHR_BAR"/>
    <s v="GROS"/>
    <s v="Boisson_Soft"/>
    <x v="23"/>
    <n v="20"/>
    <n v="4260310550305"/>
    <n v="0.81"/>
    <n v="0.85455000000000003"/>
    <n v="72"/>
    <n v="58.320000000000007"/>
    <n v="61.199999999999996"/>
    <m/>
    <n v="20.571428571428573"/>
  </r>
  <r>
    <x v="398"/>
    <s v="20V01165"/>
    <s v="TIA GOURME"/>
    <s v="TOURS"/>
    <m/>
    <s v="CHR_BRASS_CAV"/>
    <s v="GROS"/>
    <s v="Boisson_Spirit"/>
    <x v="44"/>
    <n v="70"/>
    <n v="3257150673029"/>
    <n v="17.769508399999999"/>
    <n v="21.323410079999999"/>
    <n v="12"/>
    <n v="213.24"/>
    <n v="255.84"/>
    <m/>
    <n v="12.000000000000002"/>
  </r>
  <r>
    <x v="398"/>
    <s v="20V01165"/>
    <s v="TIA GOURME"/>
    <s v="TOURS"/>
    <m/>
    <s v="CHR_BRASS_CAV"/>
    <s v="GROS"/>
    <s v="Boisson_Spirit"/>
    <x v="48"/>
    <n v="70"/>
    <n v="3257150673043"/>
    <n v="19.934724499999998"/>
    <n v="23.921669399999999"/>
    <n v="12"/>
    <n v="239.16"/>
    <n v="287.04000000000002"/>
    <m/>
    <n v="12.000000000000002"/>
  </r>
  <r>
    <x v="398"/>
    <s v="20V01165"/>
    <s v="TIA GOURME"/>
    <s v="TOURS"/>
    <m/>
    <s v="CHR_BRASS_CAV"/>
    <s v="GROS"/>
    <s v="Boisson_Spirit"/>
    <x v="20"/>
    <n v="70"/>
    <n v="3257150100228"/>
    <n v="19.998643999999999"/>
    <n v="23.998372799999999"/>
    <n v="6"/>
    <n v="120"/>
    <n v="144"/>
    <m/>
    <n v="6.0000000000000009"/>
  </r>
  <r>
    <x v="398"/>
    <s v="20V01165"/>
    <s v="TIA GOURME"/>
    <s v="TOURS"/>
    <m/>
    <s v="CHR_BRASS_CAV"/>
    <s v="GROS"/>
    <s v="Boisson_Spirit"/>
    <x v="32"/>
    <n v="50"/>
    <n v="4260270192645"/>
    <n v="25.192506000000002"/>
    <n v="30.231007200000001"/>
    <n v="6"/>
    <n v="151.14000000000001"/>
    <n v="181.38"/>
    <m/>
    <n v="4.2857142857142856"/>
  </r>
  <r>
    <x v="398"/>
    <s v="20V01165"/>
    <s v="TIA GOURME"/>
    <s v="TOURS"/>
    <m/>
    <s v="CHR_BRASS_CAV"/>
    <s v="GROS"/>
    <s v="Boisson_Spirit"/>
    <x v="19"/>
    <n v="100"/>
    <n v="3257150410068"/>
    <n v="14.188874"/>
    <n v="17.0266488"/>
    <n v="18"/>
    <n v="255.42"/>
    <n v="306.54000000000002"/>
    <m/>
    <n v="25.714285714285715"/>
  </r>
  <r>
    <x v="398"/>
    <s v="20V01165"/>
    <s v="TIA GOURME"/>
    <s v="TOURS"/>
    <m/>
    <s v="CHR_BRASS_CAV"/>
    <s v="GROS"/>
    <s v="Boisson_Spirit"/>
    <x v="7"/>
    <n v="100"/>
    <n v="4603514006849"/>
    <n v="17.370920000000002"/>
    <n v="20.845104000000003"/>
    <n v="6"/>
    <n v="104.22"/>
    <n v="125.10000000000001"/>
    <m/>
    <n v="8.5714285714285712"/>
  </r>
  <r>
    <x v="399"/>
    <s v="20V02072"/>
    <s v="FIGUEIREDO"/>
    <s v="SAINT ROCH"/>
    <m/>
    <s v="GROSSISTE"/>
    <s v="GROS"/>
    <s v="Boisson_Spirit"/>
    <x v="16"/>
    <n v="70"/>
    <n v="3257150101904"/>
    <n v="16.346482999999999"/>
    <n v="19.6157796"/>
    <n v="12"/>
    <n v="196.20000000000002"/>
    <n v="235.44"/>
    <m/>
    <n v="12.000000000000002"/>
  </r>
  <r>
    <x v="399"/>
    <s v="20V02072"/>
    <s v="FIGUEIREDO"/>
    <s v="SAINT ROCH"/>
    <m/>
    <s v="GROSSISTE"/>
    <s v="GROS"/>
    <s v="Boisson_Spirit"/>
    <x v="9"/>
    <n v="70"/>
    <n v="4055800060200"/>
    <n v="17.408644000000002"/>
    <n v="20.890372800000002"/>
    <n v="48"/>
    <n v="835.68000000000006"/>
    <n v="1002.72"/>
    <m/>
    <n v="48.000000000000007"/>
  </r>
  <r>
    <x v="399"/>
    <s v="20V02072"/>
    <s v="FIGUEIREDO"/>
    <s v="SAINT ROCH"/>
    <m/>
    <s v="GROSSISTE"/>
    <s v="GROS"/>
    <s v="Boisson_Soft"/>
    <x v="25"/>
    <n v="20"/>
    <n v="4260310553818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2"/>
    <n v="20"/>
    <n v="4260310553849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1"/>
    <n v="20"/>
    <n v="4260310553832"/>
    <n v="0.81"/>
    <n v="0.85455000000000003"/>
    <n v="96"/>
    <n v="77.760000000000005"/>
    <n v="81.599999999999994"/>
    <m/>
    <n v="27.428571428571431"/>
  </r>
  <r>
    <x v="400"/>
    <s v="19V12523"/>
    <s v="METRO"/>
    <s v="ANGERS"/>
    <m/>
    <s v="CASH&amp;CARRY"/>
    <s v="GROS"/>
    <s v="Boisson_Spirit"/>
    <x v="20"/>
    <n v="70"/>
    <n v="3257150100228"/>
    <n v="19.998643999999999"/>
    <n v="23.998372799999999"/>
    <n v="60"/>
    <n v="1200"/>
    <n v="1440"/>
    <m/>
    <n v="60.000000000000007"/>
  </r>
  <r>
    <x v="400"/>
    <s v="19V12523"/>
    <s v="METRO"/>
    <s v="ANGERS"/>
    <m/>
    <s v="CASH&amp;CARRY"/>
    <s v="GROS"/>
    <s v="Boisson_Spirit"/>
    <x v="2"/>
    <n v="70"/>
    <n v="4067700013859"/>
    <n v="12.532563499999998"/>
    <n v="15.039076199999998"/>
    <n v="480"/>
    <n v="6014.4"/>
    <n v="7219.2"/>
    <m/>
    <n v="480.00000000000006"/>
  </r>
  <r>
    <x v="400"/>
    <s v="19V12523"/>
    <s v="METRO"/>
    <s v="ANGERS"/>
    <m/>
    <s v="CASH&amp;CARRY"/>
    <s v="GROS"/>
    <s v="Boisson_Spirit"/>
    <x v="2"/>
    <n v="35"/>
    <n v="4067700013866"/>
    <n v="6.27128175"/>
    <n v="7.5255381000000003"/>
    <n v="18"/>
    <n v="112.85999999999999"/>
    <n v="135.54"/>
    <m/>
    <n v="9"/>
  </r>
  <r>
    <x v="400"/>
    <s v="19V12523"/>
    <s v="METRO"/>
    <s v="ANGERS"/>
    <m/>
    <s v="CASH&amp;CARRY"/>
    <s v="GROS"/>
    <s v="Boisson_Spirit"/>
    <x v="2"/>
    <n v="100"/>
    <n v="4067700013842"/>
    <n v="17.100804999999998"/>
    <n v="20.520965999999998"/>
    <n v="306"/>
    <n v="5232.6000000000004"/>
    <n v="6279.12"/>
    <m/>
    <n v="437.14285714285717"/>
  </r>
  <r>
    <x v="401"/>
    <s v="20V01087"/>
    <s v="AUCHAN"/>
    <s v="SAINT PIERRE DES CORPS"/>
    <m/>
    <s v="GD_HM"/>
    <s v="GROS"/>
    <s v="Boisson_Spirit"/>
    <x v="2"/>
    <n v="35"/>
    <n v="4067700013866"/>
    <n v="6.27128175"/>
    <n v="7.5255381000000003"/>
    <n v="216"/>
    <n v="1354.32"/>
    <n v="1626.48"/>
    <m/>
    <n v="108"/>
  </r>
  <r>
    <x v="401"/>
    <s v="20V01087"/>
    <s v="AUCHAN"/>
    <s v="SAINT PIERRE DES CORPS"/>
    <m/>
    <s v="GD_HM"/>
    <s v="GROS"/>
    <s v="Boisson_Spirit"/>
    <x v="50"/>
    <n v="70"/>
    <n v="4067700012085"/>
    <n v="12.2021313"/>
    <n v="14.64255756"/>
    <n v="30"/>
    <n v="366"/>
    <n v="439.20000000000005"/>
    <m/>
    <n v="30.000000000000004"/>
  </r>
  <r>
    <x v="401"/>
    <s v="20V01087"/>
    <s v="AUCHAN"/>
    <s v="SAINT PIERRE DES CORPS"/>
    <m/>
    <s v="GD_HM"/>
    <s v="GROS"/>
    <s v="Boisson_Spirit"/>
    <x v="20"/>
    <n v="70"/>
    <n v="3257150100228"/>
    <n v="19.998643999999999"/>
    <n v="23.998372799999999"/>
    <n v="78"/>
    <n v="1560"/>
    <n v="1872"/>
    <m/>
    <n v="78"/>
  </r>
  <r>
    <x v="402"/>
    <s v="20V02106"/>
    <s v="OUTBACK"/>
    <s v="TOURS"/>
    <m/>
    <s v="CHR_BAR"/>
    <s v="CHR"/>
    <s v="Boisson_Spirit"/>
    <x v="19"/>
    <n v="100"/>
    <n v="3257150410068"/>
    <n v="14.738873999999999"/>
    <n v="17.6866488"/>
    <n v="36"/>
    <n v="530.64"/>
    <n v="636.84"/>
    <m/>
    <n v="51.428571428571431"/>
  </r>
  <r>
    <x v="402"/>
    <s v="20V02106"/>
    <s v="OUTBACK"/>
    <s v="TOURS"/>
    <m/>
    <s v="CHR_BAR"/>
    <s v="CHR"/>
    <s v="Boisson_Spirit"/>
    <x v="2"/>
    <n v="175"/>
    <n v="4067700013835"/>
    <n v="32.266408749999997"/>
    <n v="38.719690499999999"/>
    <n v="18"/>
    <n v="580.86"/>
    <n v="696.96"/>
    <m/>
    <n v="45"/>
  </r>
  <r>
    <x v="402"/>
    <s v="20V02107"/>
    <s v="L'ANT'HIC"/>
    <s v="ORLEANS"/>
    <m/>
    <s v="CHR_BAR"/>
    <s v="CHR"/>
    <s v="Boisson_Spirit"/>
    <x v="20"/>
    <n v="70"/>
    <n v="3257150100228"/>
    <n v="21.488644000000001"/>
    <n v="25.786372800000002"/>
    <n v="6"/>
    <n v="128.94"/>
    <n v="154.74"/>
    <m/>
    <n v="6.0000000000000009"/>
  </r>
  <r>
    <x v="402"/>
    <s v="20V02107"/>
    <s v="L'ANT'HIC"/>
    <s v="ORLEANS"/>
    <m/>
    <s v="CHR_BAR"/>
    <s v="CHR"/>
    <s v="Boisson_Spirit"/>
    <x v="40"/>
    <n v="70"/>
    <n v="3257150107012"/>
    <n v="32.408644000000002"/>
    <n v="38.890372800000002"/>
    <n v="2"/>
    <n v="64.819999999999993"/>
    <n v="77.78"/>
    <m/>
    <n v="2"/>
  </r>
  <r>
    <x v="402"/>
    <s v="20V02107"/>
    <s v="L'ANT'HIC"/>
    <s v="ORLEANS"/>
    <m/>
    <s v="CHR_BAR"/>
    <s v="CHR"/>
    <s v="Boisson_Spirit"/>
    <x v="42"/>
    <n v="70"/>
    <n v="3257150673005"/>
    <n v="26.848644"/>
    <n v="32.218372799999997"/>
    <n v="6"/>
    <n v="161.10000000000002"/>
    <n v="193.32"/>
    <m/>
    <n v="6.0000000000000009"/>
  </r>
  <r>
    <x v="402"/>
    <s v="20V02110"/>
    <s v="AU JARDIN"/>
    <s v="VOUVRAY"/>
    <m/>
    <s v="CAVISTE"/>
    <s v="GROS"/>
    <s v="Boisson_Spirit"/>
    <x v="55"/>
    <n v="70"/>
    <n v="3257150100945"/>
    <n v="123.608644"/>
    <n v="148.33037279999999"/>
    <n v="2"/>
    <n v="247.22"/>
    <n v="296.66000000000003"/>
    <m/>
    <n v="2"/>
  </r>
  <r>
    <x v="402"/>
    <s v="20V02110"/>
    <s v="AU JARDIN"/>
    <s v="VOUVRAY"/>
    <m/>
    <s v="CAVISTE"/>
    <s v="GROS"/>
    <s v="Boisson_Spirit"/>
    <x v="52"/>
    <n v="70"/>
    <n v="3257150101300"/>
    <n v="82.208643999999993"/>
    <n v="98.650372799999985"/>
    <n v="3"/>
    <n v="246.63"/>
    <n v="295.95000000000005"/>
    <m/>
    <n v="3.0000000000000004"/>
  </r>
  <r>
    <x v="402"/>
    <s v="20V02110"/>
    <s v="AU JARDIN"/>
    <s v="VOUVRAY"/>
    <m/>
    <s v="CAVISTE"/>
    <s v="GROS"/>
    <s v="Boisson_Spirit"/>
    <x v="20"/>
    <n v="70"/>
    <n v="3257150100228"/>
    <n v="19.998643999999999"/>
    <n v="23.998372799999999"/>
    <n v="12"/>
    <n v="240"/>
    <n v="288"/>
    <m/>
    <n v="12.000000000000002"/>
  </r>
  <r>
    <x v="402"/>
    <s v="20V02110"/>
    <s v="AU JARDIN"/>
    <s v="VOUVRAY"/>
    <m/>
    <s v="CAVISTE"/>
    <s v="GROS"/>
    <s v="Boisson_Spirit"/>
    <x v="17"/>
    <n v="70"/>
    <n v="3257150100167"/>
    <n v="27.618644000000003"/>
    <n v="33.142372800000004"/>
    <n v="12"/>
    <n v="331.44"/>
    <n v="397.68"/>
    <m/>
    <n v="12.000000000000002"/>
  </r>
  <r>
    <x v="402"/>
    <s v="20V02110"/>
    <s v="AU JARDIN"/>
    <s v="VOUVRAY"/>
    <m/>
    <s v="CAVISTE"/>
    <s v="GROS"/>
    <s v="Boisson_Spirit"/>
    <x v="44"/>
    <n v="70"/>
    <n v="3257150673029"/>
    <n v="17.769508399999999"/>
    <n v="21.323410079999999"/>
    <n v="12"/>
    <n v="213.24"/>
    <n v="255.84"/>
    <m/>
    <n v="12.000000000000002"/>
  </r>
  <r>
    <x v="402"/>
    <s v="20V02110"/>
    <s v="AU JARDIN"/>
    <s v="VOUVRAY"/>
    <m/>
    <s v="CAVISTE"/>
    <s v="GROS"/>
    <s v="Boisson_Spirit"/>
    <x v="42"/>
    <n v="70"/>
    <n v="3257150673005"/>
    <n v="20.158644000000002"/>
    <n v="24.190372800000002"/>
    <n v="12"/>
    <n v="241.92000000000002"/>
    <n v="290.28000000000003"/>
    <m/>
    <n v="12.000000000000002"/>
  </r>
  <r>
    <x v="402"/>
    <s v="20V02110"/>
    <s v="AU JARDIN"/>
    <s v="VOUVRAY"/>
    <m/>
    <s v="CAVISTE"/>
    <s v="GROS"/>
    <s v="Boisson_Spirit"/>
    <x v="48"/>
    <n v="70"/>
    <n v="3257150673043"/>
    <n v="19.934724499999998"/>
    <n v="23.921669399999999"/>
    <n v="24"/>
    <n v="478.32"/>
    <n v="574.08000000000004"/>
    <m/>
    <n v="24.000000000000004"/>
  </r>
  <r>
    <x v="402"/>
    <s v="20V02110"/>
    <s v="AU JARDIN"/>
    <s v="VOUVRAY"/>
    <m/>
    <s v="CAVISTE"/>
    <s v="GROS"/>
    <s v="Boisson_Spirit"/>
    <x v="56"/>
    <n v="75"/>
    <n v="3242890008019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53"/>
    <n v="75"/>
    <n v="3242890008026"/>
    <n v="9.1929750000000006"/>
    <n v="11.03157"/>
    <n v="6"/>
    <n v="55.14"/>
    <n v="66.179999999999993"/>
    <m/>
    <n v="6.4285714285714288"/>
  </r>
  <r>
    <x v="402"/>
    <s v="20V02110"/>
    <s v="AU JARDIN"/>
    <s v="VOUVRAY"/>
    <m/>
    <s v="CAVISTE"/>
    <s v="GROS"/>
    <s v="Boisson_Spirit"/>
    <x v="32"/>
    <n v="50"/>
    <n v="4260270192645"/>
    <n v="25.192506000000002"/>
    <n v="30.231007200000001"/>
    <n v="12"/>
    <n v="302.28000000000003"/>
    <n v="362.76"/>
    <m/>
    <n v="8.5714285714285712"/>
  </r>
  <r>
    <x v="402"/>
    <s v="20V02108"/>
    <s v="LA GRAPPE D'OR"/>
    <s v="ANGERS"/>
    <n v="82145"/>
    <s v="CHR_BAR"/>
    <s v="CHR"/>
    <s v="Boisson_Spirit"/>
    <x v="20"/>
    <n v="70"/>
    <n v="3257150100228"/>
    <n v="21.488644000000001"/>
    <n v="25.786372800000002"/>
    <n v="3"/>
    <n v="64.47"/>
    <n v="77.37"/>
    <m/>
    <n v="3.0000000000000004"/>
  </r>
  <r>
    <x v="402"/>
    <s v="20V02108"/>
    <s v="LA GRAPPE D'OR"/>
    <s v="ANGERS"/>
    <n v="82145"/>
    <s v="CHR_BAR"/>
    <s v="CHR"/>
    <s v="Boisson_Spirit"/>
    <x v="40"/>
    <n v="70"/>
    <n v="3257150107012"/>
    <n v="32.408644000000002"/>
    <n v="38.890372800000002"/>
    <n v="3"/>
    <n v="97.22999999999999"/>
    <n v="116.67"/>
    <m/>
    <n v="3.0000000000000004"/>
  </r>
  <r>
    <x v="402"/>
    <s v="20V02108"/>
    <s v="LA GRAPPE D'OR"/>
    <s v="ANGERS"/>
    <n v="82145"/>
    <s v="CHR_BAR"/>
    <s v="CHR"/>
    <s v="Boisson_Spirit"/>
    <x v="56"/>
    <n v="75"/>
    <n v="3242890008019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53"/>
    <n v="75"/>
    <n v="3242890008026"/>
    <n v="11.342975000000001"/>
    <n v="13.61157"/>
    <n v="3"/>
    <n v="34.019999999999996"/>
    <n v="40.83"/>
    <m/>
    <n v="3.2142857142857144"/>
  </r>
  <r>
    <x v="402"/>
    <s v="20V02108"/>
    <s v="LA GRAPPE D'OR"/>
    <s v="ANGERS"/>
    <n v="82145"/>
    <s v="CHR_BAR"/>
    <s v="CHR"/>
    <s v="Boisson_Spirit"/>
    <x v="32"/>
    <n v="50"/>
    <n v="4260270192645"/>
    <n v="28.052506000000001"/>
    <n v="33.663007200000003"/>
    <n v="6"/>
    <n v="168.3"/>
    <n v="201.95999999999998"/>
    <m/>
    <n v="4.2857142857142856"/>
  </r>
  <r>
    <x v="402"/>
    <s v="20V02108"/>
    <s v="LA GRAPPE D'OR"/>
    <s v="ANGERS"/>
    <n v="82145"/>
    <s v="CHR_BAR"/>
    <s v="CHR"/>
    <s v="Boisson_Soft"/>
    <x v="22"/>
    <n v="20"/>
    <n v="4260310553849"/>
    <n v="0.89"/>
    <n v="0.93895000000000006"/>
    <n v="24"/>
    <n v="21.36"/>
    <n v="22.56"/>
    <m/>
    <n v="6.8571428571428577"/>
  </r>
  <r>
    <x v="402"/>
    <s v="20V02108"/>
    <s v="LA GRAPPE D'OR"/>
    <s v="ANGERS"/>
    <n v="82145"/>
    <s v="CHR_BAR"/>
    <s v="CHR"/>
    <s v="Boisson_Soft"/>
    <x v="25"/>
    <n v="20"/>
    <n v="4260310553818"/>
    <n v="0.89"/>
    <n v="0.93895000000000006"/>
    <n v="24"/>
    <n v="21.36"/>
    <n v="22.56"/>
    <m/>
    <n v="6.8571428571428577"/>
  </r>
  <r>
    <x v="403"/>
    <s v="20V02207"/>
    <s v="LE MERLE M"/>
    <s v="CHATELLERAULT"/>
    <n v="88069"/>
    <s v="CHR_BAR"/>
    <s v="CHR"/>
    <s v="Boisson_Spirit"/>
    <x v="20"/>
    <n v="70"/>
    <n v="3257150100228"/>
    <n v="21.488644000000001"/>
    <n v="25.786372800000002"/>
    <n v="6"/>
    <n v="128.94"/>
    <n v="154.74"/>
    <m/>
    <n v="6.0000000000000009"/>
  </r>
  <r>
    <x v="403"/>
    <s v="20V02207"/>
    <s v="LE MERLE M"/>
    <s v="CHATELLERAULT"/>
    <n v="88069"/>
    <s v="CHR_BAR"/>
    <s v="CHR"/>
    <s v="Boisson_Spirit"/>
    <x v="32"/>
    <n v="50"/>
    <n v="4260270192645"/>
    <n v="28.052506000000001"/>
    <n v="33.663007200000003"/>
    <n v="6"/>
    <n v="168.3"/>
    <n v="201.95999999999998"/>
    <m/>
    <n v="4.2857142857142856"/>
  </r>
  <r>
    <x v="404"/>
    <n v="79858"/>
    <s v="LE ORLEANS"/>
    <s v="ORLEANS"/>
    <n v="89920"/>
    <s v="CHR_BAR"/>
    <s v="CHR"/>
    <s v="JGR_TM"/>
    <x v="0"/>
    <n v="3"/>
    <n v="121"/>
    <n v="299"/>
    <n v="358.8"/>
    <n v="1"/>
    <n v="299"/>
    <n v="358.8"/>
    <m/>
    <n v="1"/>
  </r>
  <r>
    <x v="399"/>
    <n v="79851"/>
    <s v="LE LUCIFER"/>
    <s v="ST HILAIRE ST FLORENT"/>
    <n v="89962"/>
    <s v="CHR_CLUB"/>
    <s v="CHR"/>
    <s v="JGR_TM"/>
    <x v="0"/>
    <n v="3"/>
    <n v="121"/>
    <n v="299"/>
    <n v="358.8"/>
    <n v="1"/>
    <n v="299"/>
    <n v="358.8"/>
    <m/>
    <n v="1"/>
  </r>
  <r>
    <x v="405"/>
    <n v="79855"/>
    <s v="EIRL LA SOURCE"/>
    <s v="ST AIGNY"/>
    <n v="89998"/>
    <s v="CHR_BRASS"/>
    <s v="CHR"/>
    <s v="JGR_TM"/>
    <x v="0"/>
    <n v="3"/>
    <n v="121"/>
    <n v="299"/>
    <n v="358.8"/>
    <n v="1"/>
    <n v="299"/>
    <n v="358.8"/>
    <m/>
    <n v="1"/>
  </r>
  <r>
    <x v="405"/>
    <n v="79850"/>
    <s v="EIRL DESVAUX LUDOVIC, BERRY BREIZH"/>
    <s v="CHATEAUROUX"/>
    <n v="90001"/>
    <s v="CHR_BRASS"/>
    <s v="CHR"/>
    <s v="JGR_TM"/>
    <x v="0"/>
    <n v="3"/>
    <n v="121"/>
    <n v="299"/>
    <n v="358.8"/>
    <n v="1"/>
    <n v="299"/>
    <n v="358.8"/>
    <m/>
    <n v="1"/>
  </r>
  <r>
    <x v="405"/>
    <n v="79857"/>
    <s v="20 / VIN"/>
    <s v="ST AIGNAN"/>
    <n v="89177"/>
    <s v="CHR_BAR"/>
    <s v="CHR"/>
    <s v="JGR_TM"/>
    <x v="0"/>
    <n v="3"/>
    <n v="121"/>
    <n v="299"/>
    <n v="358.8"/>
    <n v="1"/>
    <n v="299"/>
    <n v="358.8"/>
    <m/>
    <n v="1"/>
  </r>
  <r>
    <x v="406"/>
    <n v="79853"/>
    <s v="LE REPERE"/>
    <s v="TILLIERES"/>
    <n v="90166"/>
    <s v="CHR_BAR"/>
    <s v="CHR"/>
    <s v="JGR_TM"/>
    <x v="0"/>
    <n v="3"/>
    <n v="121"/>
    <n v="299"/>
    <n v="358.8"/>
    <n v="1"/>
    <n v="299"/>
    <n v="358.8"/>
    <m/>
    <n v="1"/>
  </r>
  <r>
    <x v="407"/>
    <s v="20V02223"/>
    <s v="PLUMEJEAU"/>
    <s v="LA POMMERAYE"/>
    <n v="4111"/>
    <s v="GROSSISTE"/>
    <s v="GROS"/>
    <s v="Boisson_Spirit"/>
    <x v="20"/>
    <n v="70"/>
    <n v="3257150100228"/>
    <n v="19.998643999999999"/>
    <n v="23.998372799999999"/>
    <n v="1"/>
    <n v="20"/>
    <n v="24"/>
    <m/>
    <n v="1"/>
  </r>
  <r>
    <x v="407"/>
    <s v="20V02223"/>
    <s v="PLUMEJEAU"/>
    <s v="LA POMMERAYE"/>
    <n v="4111"/>
    <s v="GROSSISTE"/>
    <s v="GROS"/>
    <s v="Boisson_Spirit"/>
    <x v="16"/>
    <n v="70"/>
    <n v="3257150101904"/>
    <n v="16.346482999999999"/>
    <n v="19.6157796"/>
    <n v="1"/>
    <n v="16.350000000000001"/>
    <n v="19.62"/>
    <m/>
    <n v="1"/>
  </r>
  <r>
    <x v="407"/>
    <s v="20V02223"/>
    <s v="PLUMEJEAU"/>
    <s v="LA POMMERAYE"/>
    <n v="4111"/>
    <s v="GROSSISTE"/>
    <s v="GROS"/>
    <s v="Boisson_Spirit"/>
    <x v="18"/>
    <n v="70"/>
    <n v="3257150102017"/>
    <n v="14.694322"/>
    <n v="17.6331864"/>
    <n v="1"/>
    <n v="14.69"/>
    <n v="17.63"/>
    <m/>
    <n v="1"/>
  </r>
  <r>
    <x v="408"/>
    <n v="79861"/>
    <s v="HAVANA CAFE"/>
    <s v="CHAUVIGNY"/>
    <n v="4027"/>
    <s v="CHR_BRASS"/>
    <s v="CHR"/>
    <s v="JGR_TM"/>
    <x v="0"/>
    <n v="3"/>
    <n v="121"/>
    <n v="299"/>
    <n v="358.8"/>
    <n v="1"/>
    <n v="299"/>
    <n v="358.8"/>
    <m/>
    <n v="1"/>
  </r>
  <r>
    <x v="409"/>
    <n v="79854"/>
    <s v="LE GOTA"/>
    <s v="SELLES SUR CHER"/>
    <n v="90264"/>
    <s v="CHR_CLUB"/>
    <s v="CHR"/>
    <s v="JGR_TM"/>
    <x v="0"/>
    <n v="3"/>
    <n v="121"/>
    <n v="299"/>
    <n v="358.8"/>
    <n v="1"/>
    <n v="299"/>
    <n v="358.8"/>
    <m/>
    <n v="1"/>
  </r>
  <r>
    <x v="410"/>
    <n v="79860"/>
    <s v="CENTRAL BAR"/>
    <s v="VENDOME"/>
    <n v="75052"/>
    <s v="CHR_BAR"/>
    <s v="CHR"/>
    <s v="JGR_TM"/>
    <x v="0"/>
    <n v="3"/>
    <n v="121"/>
    <n v="299"/>
    <n v="358.8"/>
    <n v="1"/>
    <n v="299"/>
    <n v="358.8"/>
    <m/>
    <n v="1"/>
  </r>
  <r>
    <x v="411"/>
    <s v="20V03210"/>
    <s v="OUTBACK"/>
    <s v="TOURS"/>
    <n v="4079"/>
    <s v="CHR_BAR"/>
    <s v="CHR"/>
    <s v="Boisson_Spirit"/>
    <x v="19"/>
    <n v="100"/>
    <n v="3257150410068"/>
    <n v="14.738873999999999"/>
    <n v="17.6866488"/>
    <n v="60"/>
    <n v="884.4"/>
    <n v="1061.4000000000001"/>
    <m/>
    <n v="85.714285714285722"/>
  </r>
  <r>
    <x v="411"/>
    <s v="20V03209"/>
    <s v="LE BAR DES"/>
    <s v="POITIERS"/>
    <n v="84114"/>
    <s v="CHR_BAR"/>
    <s v="CHR"/>
    <s v="Boisson_Spirit"/>
    <x v="2"/>
    <n v="70"/>
    <n v="4067700013859"/>
    <n v="13.942563499999999"/>
    <n v="16.731076199999997"/>
    <n v="90"/>
    <n v="1254.5999999999999"/>
    <n v="1505.7"/>
    <m/>
    <n v="90"/>
  </r>
  <r>
    <x v="411"/>
    <s v="20V03209"/>
    <s v="LE BAR DES"/>
    <s v="POITIERS"/>
    <n v="84114"/>
    <s v="CHR_BAR"/>
    <s v="CHR"/>
    <s v="Boisson_Spirit"/>
    <x v="40"/>
    <n v="70"/>
    <n v="3257150107012"/>
    <n v="32.408644000000002"/>
    <n v="38.890372800000002"/>
    <n v="18"/>
    <n v="583.37999999999988"/>
    <n v="700.02"/>
    <m/>
    <n v="18"/>
  </r>
  <r>
    <x v="411"/>
    <s v="20V03209"/>
    <s v="LE BAR DES"/>
    <s v="POITIERS"/>
    <n v="84114"/>
    <s v="CHR_BAR"/>
    <s v="CHR"/>
    <s v="Boisson_Spirit"/>
    <x v="42"/>
    <n v="70"/>
    <n v="3257150673005"/>
    <n v="26.848644"/>
    <n v="32.218372799999997"/>
    <n v="6"/>
    <n v="161.10000000000002"/>
    <n v="193.32"/>
    <m/>
    <n v="6.0000000000000009"/>
  </r>
  <r>
    <x v="411"/>
    <s v="20V03209"/>
    <s v="LE BAR DES"/>
    <s v="POITIERS"/>
    <n v="84114"/>
    <s v="CHR_BAR"/>
    <s v="CHR"/>
    <s v="Boisson_Spirit"/>
    <x v="48"/>
    <n v="70"/>
    <n v="3257150673043"/>
    <n v="23.434724499999998"/>
    <n v="28.121669399999998"/>
    <n v="6"/>
    <n v="140.57999999999998"/>
    <n v="168.72"/>
    <m/>
    <n v="6.00000000000000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5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2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58">
        <item h="1" x="23"/>
        <item h="1" x="29"/>
        <item h="1" x="13"/>
        <item h="1" x="9"/>
        <item h="1" x="24"/>
        <item h="1" x="40"/>
        <item h="1" x="51"/>
        <item h="1" x="6"/>
        <item h="1" x="53"/>
        <item h="1" x="21"/>
        <item h="1" x="42"/>
        <item h="1" x="2"/>
        <item h="1" x="49"/>
        <item h="1" x="50"/>
        <item h="1" x="10"/>
        <item h="1" x="27"/>
        <item h="1" x="44"/>
        <item h="1" x="11"/>
        <item h="1" x="54"/>
        <item h="1" x="37"/>
        <item h="1" x="38"/>
        <item h="1" x="16"/>
        <item h="1" x="20"/>
        <item h="1" x="17"/>
        <item h="1" x="39"/>
        <item h="1" x="47"/>
        <item h="1" x="52"/>
        <item h="1" x="18"/>
        <item h="1" x="43"/>
        <item h="1" x="48"/>
        <item h="1" x="14"/>
        <item h="1" x="15"/>
        <item h="1" x="32"/>
        <item h="1" x="31"/>
        <item h="1" x="12"/>
        <item h="1" x="1"/>
        <item h="1" x="35"/>
        <item h="1" x="33"/>
        <item h="1" x="36"/>
        <item h="1" x="19"/>
        <item h="1" x="8"/>
        <item h="1" x="3"/>
        <item h="1" x="26"/>
        <item h="1" x="30"/>
        <item h="1" x="22"/>
        <item x="46"/>
        <item x="0"/>
        <item x="45"/>
        <item h="1" x="25"/>
        <item h="1" x="28"/>
        <item h="1" x="41"/>
        <item h="1" x="7"/>
        <item h="1" x="4"/>
        <item h="1" x="5"/>
        <item h="1" x="34"/>
        <item h="1" x="55"/>
        <item h="1" x="56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numFmtId="2" showAll="0"/>
    <pivotField showAll="0">
      <items count="7">
        <item sd="0" x="0"/>
        <item sd="0" x="1"/>
        <item x="2"/>
        <item sd="0" x="3"/>
        <item sd="0" x="4"/>
        <item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x="5"/>
        <item x="6"/>
        <item t="default"/>
      </items>
    </pivotField>
  </pivotFields>
  <rowFields count="1">
    <field x="19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5" baseField="16" baseItem="2" numFmtId="2"/>
    <dataField name="Somme de CA_HT" fld="14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4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3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2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1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FBAC-CB51-483A-9CDE-FD0AEA70C4B3}" name="Tableau croisé dynamique4" cacheId="0" applyNumberFormats="0" applyBorderFormats="0" applyFontFormats="0" applyPatternFormats="0" applyAlignmentFormats="0" applyWidthHeightFormats="1" dataCaption="Valeurs" tag="d968dfe1-0eb2-4c37-a9c4-a18415cb9dbe" updatedVersion="6" minRefreshableVersion="3" useAutoFormatting="1" subtotalHiddenItems="1" itemPrintTitles="1" createdVersion="6" indent="0" outline="1" outlineData="1" multipleFieldFilters="0">
  <location ref="A3:BF10" firstHeaderRow="1" firstDataRow="2" firstDataCol="1"/>
  <pivotFields count="3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Col" allDrilled="1" subtotalTop="0" showAll="0" defaultSubtotal="0" defaultAttributeDrillState="1">
      <items count="56">
        <item x="5"/>
        <item x="19"/>
        <item x="20"/>
        <item x="21"/>
        <item x="23"/>
        <item x="24"/>
        <item x="25"/>
        <item x="26"/>
        <item x="27"/>
        <item x="28"/>
        <item x="29"/>
        <item x="0"/>
        <item x="1"/>
        <item x="2"/>
        <item x="3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2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</items>
    </pivotField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colItems>
  <dataFields count="1">
    <dataField name="Somme de Qte_Unit_btl2" fld="2" baseField="0" baseItem="0"/>
  </dataField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Qte_Unit_btl2"/>
    <pivotHierarchy dragToData="1" caption="Somme de Qte_Unit_btl2"/>
  </pivotHierarchies>
  <pivotTableStyleInfo name="PivotStyleLight16" showRowHeaders="1" showColHeaders="1" showRowStripes="0" showColStripes="0" showLastColumn="1"/>
  <rowHierarchiesUsage count="1">
    <rowHierarchyUsage hierarchyUsage="17"/>
  </rowHierarchiesUsage>
  <colHierarchiesUsage count="1">
    <colHierarchyUsage hierarchyUsage="8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5110AF-A89F-4713-8377-338E36F7ADB5}" name="Tableau croisé dynamique7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A3:B31" firstHeaderRow="1" firstDataRow="1" firstDataCol="1"/>
  <pivotFields count="2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58">
        <item x="23"/>
        <item x="29"/>
        <item x="13"/>
        <item x="9"/>
        <item x="24"/>
        <item x="40"/>
        <item x="51"/>
        <item x="6"/>
        <item x="53"/>
        <item x="21"/>
        <item x="42"/>
        <item x="2"/>
        <item x="49"/>
        <item x="50"/>
        <item x="10"/>
        <item x="27"/>
        <item x="44"/>
        <item x="11"/>
        <item x="54"/>
        <item x="37"/>
        <item x="38"/>
        <item x="16"/>
        <item x="20"/>
        <item x="17"/>
        <item x="39"/>
        <item x="47"/>
        <item x="52"/>
        <item x="18"/>
        <item x="43"/>
        <item x="48"/>
        <item x="14"/>
        <item x="15"/>
        <item x="32"/>
        <item x="31"/>
        <item x="12"/>
        <item x="1"/>
        <item x="35"/>
        <item x="33"/>
        <item x="36"/>
        <item x="19"/>
        <item x="8"/>
        <item x="3"/>
        <item x="26"/>
        <item x="30"/>
        <item x="22"/>
        <item x="46"/>
        <item x="0"/>
        <item x="45"/>
        <item x="25"/>
        <item x="28"/>
        <item x="41"/>
        <item x="7"/>
        <item x="4"/>
        <item x="5"/>
        <item x="34"/>
        <item x="55"/>
        <item x="56"/>
        <item t="default"/>
      </items>
    </pivotField>
    <pivotField showAll="0"/>
    <pivotField numFmtId="1" showAll="0"/>
    <pivotField numFmtId="2" showAll="0"/>
    <pivotField numFmtId="2" showAll="0"/>
    <pivotField showAll="0"/>
    <pivotField numFmtId="2" showAll="0"/>
    <pivotField numFmtId="2" showAll="0"/>
    <pivotField showAll="0"/>
    <pivotField dataField="1" numFmtId="2" showAll="0"/>
    <pivotField showAll="0" defaultSubtotal="0">
      <items count="6">
        <item sd="0" x="0"/>
        <item sd="0" x="1"/>
        <item sd="0" x="2"/>
        <item sd="0" x="3"/>
        <item sd="0" x="4"/>
        <item x="5"/>
      </items>
    </pivotField>
    <pivotField axis="axisRow" showAll="0" defaultSubtotal="0">
      <items count="7">
        <item h="1" sd="0" x="0"/>
        <item h="1" sd="0" x="1"/>
        <item h="1" sd="0" x="2"/>
        <item h="1" sd="0" x="3"/>
        <item h="1" sd="0" x="4"/>
        <item x="5"/>
        <item h="1" x="6"/>
      </items>
    </pivotField>
  </pivotFields>
  <rowFields count="2">
    <field x="19"/>
    <field x="8"/>
  </rowFields>
  <rowItems count="28">
    <i>
      <x v="5"/>
    </i>
    <i r="1">
      <x/>
    </i>
    <i r="1">
      <x v="3"/>
    </i>
    <i r="1">
      <x v="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6"/>
    </i>
    <i r="1">
      <x v="21"/>
    </i>
    <i r="1">
      <x v="22"/>
    </i>
    <i r="1">
      <x v="23"/>
    </i>
    <i r="1">
      <x v="26"/>
    </i>
    <i r="1">
      <x v="27"/>
    </i>
    <i r="1">
      <x v="29"/>
    </i>
    <i r="1">
      <x v="32"/>
    </i>
    <i r="1">
      <x v="35"/>
    </i>
    <i r="1">
      <x v="39"/>
    </i>
    <i r="1">
      <x v="41"/>
    </i>
    <i r="1">
      <x v="44"/>
    </i>
    <i r="1">
      <x v="46"/>
    </i>
    <i r="1">
      <x v="48"/>
    </i>
    <i r="1">
      <x v="51"/>
    </i>
    <i r="1">
      <x v="55"/>
    </i>
    <i r="1">
      <x v="56"/>
    </i>
    <i t="grand">
      <x/>
    </i>
  </rowItems>
  <colItems count="1">
    <i/>
  </colItems>
  <dataFields count="1">
    <dataField name="Somme de Qte_Unit_btl2" fld="17" baseField="8" baseItem="5" numFmtId="2"/>
  </dataFields>
  <chartFormats count="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4DA93E-8A5E-47DD-8F0D-404596D35FD0}" name="Tableau croisé dynamique8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E12" firstHeaderRow="1" firstDataRow="3" firstDataCol="1"/>
  <pivotFields count="20"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57">
        <item h="1" x="23"/>
        <item h="1" x="29"/>
        <item h="1" x="13"/>
        <item h="1" x="9"/>
        <item h="1" x="24"/>
        <item x="40"/>
        <item h="1" x="51"/>
        <item h="1" x="6"/>
        <item h="1" x="53"/>
        <item h="1" x="21"/>
        <item h="1" x="42"/>
        <item h="1" x="2"/>
        <item h="1" x="49"/>
        <item h="1" x="50"/>
        <item h="1" x="10"/>
        <item h="1" x="27"/>
        <item h="1" x="44"/>
        <item h="1" x="11"/>
        <item x="54"/>
        <item x="37"/>
        <item x="38"/>
        <item x="16"/>
        <item x="20"/>
        <item x="17"/>
        <item x="39"/>
        <item x="47"/>
        <item x="52"/>
        <item x="18"/>
        <item h="1" x="43"/>
        <item h="1" x="48"/>
        <item h="1" x="14"/>
        <item h="1" x="15"/>
        <item h="1" x="32"/>
        <item h="1" x="31"/>
        <item h="1" x="12"/>
        <item h="1" x="1"/>
        <item h="1" x="35"/>
        <item h="1" x="33"/>
        <item h="1" x="36"/>
        <item h="1" x="19"/>
        <item h="1" x="8"/>
        <item h="1" x="3"/>
        <item h="1" x="26"/>
        <item h="1" x="30"/>
        <item h="1" x="22"/>
        <item h="1" x="46"/>
        <item h="1" x="0"/>
        <item h="1" x="45"/>
        <item h="1" x="25"/>
        <item h="1" x="28"/>
        <item h="1" x="41"/>
        <item h="1" x="7"/>
        <item h="1" x="4"/>
        <item h="1" x="5"/>
        <item h="1" x="34"/>
        <item h="1" x="55"/>
        <item h="1" x="56"/>
      </items>
    </pivotField>
    <pivotField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dataField="1" numFmtId="2" showAll="0" defaultSubtotal="0"/>
    <pivotField showAll="0" defaultSubtotal="0">
      <items count="6">
        <item h="1" sd="0" x="0"/>
        <item x="1"/>
        <item h="1" sd="0" x="2"/>
        <item h="1" sd="0" x="3"/>
        <item h="1" sd="0" x="4"/>
        <item h="1" x="5"/>
      </items>
    </pivotField>
    <pivotField axis="axisCol" showAll="0" defaultSubtotal="0">
      <items count="7">
        <item h="1" sd="0" x="0"/>
        <item h="1" sd="0" x="1"/>
        <item h="1" sd="0" x="2"/>
        <item h="1" sd="0" x="3"/>
        <item h="1" sd="0" x="4"/>
        <item x="5"/>
        <item h="1" x="6"/>
      </items>
    </pivotField>
  </pivotFields>
  <rowFields count="1">
    <field x="8"/>
  </rowFields>
  <rowItems count="7">
    <i>
      <x v="5"/>
    </i>
    <i>
      <x v="21"/>
    </i>
    <i>
      <x v="22"/>
    </i>
    <i>
      <x v="23"/>
    </i>
    <i>
      <x v="26"/>
    </i>
    <i>
      <x v="27"/>
    </i>
    <i t="grand">
      <x/>
    </i>
  </rowItems>
  <colFields count="2">
    <field x="19"/>
    <field x="0"/>
  </colFields>
  <colItems count="4">
    <i>
      <x v="5"/>
      <x v="1"/>
    </i>
    <i r="1">
      <x v="2"/>
    </i>
    <i r="1">
      <x v="3"/>
    </i>
    <i t="grand">
      <x/>
    </i>
  </colItems>
  <dataFields count="1">
    <dataField name="Somme de Qte_Unit_btl2" fld="17" baseField="20" baseItem="0" numFmtId="2"/>
  </dataFields>
  <chartFormats count="24">
    <chartFormat chart="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8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9" count="1" selected="0">
            <x v="5"/>
          </reference>
        </references>
      </pivotArea>
    </chartFormat>
    <chartFormat chart="0" format="8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9" count="1" selected="0">
            <x v="4"/>
          </reference>
        </references>
      </pivotArea>
    </chartFormat>
    <chartFormat chart="0" format="8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9" count="1" selected="0">
            <x v="4"/>
          </reference>
        </references>
      </pivotArea>
    </chartFormat>
    <chartFormat chart="0" format="8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9" count="1" selected="0">
            <x v="4"/>
          </reference>
        </references>
      </pivotArea>
    </chartFormat>
    <chartFormat chart="0" format="8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9" count="1" selected="0">
            <x v="4"/>
          </reference>
        </references>
      </pivotArea>
    </chartFormat>
    <chartFormat chart="0" format="8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9" count="1" selected="0">
            <x v="4"/>
          </reference>
        </references>
      </pivotArea>
    </chartFormat>
    <chartFormat chart="0" format="8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9" count="1" selected="0">
            <x v="4"/>
          </reference>
        </references>
      </pivotArea>
    </chartFormat>
    <chartFormat chart="0" format="8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9" count="1" selected="0">
            <x v="4"/>
          </reference>
        </references>
      </pivotArea>
    </chartFormat>
    <chartFormat chart="0" format="9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9" count="1" selected="0">
            <x v="4"/>
          </reference>
        </references>
      </pivotArea>
    </chartFormat>
    <chartFormat chart="0" format="9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9" count="1" selected="0">
            <x v="4"/>
          </reference>
        </references>
      </pivotArea>
    </chartFormat>
    <chartFormat chart="0" format="9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9" count="1" selected="0">
            <x v="5"/>
          </reference>
        </references>
      </pivotArea>
    </chartFormat>
    <chartFormat chart="0" format="9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9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811939406">
      <levels count="2">
        <level uniqueName="[Tableau1].[Type ebt].[(All)]" sourceCaption="(All)" count="0"/>
        <level uniqueName="[Tableau1].[Type ebt].[Type ebt]" sourceCaption="Type ebt" count="10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  <i n="[Tableau1].[Type ebt].&amp;[CASH&amp;CARRY]" c="CASH&amp;CARRY" nd="1"/>
              <i n="[Tableau1].[Type ebt].&amp;[CHR_BRASS_CAV]" c="CHR_BRASS_CAV" nd="1"/>
              <i n="[Tableau1].[Type ebt].&amp;[GD_HM]" c="GD_HM" nd="1"/>
              <i n="[Tableau1].[Type ebt].&amp;[GD_SM]" c="GD_SM" nd="1"/>
              <i n="[Tableau1].[Type ebt].&amp;[GROSSISTE]" c="GROSSISTE" nd="1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7">
        <i x="23"/>
        <i x="29"/>
        <i x="13"/>
        <i x="9"/>
        <i x="24"/>
        <i x="40"/>
        <i x="51"/>
        <i x="6"/>
        <i x="53"/>
        <i x="21"/>
        <i x="42"/>
        <i x="56"/>
        <i x="2"/>
        <i x="49"/>
        <i x="50"/>
        <i x="10"/>
        <i x="27"/>
        <i x="44"/>
        <i x="11"/>
        <i x="54"/>
        <i x="37"/>
        <i x="38"/>
        <i x="55"/>
        <i x="16"/>
        <i x="20"/>
        <i x="17"/>
        <i x="39"/>
        <i x="47"/>
        <i x="52"/>
        <i x="18"/>
        <i x="43"/>
        <i x="48"/>
        <i x="14"/>
        <i x="15"/>
        <i x="32"/>
        <i x="31"/>
        <i x="12"/>
        <i x="1"/>
        <i x="35"/>
        <i x="33"/>
        <i x="36"/>
        <i x="19"/>
        <i x="8"/>
        <i x="3"/>
        <i x="26"/>
        <i x="30"/>
        <i x="22"/>
        <i x="46" s="1"/>
        <i x="0" s="1"/>
        <i x="45" s="1"/>
        <i x="25"/>
        <i x="28"/>
        <i x="41"/>
        <i x="7"/>
        <i x="4"/>
        <i x="5"/>
        <i x="3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1970225198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940131670">
      <levels count="2">
        <level uniqueName="[Tableau1].[Designation].[(All)]" sourceCaption="(All)" count="0"/>
        <level uniqueName="[Tableau1].[Designation].[Designation]" sourceCaption="Designation" count="56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Guerin Blanc]" c="Guerin Blanc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Extra Coffret]" c="Meukow Extra Coffret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90" totalsRowShown="0" headerRowDxfId="29" dataDxfId="28">
  <autoFilter ref="A1:R1990" xr:uid="{7A1FE91C-0030-4267-83D8-66074FC53EF4}"/>
  <sortState xmlns:xlrd2="http://schemas.microsoft.com/office/spreadsheetml/2017/richdata2" ref="A2:Q1914">
    <sortCondition ref="A1:A1914"/>
  </sortState>
  <tableColumns count="18">
    <tableColumn id="2" xr3:uid="{1DD1C0BA-7E0D-49A7-AD23-B970AD3AC8F1}" name="Date_Cde" dataDxfId="27"/>
    <tableColumn id="1" xr3:uid="{28408E99-A169-4EEC-B9ED-74867CDCCAD0}" name="Nu_Cde" dataDxfId="26"/>
    <tableColumn id="3" xr3:uid="{1CCE74E9-A426-4E44-A5F4-511A9BF113DE}" name="Tiers_Nom_Ebt" dataDxfId="25"/>
    <tableColumn id="4" xr3:uid="{3ADBAE9D-C705-4EA2-AC84-1DE48DABF98A}" name="Tiers_ville" dataDxfId="24"/>
    <tableColumn id="17" xr3:uid="{1FC43B4B-16D2-4C6F-8DF5-8597F02E2EAC}" name="Code Ebt" dataDxfId="23"/>
    <tableColumn id="10" xr3:uid="{D7BEBD84-49ED-48BA-8A63-F4A0071A9D1B}" name="Type ebt" dataDxfId="22"/>
    <tableColumn id="9" xr3:uid="{B4DA13C7-6675-4EBF-9983-8A5EA805DA40}" name="Tarificat° client" dataDxfId="21"/>
    <tableColumn id="15" xr3:uid="{C1C48767-00AC-4AD1-8770-D133B9EF4FB8}" name="Type_Produit" dataDxfId="20"/>
    <tableColumn id="5" xr3:uid="{AEFBB646-E4F8-4074-9C26-00216CEBE2EE}" name="Designation" dataDxfId="19"/>
    <tableColumn id="6" xr3:uid="{01A65666-60ED-4872-B85A-79BBC626577C}" name="CL" dataDxfId="18"/>
    <tableColumn id="11" xr3:uid="{0B45D6EF-ABEC-4B7E-80A7-28DB12ECF602}" name="EAN" dataDxfId="17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6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5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4"/>
    <tableColumn id="13" xr3:uid="{6F2B01A6-3DC7-4F96-85F2-39B9E6DE90D1}" name="CA_HT" dataDxfId="13">
      <calculatedColumnFormula>ROUND(Tableau1[[#This Row],[Prix_Unit_HT]],2)*Tableau1[[#This Row],[Qte_commande]]</calculatedColumnFormula>
    </tableColumn>
    <tableColumn id="16" xr3:uid="{FF58A816-10B3-4353-913D-B8E8A3509C53}" name="CA_TTC" dataDxfId="12">
      <calculatedColumnFormula>ROUND(Tableau1[[#This Row],[Prix_Unit_TTC]],2)*Tableau1[[#This Row],[Qte_commande]]</calculatedColumnFormula>
    </tableColumn>
    <tableColumn id="8" xr3:uid="{7286148B-86B0-48FB-A819-303BBA30D224}" name="Qte_Unit_btl" dataDxfId="11"/>
    <tableColumn id="18" xr3:uid="{E8BA5E2B-5102-4D83-A176-F2202E3C9338}" name="Qte_Unit_btl2" dataDxfId="10">
      <calculatedColumnFormula>VALUE(IF(COUNTIF(Tableau1[[#This Row],[Type_Produit]],"*Boisson*"),PRODUCT(Tableau1[[#This Row],[CL]],Tableau1[[#This Row],[Qte_commande]])/100/0.7,IF(COUNTIF(Tableau1[[#This Row],[Type_Produit]],"*JGR*"),Tableau1[[#This Row],[Qte_commande]],0)))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9EDB6E-9904-4013-AEC6-703331BE24D1}" name="Tableau2" displayName="Tableau2" ref="C10:C115" headerRowCount="0" totalsRowShown="0" headerRowDxfId="7" dataDxfId="6" tableBorderDxfId="5" headerRowCellStyle="Normal 2" dataCellStyle="Normal 2">
  <tableColumns count="1">
    <tableColumn id="1" xr3:uid="{728B2B6D-A22E-4E39-8B55-82CE7F090AA9}" name="Colonne1" headerRowDxfId="4" dataDxfId="3" headerRowCellStyle="Normal 2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A34C99-3BD0-4BA4-8BC5-80E9788D3776}" name="Tableau3" displayName="Tableau3" ref="F10:F114" headerRowCount="0" totalsRowShown="0" dataDxfId="2" tableBorderDxfId="1" headerRowCellStyle="Normal 2" dataCellStyle="Normal 2">
  <tableColumns count="1">
    <tableColumn id="1" xr3:uid="{3C06331B-764C-45BE-BA40-0BF990F44286}" name="Colonne1" dataDxfId="0" headerRowCellStyle="Normal 2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workbookViewId="0">
      <selection activeCell="K18" sqref="K18"/>
    </sheetView>
  </sheetViews>
  <sheetFormatPr baseColWidth="10" defaultRowHeight="13.2" x14ac:dyDescent="0.25"/>
  <cols>
    <col min="1" max="1" width="21.109375" bestFit="1" customWidth="1"/>
    <col min="2" max="2" width="34.44140625" bestFit="1" customWidth="1"/>
    <col min="3" max="3" width="27.6640625" bestFit="1" customWidth="1"/>
    <col min="4" max="4" width="34.33203125" bestFit="1" customWidth="1"/>
    <col min="5" max="5" width="13.88671875" bestFit="1" customWidth="1"/>
    <col min="6" max="8" width="30" bestFit="1" customWidth="1"/>
    <col min="9" max="9" width="35.33203125" bestFit="1" customWidth="1"/>
    <col min="10" max="10" width="18.109375" bestFit="1" customWidth="1"/>
    <col min="11" max="12" width="30" bestFit="1" customWidth="1"/>
    <col min="13" max="13" width="35.33203125" bestFit="1" customWidth="1"/>
    <col min="14" max="14" width="34.88671875" bestFit="1" customWidth="1"/>
    <col min="15" max="16" width="18.109375" bestFit="1" customWidth="1"/>
    <col min="17" max="96" width="30" bestFit="1" customWidth="1"/>
    <col min="97" max="97" width="35.33203125" bestFit="1" customWidth="1"/>
    <col min="98" max="98" width="34.88671875" bestFit="1" customWidth="1"/>
    <col min="99" max="790" width="30" bestFit="1" customWidth="1"/>
    <col min="791" max="791" width="35.33203125" bestFit="1" customWidth="1"/>
    <col min="792" max="792" width="34.88671875" bestFit="1" customWidth="1"/>
  </cols>
  <sheetData>
    <row r="3" spans="1:4" x14ac:dyDescent="0.25">
      <c r="A3" s="4" t="s">
        <v>1157</v>
      </c>
      <c r="B3" t="s">
        <v>1258</v>
      </c>
    </row>
    <row r="4" spans="1:4" x14ac:dyDescent="0.25">
      <c r="A4" s="5" t="s">
        <v>1158</v>
      </c>
      <c r="B4" s="6">
        <v>85.745947712418271</v>
      </c>
    </row>
    <row r="5" spans="1:4" x14ac:dyDescent="0.25">
      <c r="A5" s="5" t="s">
        <v>1159</v>
      </c>
      <c r="B5" s="6">
        <v>105.79854545454542</v>
      </c>
    </row>
    <row r="6" spans="1:4" x14ac:dyDescent="0.25">
      <c r="A6" s="5" t="s">
        <v>1160</v>
      </c>
      <c r="B6" s="6">
        <v>101.17016326530616</v>
      </c>
    </row>
    <row r="7" spans="1:4" x14ac:dyDescent="0.25">
      <c r="A7" s="5" t="s">
        <v>1161</v>
      </c>
      <c r="B7" s="6">
        <v>121.20807692307693</v>
      </c>
    </row>
    <row r="8" spans="1:4" x14ac:dyDescent="0.25">
      <c r="A8" s="5" t="s">
        <v>1266</v>
      </c>
      <c r="B8" s="6">
        <v>104.78757196495621</v>
      </c>
    </row>
    <row r="13" spans="1:4" x14ac:dyDescent="0.25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C9"/>
  <sheetViews>
    <sheetView workbookViewId="0">
      <selection activeCell="B6" sqref="B6"/>
    </sheetView>
  </sheetViews>
  <sheetFormatPr baseColWidth="10" defaultRowHeight="13.2" x14ac:dyDescent="0.25"/>
  <cols>
    <col min="1" max="1" width="20.5546875" bestFit="1" customWidth="1"/>
    <col min="2" max="2" width="17.88671875" bestFit="1" customWidth="1"/>
    <col min="3" max="3" width="16.77734375" bestFit="1" customWidth="1"/>
    <col min="4" max="8" width="11" bestFit="1" customWidth="1"/>
    <col min="9" max="9" width="12" bestFit="1" customWidth="1"/>
    <col min="10" max="10" width="12.44140625" bestFit="1" customWidth="1"/>
    <col min="11" max="11" width="12.33203125" bestFit="1" customWidth="1"/>
    <col min="12" max="12" width="9" bestFit="1" customWidth="1"/>
    <col min="13" max="13" width="11.109375" bestFit="1" customWidth="1"/>
    <col min="14" max="14" width="11" bestFit="1" customWidth="1"/>
    <col min="15" max="15" width="12.44140625" bestFit="1" customWidth="1"/>
    <col min="16" max="16" width="12.33203125" bestFit="1" customWidth="1"/>
    <col min="17" max="17" width="13.33203125" bestFit="1" customWidth="1"/>
    <col min="18" max="18" width="12" bestFit="1" customWidth="1"/>
    <col min="19" max="19" width="10.5546875" bestFit="1" customWidth="1"/>
    <col min="20" max="20" width="10.6640625" bestFit="1" customWidth="1"/>
    <col min="21" max="21" width="13.332031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33203125" bestFit="1" customWidth="1"/>
    <col min="29" max="29" width="11.88671875" bestFit="1" customWidth="1"/>
    <col min="30" max="30" width="10" bestFit="1" customWidth="1"/>
    <col min="31" max="31" width="12" bestFit="1" customWidth="1"/>
    <col min="32" max="32" width="11.6640625" bestFit="1" customWidth="1"/>
    <col min="33" max="33" width="8.6640625" bestFit="1" customWidth="1"/>
    <col min="34" max="34" width="12.88671875" bestFit="1" customWidth="1"/>
    <col min="35" max="35" width="11.33203125" bestFit="1" customWidth="1"/>
    <col min="36" max="36" width="12.33203125" bestFit="1" customWidth="1"/>
    <col min="37" max="39" width="11" bestFit="1" customWidth="1"/>
    <col min="40" max="40" width="10.6640625" bestFit="1" customWidth="1"/>
    <col min="41" max="41" width="13.109375" bestFit="1" customWidth="1"/>
    <col min="42" max="42" width="12" bestFit="1" customWidth="1"/>
    <col min="43" max="43" width="13.109375" bestFit="1" customWidth="1"/>
    <col min="44" max="44" width="11.109375" bestFit="1" customWidth="1"/>
    <col min="45" max="45" width="12.5546875" bestFit="1" customWidth="1"/>
    <col min="46" max="46" width="12.6640625" bestFit="1" customWidth="1"/>
    <col min="47" max="47" width="12.88671875" bestFit="1" customWidth="1"/>
    <col min="48" max="49" width="12" bestFit="1" customWidth="1"/>
    <col min="50" max="50" width="12.6640625" bestFit="1" customWidth="1"/>
    <col min="51" max="51" width="9" bestFit="1" customWidth="1"/>
    <col min="52" max="52" width="9.109375" bestFit="1" customWidth="1"/>
    <col min="53" max="53" width="13.44140625" bestFit="1" customWidth="1"/>
    <col min="54" max="54" width="7.33203125" bestFit="1" customWidth="1"/>
    <col min="55" max="55" width="13.88671875" bestFit="1" customWidth="1"/>
    <col min="56" max="56" width="12" bestFit="1" customWidth="1"/>
    <col min="57" max="58" width="9.6640625" bestFit="1" customWidth="1"/>
    <col min="60" max="60" width="8.44140625" bestFit="1" customWidth="1"/>
    <col min="61" max="61" width="9.109375" bestFit="1" customWidth="1"/>
    <col min="62" max="62" width="8.5546875" bestFit="1" customWidth="1"/>
    <col min="63" max="63" width="12.33203125" bestFit="1" customWidth="1"/>
    <col min="64" max="64" width="6.33203125" bestFit="1" customWidth="1"/>
    <col min="65" max="65" width="11.33203125" bestFit="1" customWidth="1"/>
    <col min="66" max="66" width="12.5546875" bestFit="1" customWidth="1"/>
    <col min="67" max="68" width="10.33203125" bestFit="1" customWidth="1"/>
    <col min="69" max="69" width="10" bestFit="1" customWidth="1"/>
    <col min="70" max="70" width="11.6640625" bestFit="1" customWidth="1"/>
    <col min="71" max="71" width="11.33203125" bestFit="1" customWidth="1"/>
    <col min="72" max="72" width="5.5546875" bestFit="1" customWidth="1"/>
    <col min="73" max="73" width="12" bestFit="1" customWidth="1"/>
    <col min="74" max="74" width="12.109375" bestFit="1" customWidth="1"/>
    <col min="75" max="75" width="14.33203125" bestFit="1" customWidth="1"/>
    <col min="76" max="76" width="12" bestFit="1" customWidth="1"/>
    <col min="77" max="77" width="10.33203125" bestFit="1" customWidth="1"/>
    <col min="78" max="78" width="7.109375" bestFit="1" customWidth="1"/>
    <col min="79" max="79" width="10.109375" bestFit="1" customWidth="1"/>
    <col min="80" max="80" width="12" bestFit="1" customWidth="1"/>
    <col min="81" max="81" width="8.6640625" bestFit="1" customWidth="1"/>
    <col min="82" max="82" width="9.6640625" bestFit="1" customWidth="1"/>
    <col min="83" max="83" width="12.33203125" bestFit="1" customWidth="1"/>
    <col min="84" max="84" width="11.44140625" bestFit="1" customWidth="1"/>
    <col min="85" max="85" width="11.33203125" bestFit="1" customWidth="1"/>
    <col min="86" max="86" width="11" bestFit="1" customWidth="1"/>
    <col min="87" max="87" width="12.6640625" bestFit="1" customWidth="1"/>
    <col min="88" max="88" width="12.5546875" bestFit="1" customWidth="1"/>
    <col min="89" max="89" width="11.6640625" bestFit="1" customWidth="1"/>
    <col min="90" max="90" width="11.33203125" bestFit="1" customWidth="1"/>
    <col min="91" max="91" width="9" bestFit="1" customWidth="1"/>
    <col min="92" max="92" width="7.10937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8671875" bestFit="1" customWidth="1"/>
    <col min="98" max="98" width="10.33203125" bestFit="1" customWidth="1"/>
    <col min="99" max="99" width="6.88671875" bestFit="1" customWidth="1"/>
    <col min="100" max="100" width="5.88671875" bestFit="1" customWidth="1"/>
    <col min="101" max="101" width="12.109375" bestFit="1" customWidth="1"/>
    <col min="102" max="102" width="12" bestFit="1" customWidth="1"/>
    <col min="103" max="103" width="12.44140625" bestFit="1" customWidth="1"/>
    <col min="104" max="104" width="9" bestFit="1" customWidth="1"/>
    <col min="105" max="105" width="13.109375" bestFit="1" customWidth="1"/>
    <col min="106" max="106" width="9" bestFit="1" customWidth="1"/>
    <col min="107" max="107" width="11.6640625" bestFit="1" customWidth="1"/>
    <col min="108" max="108" width="12.6640625" bestFit="1" customWidth="1"/>
    <col min="109" max="109" width="10.33203125" bestFit="1" customWidth="1"/>
    <col min="110" max="110" width="11.6640625" bestFit="1" customWidth="1"/>
    <col min="111" max="111" width="12.33203125" bestFit="1" customWidth="1"/>
    <col min="112" max="112" width="13.33203125" bestFit="1" customWidth="1"/>
    <col min="113" max="113" width="12.44140625" bestFit="1" customWidth="1"/>
    <col min="114" max="114" width="11.6640625" bestFit="1" customWidth="1"/>
    <col min="115" max="116" width="11" bestFit="1" customWidth="1"/>
    <col min="117" max="117" width="8.6640625" bestFit="1" customWidth="1"/>
    <col min="118" max="118" width="11" bestFit="1" customWidth="1"/>
    <col min="119" max="119" width="11.109375" bestFit="1" customWidth="1"/>
    <col min="120" max="120" width="12" bestFit="1" customWidth="1"/>
    <col min="121" max="121" width="11.109375" bestFit="1" customWidth="1"/>
    <col min="122" max="122" width="11.44140625" bestFit="1" customWidth="1"/>
    <col min="123" max="123" width="12.33203125" bestFit="1" customWidth="1"/>
    <col min="124" max="124" width="9.6640625" bestFit="1" customWidth="1"/>
    <col min="125" max="125" width="12" bestFit="1" customWidth="1"/>
    <col min="126" max="126" width="13.109375" bestFit="1" customWidth="1"/>
    <col min="127" max="127" width="9.5546875" bestFit="1" customWidth="1"/>
    <col min="128" max="128" width="13.109375" bestFit="1" customWidth="1"/>
    <col min="129" max="129" width="7.5546875" bestFit="1" customWidth="1"/>
    <col min="130" max="130" width="12.33203125" bestFit="1" customWidth="1"/>
    <col min="131" max="131" width="12" bestFit="1" customWidth="1"/>
    <col min="132" max="132" width="6.6640625" bestFit="1" customWidth="1"/>
    <col min="133" max="133" width="9.44140625" bestFit="1" customWidth="1"/>
    <col min="134" max="134" width="9.5546875" bestFit="1" customWidth="1"/>
    <col min="135" max="135" width="10.44140625" bestFit="1" customWidth="1"/>
    <col min="136" max="136" width="9.33203125" bestFit="1" customWidth="1"/>
    <col min="137" max="137" width="12.44140625" bestFit="1" customWidth="1"/>
    <col min="138" max="138" width="10.33203125" bestFit="1" customWidth="1"/>
    <col min="139" max="139" width="9.109375" bestFit="1" customWidth="1"/>
    <col min="140" max="140" width="9.6640625" bestFit="1" customWidth="1"/>
    <col min="141" max="141" width="6.6640625" bestFit="1" customWidth="1"/>
    <col min="142" max="142" width="5.109375" bestFit="1" customWidth="1"/>
    <col min="143" max="143" width="12" bestFit="1" customWidth="1"/>
    <col min="144" max="144" width="12.88671875" bestFit="1" customWidth="1"/>
    <col min="145" max="145" width="12.5546875" bestFit="1" customWidth="1"/>
    <col min="146" max="146" width="12.6640625" bestFit="1" customWidth="1"/>
    <col min="147" max="147" width="12.33203125" bestFit="1" customWidth="1"/>
    <col min="148" max="148" width="10.44140625" bestFit="1" customWidth="1"/>
    <col min="149" max="149" width="12.109375" bestFit="1" customWidth="1"/>
    <col min="150" max="151" width="12.6640625" bestFit="1" customWidth="1"/>
    <col min="152" max="152" width="10.6640625" bestFit="1" customWidth="1"/>
    <col min="153" max="153" width="11.88671875" bestFit="1" customWidth="1"/>
    <col min="154" max="154" width="10.33203125" bestFit="1" customWidth="1"/>
    <col min="155" max="156" width="12" bestFit="1" customWidth="1"/>
    <col min="157" max="157" width="10.6640625" bestFit="1" customWidth="1"/>
    <col min="158" max="158" width="7" bestFit="1" customWidth="1"/>
    <col min="159" max="159" width="12.109375" bestFit="1" customWidth="1"/>
    <col min="160" max="160" width="11" bestFit="1" customWidth="1"/>
    <col min="161" max="161" width="12.5546875" bestFit="1" customWidth="1"/>
    <col min="162" max="162" width="8" bestFit="1" customWidth="1"/>
    <col min="163" max="163" width="12.33203125" bestFit="1" customWidth="1"/>
    <col min="164" max="164" width="8.109375" bestFit="1" customWidth="1"/>
    <col min="165" max="165" width="10.109375" bestFit="1" customWidth="1"/>
    <col min="166" max="166" width="12" bestFit="1" customWidth="1"/>
    <col min="167" max="167" width="6.33203125" bestFit="1" customWidth="1"/>
    <col min="168" max="168" width="11.88671875" bestFit="1" customWidth="1"/>
    <col min="169" max="169" width="12.33203125" bestFit="1" customWidth="1"/>
    <col min="170" max="170" width="10.33203125" bestFit="1" customWidth="1"/>
    <col min="171" max="172" width="11.33203125" bestFit="1" customWidth="1"/>
    <col min="173" max="173" width="9.6640625" bestFit="1" customWidth="1"/>
    <col min="174" max="174" width="11.44140625" bestFit="1" customWidth="1"/>
    <col min="175" max="175" width="10.88671875" bestFit="1" customWidth="1"/>
    <col min="176" max="176" width="11.6640625" bestFit="1" customWidth="1"/>
    <col min="177" max="177" width="13" bestFit="1" customWidth="1"/>
    <col min="178" max="178" width="12.5546875" bestFit="1" customWidth="1"/>
    <col min="179" max="179" width="12" bestFit="1" customWidth="1"/>
    <col min="180" max="180" width="11" bestFit="1" customWidth="1"/>
    <col min="181" max="181" width="6.33203125" bestFit="1" customWidth="1"/>
    <col min="182" max="182" width="12" bestFit="1" customWidth="1"/>
    <col min="183" max="183" width="10.6640625" bestFit="1" customWidth="1"/>
    <col min="184" max="184" width="8.5546875" bestFit="1" customWidth="1"/>
    <col min="185" max="185" width="12" bestFit="1" customWidth="1"/>
    <col min="186" max="186" width="13.33203125" bestFit="1" customWidth="1"/>
    <col min="187" max="187" width="10.109375" bestFit="1" customWidth="1"/>
    <col min="188" max="188" width="8.5546875" bestFit="1" customWidth="1"/>
    <col min="189" max="189" width="11.6640625" bestFit="1" customWidth="1"/>
    <col min="190" max="190" width="12.109375" bestFit="1" customWidth="1"/>
    <col min="191" max="192" width="12" bestFit="1" customWidth="1"/>
    <col min="193" max="193" width="13" bestFit="1" customWidth="1"/>
    <col min="194" max="194" width="12.5546875" bestFit="1" customWidth="1"/>
    <col min="195" max="195" width="11.6640625" bestFit="1" customWidth="1"/>
    <col min="196" max="196" width="10.33203125" bestFit="1" customWidth="1"/>
    <col min="197" max="197" width="10.44140625" bestFit="1" customWidth="1"/>
    <col min="198" max="198" width="13.33203125" bestFit="1" customWidth="1"/>
    <col min="199" max="199" width="7.88671875" bestFit="1" customWidth="1"/>
    <col min="200" max="200" width="13.441406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6640625" bestFit="1" customWidth="1"/>
    <col min="206" max="206" width="4" bestFit="1" customWidth="1"/>
    <col min="207" max="207" width="10" bestFit="1" customWidth="1"/>
    <col min="208" max="208" width="8.6640625" bestFit="1" customWidth="1"/>
    <col min="209" max="209" width="11.88671875" bestFit="1" customWidth="1"/>
    <col min="210" max="210" width="12" bestFit="1" customWidth="1"/>
    <col min="211" max="211" width="9.33203125" bestFit="1" customWidth="1"/>
    <col min="212" max="212" width="12" bestFit="1" customWidth="1"/>
    <col min="213" max="213" width="11.44140625" bestFit="1" customWidth="1"/>
    <col min="214" max="214" width="13" bestFit="1" customWidth="1"/>
    <col min="215" max="215" width="10.33203125" bestFit="1" customWidth="1"/>
    <col min="216" max="216" width="10" bestFit="1" customWidth="1"/>
    <col min="217" max="217" width="10.44140625" bestFit="1" customWidth="1"/>
    <col min="218" max="218" width="10.33203125" bestFit="1" customWidth="1"/>
    <col min="219" max="219" width="7.88671875" bestFit="1" customWidth="1"/>
    <col min="220" max="220" width="13" bestFit="1" customWidth="1"/>
    <col min="221" max="221" width="6.33203125" bestFit="1" customWidth="1"/>
    <col min="222" max="222" width="12.33203125" bestFit="1" customWidth="1"/>
    <col min="223" max="223" width="10" bestFit="1" customWidth="1"/>
    <col min="224" max="224" width="8" bestFit="1" customWidth="1"/>
    <col min="225" max="225" width="4.6640625" bestFit="1" customWidth="1"/>
    <col min="226" max="226" width="10.5546875" bestFit="1" customWidth="1"/>
    <col min="227" max="227" width="8.6640625" bestFit="1" customWidth="1"/>
    <col min="228" max="228" width="12.5546875" bestFit="1" customWidth="1"/>
    <col min="229" max="229" width="8.33203125" bestFit="1" customWidth="1"/>
    <col min="230" max="230" width="8.88671875" bestFit="1" customWidth="1"/>
    <col min="231" max="231" width="9.109375" bestFit="1" customWidth="1"/>
    <col min="232" max="232" width="7.33203125" bestFit="1" customWidth="1"/>
    <col min="233" max="233" width="9.88671875" bestFit="1" customWidth="1"/>
    <col min="234" max="234" width="9.5546875" bestFit="1" customWidth="1"/>
    <col min="235" max="235" width="11" bestFit="1" customWidth="1"/>
    <col min="236" max="237" width="12.33203125" bestFit="1" customWidth="1"/>
  </cols>
  <sheetData>
    <row r="3" spans="1:3" x14ac:dyDescent="0.25">
      <c r="A3" s="4" t="s">
        <v>1157</v>
      </c>
      <c r="B3" t="s">
        <v>1269</v>
      </c>
      <c r="C3" t="s">
        <v>1270</v>
      </c>
    </row>
    <row r="4" spans="1:3" x14ac:dyDescent="0.25">
      <c r="A4" s="5" t="s">
        <v>1158</v>
      </c>
      <c r="B4" s="6">
        <v>11840.399999999996</v>
      </c>
      <c r="C4" s="3">
        <v>9867</v>
      </c>
    </row>
    <row r="5" spans="1:3" x14ac:dyDescent="0.25">
      <c r="A5" s="5" t="s">
        <v>1159</v>
      </c>
      <c r="B5" s="6">
        <v>30856.799999999959</v>
      </c>
      <c r="C5" s="3">
        <v>25714</v>
      </c>
    </row>
    <row r="6" spans="1:3" x14ac:dyDescent="0.25">
      <c r="A6" s="5" t="s">
        <v>1160</v>
      </c>
      <c r="B6" s="6">
        <v>33368.39999999998</v>
      </c>
      <c r="C6" s="3">
        <v>27807</v>
      </c>
    </row>
    <row r="7" spans="1:3" x14ac:dyDescent="0.25">
      <c r="A7" s="5" t="s">
        <v>1161</v>
      </c>
      <c r="B7" s="6">
        <v>48019.200000000026</v>
      </c>
      <c r="C7" s="3">
        <v>40016</v>
      </c>
    </row>
    <row r="8" spans="1:3" x14ac:dyDescent="0.25">
      <c r="A8" s="5" t="s">
        <v>1285</v>
      </c>
      <c r="B8" s="6">
        <v>3229.2000000000007</v>
      </c>
      <c r="C8" s="3">
        <v>2691</v>
      </c>
    </row>
    <row r="9" spans="1:3" x14ac:dyDescent="0.25">
      <c r="A9" s="5" t="s">
        <v>1266</v>
      </c>
      <c r="B9" s="6">
        <v>127313.99999999996</v>
      </c>
      <c r="C9" s="3">
        <v>106095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dimension ref="A3:D9"/>
  <sheetViews>
    <sheetView zoomScaleNormal="100" workbookViewId="0">
      <selection activeCell="I32" sqref="I32"/>
    </sheetView>
  </sheetViews>
  <sheetFormatPr baseColWidth="10" defaultRowHeight="13.2" x14ac:dyDescent="0.25"/>
  <cols>
    <col min="1" max="1" width="21.109375" bestFit="1" customWidth="1"/>
    <col min="2" max="2" width="23.33203125" bestFit="1" customWidth="1"/>
    <col min="3" max="3" width="22.6640625" bestFit="1" customWidth="1"/>
    <col min="4" max="4" width="36.33203125" bestFit="1" customWidth="1"/>
  </cols>
  <sheetData>
    <row r="3" spans="1:4" x14ac:dyDescent="0.25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5">
      <c r="A4" s="5" t="s">
        <v>1158</v>
      </c>
      <c r="B4" s="3">
        <v>9</v>
      </c>
      <c r="C4" s="6">
        <v>69</v>
      </c>
      <c r="D4" s="181">
        <v>0.46969332156201798</v>
      </c>
    </row>
    <row r="5" spans="1:4" x14ac:dyDescent="0.25">
      <c r="A5" s="5" t="s">
        <v>1159</v>
      </c>
      <c r="B5" s="3">
        <v>20</v>
      </c>
      <c r="C5" s="6">
        <v>140.61000000000001</v>
      </c>
      <c r="D5" s="181">
        <v>0.43071898659675228</v>
      </c>
    </row>
    <row r="6" spans="1:4" x14ac:dyDescent="0.25">
      <c r="A6" s="5" t="s">
        <v>1160</v>
      </c>
      <c r="B6" s="3">
        <v>105</v>
      </c>
      <c r="C6" s="6">
        <v>1766.6199999999992</v>
      </c>
      <c r="D6" s="181">
        <v>1.03076970899117</v>
      </c>
    </row>
    <row r="7" spans="1:4" x14ac:dyDescent="0.25">
      <c r="A7" s="5" t="s">
        <v>1161</v>
      </c>
      <c r="B7" s="3">
        <v>82</v>
      </c>
      <c r="C7" s="6">
        <v>1761.67</v>
      </c>
      <c r="D7" s="181">
        <v>1.3161897674382188</v>
      </c>
    </row>
    <row r="8" spans="1:4" x14ac:dyDescent="0.25">
      <c r="A8" s="5" t="s">
        <v>1285</v>
      </c>
      <c r="B8" s="3">
        <v>13</v>
      </c>
      <c r="C8" s="6"/>
      <c r="D8" s="181">
        <v>0</v>
      </c>
    </row>
    <row r="9" spans="1:4" x14ac:dyDescent="0.25">
      <c r="A9" s="5" t="s">
        <v>1266</v>
      </c>
      <c r="B9" s="3">
        <v>229</v>
      </c>
      <c r="C9" s="6">
        <v>3737.8999999999996</v>
      </c>
      <c r="D9" s="181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dimension ref="A3:D9"/>
  <sheetViews>
    <sheetView zoomScaleNormal="100" workbookViewId="0">
      <selection activeCell="D8" sqref="D8"/>
    </sheetView>
  </sheetViews>
  <sheetFormatPr baseColWidth="10" defaultRowHeight="13.2" x14ac:dyDescent="0.25"/>
  <cols>
    <col min="1" max="1" width="21.109375" bestFit="1" customWidth="1"/>
    <col min="2" max="2" width="23.33203125" bestFit="1" customWidth="1"/>
    <col min="3" max="3" width="18.6640625" bestFit="1" customWidth="1"/>
    <col min="4" max="4" width="26.6640625" bestFit="1" customWidth="1"/>
  </cols>
  <sheetData>
    <row r="3" spans="1:4" x14ac:dyDescent="0.25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5">
      <c r="A4" s="5" t="s">
        <v>1158</v>
      </c>
      <c r="B4" s="3">
        <v>9</v>
      </c>
      <c r="C4" s="182">
        <v>1498.6100000000001</v>
      </c>
      <c r="D4" s="182">
        <v>166.51222222222225</v>
      </c>
    </row>
    <row r="5" spans="1:4" x14ac:dyDescent="0.25">
      <c r="A5" s="5" t="s">
        <v>1159</v>
      </c>
      <c r="B5" s="3">
        <v>20</v>
      </c>
      <c r="C5" s="182">
        <v>5586.880000000001</v>
      </c>
      <c r="D5" s="182">
        <v>279.34400000000005</v>
      </c>
    </row>
    <row r="6" spans="1:4" x14ac:dyDescent="0.25">
      <c r="A6" s="5" t="s">
        <v>1160</v>
      </c>
      <c r="B6" s="3">
        <v>105</v>
      </c>
      <c r="C6" s="182">
        <v>48327.22</v>
      </c>
      <c r="D6" s="182">
        <v>460.25923809523812</v>
      </c>
    </row>
    <row r="7" spans="1:4" x14ac:dyDescent="0.25">
      <c r="A7" s="5" t="s">
        <v>1161</v>
      </c>
      <c r="B7" s="3">
        <v>82</v>
      </c>
      <c r="C7" s="182">
        <v>48787.739999999991</v>
      </c>
      <c r="D7" s="182">
        <v>594.97243902439016</v>
      </c>
    </row>
    <row r="8" spans="1:4" x14ac:dyDescent="0.25">
      <c r="A8" s="5" t="s">
        <v>1285</v>
      </c>
      <c r="B8" s="3">
        <v>13</v>
      </c>
      <c r="C8" s="182">
        <v>13814.89</v>
      </c>
      <c r="D8" s="182">
        <v>1062.6838461538462</v>
      </c>
    </row>
    <row r="9" spans="1:4" x14ac:dyDescent="0.25">
      <c r="A9" s="5" t="s">
        <v>1266</v>
      </c>
      <c r="B9" s="3">
        <v>229</v>
      </c>
      <c r="C9" s="182">
        <v>118015.33999999995</v>
      </c>
      <c r="D9" s="182">
        <v>515.3508296943229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dimension ref="A1:C9"/>
  <sheetViews>
    <sheetView topLeftCell="A10" zoomScaleNormal="100" workbookViewId="0">
      <selection activeCell="C6" sqref="C6"/>
    </sheetView>
  </sheetViews>
  <sheetFormatPr baseColWidth="10" defaultRowHeight="13.2" x14ac:dyDescent="0.25"/>
  <cols>
    <col min="1" max="1" width="21.109375" bestFit="1" customWidth="1"/>
    <col min="2" max="2" width="26" bestFit="1" customWidth="1"/>
    <col min="3" max="3" width="18.6640625" bestFit="1" customWidth="1"/>
    <col min="4" max="4" width="13.6640625" bestFit="1" customWidth="1"/>
    <col min="5" max="5" width="8.33203125" bestFit="1" customWidth="1"/>
    <col min="6" max="6" width="12.33203125" bestFit="1" customWidth="1"/>
  </cols>
  <sheetData>
    <row r="1" spans="1:3" x14ac:dyDescent="0.25">
      <c r="A1" s="4" t="s">
        <v>1273</v>
      </c>
      <c r="B1" t="s" vm="1">
        <v>1276</v>
      </c>
    </row>
    <row r="3" spans="1:3" x14ac:dyDescent="0.25">
      <c r="A3" s="4" t="s">
        <v>1157</v>
      </c>
      <c r="B3" t="s">
        <v>1281</v>
      </c>
      <c r="C3" t="s">
        <v>1269</v>
      </c>
    </row>
    <row r="4" spans="1:3" x14ac:dyDescent="0.25">
      <c r="A4" s="5" t="s">
        <v>1158</v>
      </c>
      <c r="B4" s="3">
        <v>74</v>
      </c>
      <c r="C4" s="182">
        <v>18679.199999999975</v>
      </c>
    </row>
    <row r="5" spans="1:3" x14ac:dyDescent="0.25">
      <c r="A5" s="5" t="s">
        <v>1159</v>
      </c>
      <c r="B5" s="3">
        <v>93</v>
      </c>
      <c r="C5" s="182">
        <v>32024.399999999972</v>
      </c>
    </row>
    <row r="6" spans="1:3" x14ac:dyDescent="0.25">
      <c r="A6" s="5" t="s">
        <v>1160</v>
      </c>
      <c r="B6" s="3">
        <v>93</v>
      </c>
      <c r="C6" s="182">
        <v>33368.399999999987</v>
      </c>
    </row>
    <row r="7" spans="1:3" x14ac:dyDescent="0.25">
      <c r="A7" s="5" t="s">
        <v>1161</v>
      </c>
      <c r="B7" s="3">
        <v>134</v>
      </c>
      <c r="C7" s="182">
        <v>48019.200000000084</v>
      </c>
    </row>
    <row r="8" spans="1:3" x14ac:dyDescent="0.25">
      <c r="A8" s="5" t="s">
        <v>1285</v>
      </c>
      <c r="B8" s="3">
        <v>9</v>
      </c>
      <c r="C8" s="182">
        <v>3229.2000000000007</v>
      </c>
    </row>
    <row r="9" spans="1:3" x14ac:dyDescent="0.25">
      <c r="A9" s="5" t="s">
        <v>1266</v>
      </c>
      <c r="B9" s="3">
        <v>403</v>
      </c>
      <c r="C9" s="182">
        <v>135320.40000000023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dimension ref="A1:C9"/>
  <sheetViews>
    <sheetView topLeftCell="B16" workbookViewId="0">
      <selection activeCell="C6" sqref="C6"/>
    </sheetView>
  </sheetViews>
  <sheetFormatPr baseColWidth="10" defaultRowHeight="13.2" x14ac:dyDescent="0.25"/>
  <cols>
    <col min="1" max="1" width="21.109375" bestFit="1" customWidth="1"/>
    <col min="2" max="2" width="20.44140625" bestFit="1" customWidth="1"/>
    <col min="3" max="3" width="19.6640625" bestFit="1" customWidth="1"/>
  </cols>
  <sheetData>
    <row r="1" spans="1:3" x14ac:dyDescent="0.25">
      <c r="A1" s="4" t="s">
        <v>1273</v>
      </c>
      <c r="B1" t="s" vm="2">
        <v>1282</v>
      </c>
    </row>
    <row r="3" spans="1:3" x14ac:dyDescent="0.25">
      <c r="A3" s="4" t="s">
        <v>1157</v>
      </c>
      <c r="B3" t="s">
        <v>1269</v>
      </c>
      <c r="C3" t="s">
        <v>1283</v>
      </c>
    </row>
    <row r="4" spans="1:3" x14ac:dyDescent="0.25">
      <c r="A4" s="5" t="s">
        <v>1158</v>
      </c>
      <c r="B4" s="182">
        <v>170146.03000000003</v>
      </c>
      <c r="C4" s="181">
        <v>0.1452098174641408</v>
      </c>
    </row>
    <row r="5" spans="1:3" x14ac:dyDescent="0.25">
      <c r="A5" s="5" t="s">
        <v>1159</v>
      </c>
      <c r="B5" s="182">
        <v>195071.87999999998</v>
      </c>
      <c r="C5" s="181">
        <v>0.16648259196636425</v>
      </c>
    </row>
    <row r="6" spans="1:3" x14ac:dyDescent="0.25">
      <c r="A6" s="5" t="s">
        <v>1160</v>
      </c>
      <c r="B6" s="182">
        <v>341354.61999999994</v>
      </c>
      <c r="C6" s="181">
        <v>0.29132646856785982</v>
      </c>
    </row>
    <row r="7" spans="1:3" x14ac:dyDescent="0.25">
      <c r="A7" s="5" t="s">
        <v>1161</v>
      </c>
      <c r="B7" s="182">
        <v>420799.86999999941</v>
      </c>
      <c r="C7" s="181">
        <v>0.35912840465119339</v>
      </c>
    </row>
    <row r="8" spans="1:3" x14ac:dyDescent="0.25">
      <c r="A8" s="5" t="s">
        <v>1285</v>
      </c>
      <c r="B8" s="182">
        <v>44352.99000000002</v>
      </c>
      <c r="C8" s="181">
        <v>3.7852717350436355E-2</v>
      </c>
    </row>
    <row r="9" spans="1:3" x14ac:dyDescent="0.25">
      <c r="A9" s="5" t="s">
        <v>1266</v>
      </c>
      <c r="B9" s="182">
        <v>1171725.3900000057</v>
      </c>
      <c r="C9" s="181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BAF-6CEA-407F-A37B-291BFC4A8E06}">
  <dimension ref="A3:BF10"/>
  <sheetViews>
    <sheetView workbookViewId="0">
      <selection activeCell="B4" sqref="B4"/>
    </sheetView>
  </sheetViews>
  <sheetFormatPr baseColWidth="10" defaultRowHeight="13.2" x14ac:dyDescent="0.25"/>
  <cols>
    <col min="1" max="1" width="23.6640625" bestFit="1" customWidth="1"/>
    <col min="2" max="2" width="24" bestFit="1" customWidth="1"/>
    <col min="3" max="3" width="22.6640625" bestFit="1" customWidth="1"/>
    <col min="4" max="4" width="34" bestFit="1" customWidth="1"/>
    <col min="5" max="5" width="29.5546875" bestFit="1" customWidth="1"/>
    <col min="6" max="6" width="15.5546875" bestFit="1" customWidth="1"/>
    <col min="7" max="7" width="11.6640625" bestFit="1" customWidth="1"/>
    <col min="8" max="8" width="14.44140625" bestFit="1" customWidth="1"/>
    <col min="9" max="9" width="23" bestFit="1" customWidth="1"/>
    <col min="10" max="10" width="15.88671875" bestFit="1" customWidth="1"/>
    <col min="11" max="11" width="33" bestFit="1" customWidth="1"/>
    <col min="12" max="12" width="16.44140625" bestFit="1" customWidth="1"/>
    <col min="13" max="13" width="12.6640625" bestFit="1" customWidth="1"/>
    <col min="14" max="14" width="15.109375" bestFit="1" customWidth="1"/>
    <col min="15" max="15" width="25.5546875" bestFit="1" customWidth="1"/>
    <col min="16" max="16" width="21.6640625" bestFit="1" customWidth="1"/>
    <col min="17" max="17" width="12" bestFit="1" customWidth="1"/>
    <col min="18" max="18" width="6.5546875" bestFit="1" customWidth="1"/>
    <col min="19" max="19" width="24.33203125" bestFit="1" customWidth="1"/>
    <col min="20" max="20" width="12.44140625" bestFit="1" customWidth="1"/>
    <col min="21" max="21" width="12" bestFit="1" customWidth="1"/>
    <col min="22" max="22" width="13.33203125" bestFit="1" customWidth="1"/>
    <col min="23" max="24" width="12.88671875" bestFit="1" customWidth="1"/>
    <col min="25" max="25" width="34.44140625" bestFit="1" customWidth="1"/>
    <col min="26" max="26" width="19.44140625" bestFit="1" customWidth="1"/>
    <col min="27" max="27" width="19" bestFit="1" customWidth="1"/>
    <col min="28" max="28" width="30.5546875" bestFit="1" customWidth="1"/>
    <col min="29" max="29" width="15.109375" bestFit="1" customWidth="1"/>
    <col min="30" max="30" width="12" bestFit="1" customWidth="1"/>
    <col min="31" max="31" width="20.5546875" bestFit="1" customWidth="1"/>
    <col min="32" max="32" width="23.33203125" bestFit="1" customWidth="1"/>
    <col min="33" max="33" width="6.6640625" bestFit="1" customWidth="1"/>
    <col min="34" max="34" width="26" bestFit="1" customWidth="1"/>
    <col min="35" max="35" width="24.88671875" bestFit="1" customWidth="1"/>
    <col min="36" max="36" width="24" bestFit="1" customWidth="1"/>
    <col min="37" max="38" width="23.109375" bestFit="1" customWidth="1"/>
    <col min="39" max="39" width="23.44140625" bestFit="1" customWidth="1"/>
    <col min="40" max="42" width="24.44140625" bestFit="1" customWidth="1"/>
    <col min="43" max="43" width="30.5546875" bestFit="1" customWidth="1"/>
    <col min="44" max="44" width="17" bestFit="1" customWidth="1"/>
    <col min="45" max="45" width="36.109375" bestFit="1" customWidth="1"/>
    <col min="46" max="46" width="12" bestFit="1" customWidth="1"/>
    <col min="47" max="47" width="17.6640625" bestFit="1" customWidth="1"/>
    <col min="48" max="48" width="36" bestFit="1" customWidth="1"/>
    <col min="49" max="49" width="29" bestFit="1" customWidth="1"/>
    <col min="50" max="50" width="33.5546875" bestFit="1" customWidth="1"/>
    <col min="51" max="51" width="12" bestFit="1" customWidth="1"/>
    <col min="52" max="52" width="12.44140625" bestFit="1" customWidth="1"/>
    <col min="53" max="53" width="23.6640625" bestFit="1" customWidth="1"/>
    <col min="54" max="54" width="23.109375" bestFit="1" customWidth="1"/>
    <col min="55" max="55" width="17.88671875" bestFit="1" customWidth="1"/>
    <col min="56" max="56" width="16.88671875" bestFit="1" customWidth="1"/>
    <col min="57" max="57" width="22.109375" bestFit="1" customWidth="1"/>
    <col min="58" max="58" width="13.109375" bestFit="1" customWidth="1"/>
    <col min="59" max="403" width="10.109375" bestFit="1" customWidth="1"/>
    <col min="404" max="404" width="13.109375" bestFit="1" customWidth="1"/>
  </cols>
  <sheetData>
    <row r="3" spans="1:58" x14ac:dyDescent="0.25">
      <c r="A3" s="4" t="s">
        <v>1302</v>
      </c>
      <c r="B3" s="4" t="s">
        <v>1318</v>
      </c>
    </row>
    <row r="4" spans="1:58" x14ac:dyDescent="0.25">
      <c r="A4" s="4" t="s">
        <v>1157</v>
      </c>
      <c r="B4" t="s">
        <v>1197</v>
      </c>
      <c r="C4" t="s">
        <v>1193</v>
      </c>
      <c r="D4" t="s">
        <v>1206</v>
      </c>
      <c r="E4" t="s">
        <v>1207</v>
      </c>
      <c r="F4" t="s">
        <v>1188</v>
      </c>
      <c r="G4" t="s">
        <v>1319</v>
      </c>
      <c r="H4" t="s">
        <v>1194</v>
      </c>
      <c r="I4" t="s">
        <v>1199</v>
      </c>
      <c r="J4" t="s">
        <v>1200</v>
      </c>
      <c r="K4" t="s">
        <v>1201</v>
      </c>
      <c r="L4" t="s">
        <v>1189</v>
      </c>
      <c r="M4" t="s">
        <v>1239</v>
      </c>
      <c r="N4" t="s">
        <v>1240</v>
      </c>
      <c r="O4" t="s">
        <v>733</v>
      </c>
      <c r="P4" t="s">
        <v>1320</v>
      </c>
      <c r="Q4" t="s">
        <v>1242</v>
      </c>
      <c r="R4" t="s">
        <v>179</v>
      </c>
      <c r="S4" t="s">
        <v>915</v>
      </c>
      <c r="T4" t="s">
        <v>1233</v>
      </c>
      <c r="U4" t="s">
        <v>1236</v>
      </c>
      <c r="V4" t="s">
        <v>1226</v>
      </c>
      <c r="W4" t="s">
        <v>1232</v>
      </c>
      <c r="X4" t="s">
        <v>1175</v>
      </c>
      <c r="Y4" t="s">
        <v>1177</v>
      </c>
      <c r="Z4" t="s">
        <v>1176</v>
      </c>
      <c r="AA4" t="s">
        <v>1321</v>
      </c>
      <c r="AB4" t="s">
        <v>636</v>
      </c>
      <c r="AC4" t="s">
        <v>1322</v>
      </c>
      <c r="AD4" t="s">
        <v>1243</v>
      </c>
      <c r="AE4" t="s">
        <v>1204</v>
      </c>
      <c r="AF4" t="s">
        <v>1230</v>
      </c>
      <c r="AG4" t="s">
        <v>1228</v>
      </c>
      <c r="AH4" t="s">
        <v>778</v>
      </c>
      <c r="AI4" t="s">
        <v>779</v>
      </c>
      <c r="AJ4" t="s">
        <v>1223</v>
      </c>
      <c r="AK4" t="s">
        <v>1323</v>
      </c>
      <c r="AL4" t="s">
        <v>1246</v>
      </c>
      <c r="AM4" t="s">
        <v>1218</v>
      </c>
      <c r="AN4" t="s">
        <v>1219</v>
      </c>
      <c r="AO4" t="s">
        <v>1220</v>
      </c>
      <c r="AP4" t="s">
        <v>1221</v>
      </c>
      <c r="AQ4" t="s">
        <v>1217</v>
      </c>
      <c r="AR4" t="s">
        <v>1245</v>
      </c>
      <c r="AS4" t="s">
        <v>941</v>
      </c>
      <c r="AT4" t="s">
        <v>1238</v>
      </c>
      <c r="AU4" t="s">
        <v>1241</v>
      </c>
      <c r="AV4" t="s">
        <v>400</v>
      </c>
      <c r="AW4" t="s">
        <v>128</v>
      </c>
      <c r="AX4" t="s">
        <v>269</v>
      </c>
      <c r="AY4" t="s">
        <v>1237</v>
      </c>
      <c r="AZ4" t="s">
        <v>127</v>
      </c>
      <c r="BA4" t="s">
        <v>923</v>
      </c>
      <c r="BB4" t="s">
        <v>181</v>
      </c>
      <c r="BC4" t="s">
        <v>640</v>
      </c>
      <c r="BD4" t="s">
        <v>924</v>
      </c>
      <c r="BE4" t="s">
        <v>674</v>
      </c>
      <c r="BF4" t="s">
        <v>1266</v>
      </c>
    </row>
    <row r="5" spans="1:58" x14ac:dyDescent="0.25">
      <c r="A5" s="5" t="s">
        <v>1158</v>
      </c>
      <c r="B5" s="3"/>
      <c r="C5" s="3"/>
      <c r="D5" s="3"/>
      <c r="E5" s="3"/>
      <c r="F5" s="3">
        <v>7.0000000000000009</v>
      </c>
      <c r="G5" s="3">
        <v>19.000000000000004</v>
      </c>
      <c r="H5" s="3">
        <v>6.0000000000000009</v>
      </c>
      <c r="I5" s="3"/>
      <c r="J5" s="3"/>
      <c r="K5" s="3"/>
      <c r="L5" s="3">
        <v>7.0000000000000009</v>
      </c>
      <c r="M5" s="3">
        <v>164.57142857142861</v>
      </c>
      <c r="N5" s="3">
        <v>27.428571428571431</v>
      </c>
      <c r="O5" s="3">
        <v>6.0000000000000009</v>
      </c>
      <c r="P5" s="3">
        <v>78.000000000000014</v>
      </c>
      <c r="Q5" s="3">
        <v>157.71428571428575</v>
      </c>
      <c r="R5" s="3"/>
      <c r="S5" s="3">
        <v>27</v>
      </c>
      <c r="T5" s="3"/>
      <c r="U5" s="3">
        <v>54.857142857142861</v>
      </c>
      <c r="V5" s="3"/>
      <c r="W5" s="3"/>
      <c r="X5" s="3">
        <v>9192.2857142857119</v>
      </c>
      <c r="Y5" s="3"/>
      <c r="Z5" s="3"/>
      <c r="AA5" s="3">
        <v>30.000000000000004</v>
      </c>
      <c r="AB5" s="3">
        <v>24</v>
      </c>
      <c r="AC5" s="3"/>
      <c r="AD5" s="3">
        <v>1871.4285714285722</v>
      </c>
      <c r="AE5" s="3"/>
      <c r="AF5" s="3"/>
      <c r="AG5" s="3"/>
      <c r="AH5" s="3">
        <v>19.285714285714288</v>
      </c>
      <c r="AI5" s="3">
        <v>38.571428571428577</v>
      </c>
      <c r="AJ5" s="3"/>
      <c r="AK5" s="3"/>
      <c r="AL5" s="3">
        <v>14.571428571428573</v>
      </c>
      <c r="AM5" s="3">
        <v>346.28571428571433</v>
      </c>
      <c r="AN5" s="3"/>
      <c r="AO5" s="3"/>
      <c r="AP5" s="3"/>
      <c r="AQ5" s="3">
        <v>384.85714285714289</v>
      </c>
      <c r="AR5" s="3">
        <v>102</v>
      </c>
      <c r="AS5" s="3">
        <v>14</v>
      </c>
      <c r="AT5" s="3">
        <v>27.428571428571431</v>
      </c>
      <c r="AU5" s="3">
        <v>109.71428571428572</v>
      </c>
      <c r="AV5" s="3"/>
      <c r="AW5" s="3">
        <v>33</v>
      </c>
      <c r="AX5" s="3"/>
      <c r="AY5" s="3">
        <v>48</v>
      </c>
      <c r="AZ5" s="3">
        <v>0</v>
      </c>
      <c r="BA5" s="3"/>
      <c r="BB5" s="3">
        <v>268</v>
      </c>
      <c r="BC5" s="3">
        <v>126.00000000000001</v>
      </c>
      <c r="BD5" s="3">
        <v>132.00000000000003</v>
      </c>
      <c r="BE5" s="3"/>
      <c r="BF5" s="3">
        <v>13336.000000000016</v>
      </c>
    </row>
    <row r="6" spans="1:58" x14ac:dyDescent="0.25">
      <c r="A6" s="5" t="s">
        <v>1159</v>
      </c>
      <c r="B6" s="3">
        <v>12.000000000000002</v>
      </c>
      <c r="C6" s="3"/>
      <c r="D6" s="3">
        <v>2.5714285714285716</v>
      </c>
      <c r="E6" s="3">
        <v>2.5714285714285716</v>
      </c>
      <c r="F6" s="3">
        <v>11</v>
      </c>
      <c r="G6" s="3">
        <v>11</v>
      </c>
      <c r="H6" s="3">
        <v>6.0000000000000009</v>
      </c>
      <c r="I6" s="3">
        <v>3.0000000000000004</v>
      </c>
      <c r="J6" s="3"/>
      <c r="K6" s="3"/>
      <c r="L6" s="3">
        <v>11</v>
      </c>
      <c r="M6" s="3">
        <v>253.71428571428578</v>
      </c>
      <c r="N6" s="3">
        <v>164.57142857142861</v>
      </c>
      <c r="O6" s="3">
        <v>12.000000000000002</v>
      </c>
      <c r="P6" s="3">
        <v>60</v>
      </c>
      <c r="Q6" s="3">
        <v>233.14285714285717</v>
      </c>
      <c r="R6" s="3"/>
      <c r="S6" s="3">
        <v>6</v>
      </c>
      <c r="T6" s="3"/>
      <c r="U6" s="3">
        <v>260.57142857142856</v>
      </c>
      <c r="V6" s="3"/>
      <c r="W6" s="3"/>
      <c r="X6" s="3">
        <v>9127.2857142857156</v>
      </c>
      <c r="Y6" s="3"/>
      <c r="Z6" s="3"/>
      <c r="AA6" s="3">
        <v>18.000000000000004</v>
      </c>
      <c r="AB6" s="3"/>
      <c r="AC6" s="3"/>
      <c r="AD6" s="3">
        <v>2885.7142857142853</v>
      </c>
      <c r="AE6" s="3"/>
      <c r="AF6" s="3"/>
      <c r="AG6" s="3"/>
      <c r="AH6" s="3">
        <v>6.4285714285714288</v>
      </c>
      <c r="AI6" s="3">
        <v>45.000000000000007</v>
      </c>
      <c r="AJ6" s="3">
        <v>68.571428571428569</v>
      </c>
      <c r="AK6" s="3">
        <v>6.0000000000000009</v>
      </c>
      <c r="AL6" s="3">
        <v>54.000000000000007</v>
      </c>
      <c r="AM6" s="3">
        <v>282.85714285714289</v>
      </c>
      <c r="AN6" s="3">
        <v>3.9999999999999991</v>
      </c>
      <c r="AO6" s="3">
        <v>9</v>
      </c>
      <c r="AP6" s="3">
        <v>1</v>
      </c>
      <c r="AQ6" s="3">
        <v>611.14285714285711</v>
      </c>
      <c r="AR6" s="3">
        <v>84</v>
      </c>
      <c r="AS6" s="3">
        <v>1</v>
      </c>
      <c r="AT6" s="3"/>
      <c r="AU6" s="3">
        <v>1193.1428571428571</v>
      </c>
      <c r="AV6" s="3"/>
      <c r="AW6" s="3">
        <v>86</v>
      </c>
      <c r="AX6" s="3"/>
      <c r="AY6" s="3">
        <v>411.42857142857144</v>
      </c>
      <c r="AZ6" s="3"/>
      <c r="BA6" s="3">
        <v>0</v>
      </c>
      <c r="BB6" s="3">
        <v>260.85714285714289</v>
      </c>
      <c r="BC6" s="3">
        <v>30</v>
      </c>
      <c r="BD6" s="3">
        <v>66</v>
      </c>
      <c r="BE6" s="3">
        <v>8.5714285714285712</v>
      </c>
      <c r="BF6" s="3">
        <v>16309.142857142866</v>
      </c>
    </row>
    <row r="7" spans="1:58" x14ac:dyDescent="0.25">
      <c r="A7" s="5" t="s">
        <v>1160</v>
      </c>
      <c r="B7" s="3">
        <v>251</v>
      </c>
      <c r="C7" s="3"/>
      <c r="D7" s="3"/>
      <c r="E7" s="3"/>
      <c r="F7" s="3">
        <v>422</v>
      </c>
      <c r="G7" s="3">
        <v>191.00000000000003</v>
      </c>
      <c r="H7" s="3">
        <v>30.000000000000007</v>
      </c>
      <c r="I7" s="3">
        <v>33</v>
      </c>
      <c r="J7" s="3"/>
      <c r="K7" s="3"/>
      <c r="L7" s="3">
        <v>457.00000000000006</v>
      </c>
      <c r="M7" s="3">
        <v>336.00000000000006</v>
      </c>
      <c r="N7" s="3">
        <v>219.42857142857144</v>
      </c>
      <c r="O7" s="3"/>
      <c r="P7" s="3">
        <v>176</v>
      </c>
      <c r="Q7" s="3">
        <v>226.28571428571431</v>
      </c>
      <c r="R7" s="3"/>
      <c r="S7" s="3"/>
      <c r="T7" s="3"/>
      <c r="U7" s="3">
        <v>260.57142857142861</v>
      </c>
      <c r="V7" s="3">
        <v>77.000000000000014</v>
      </c>
      <c r="W7" s="3"/>
      <c r="X7" s="3">
        <v>14718</v>
      </c>
      <c r="Y7" s="3"/>
      <c r="Z7" s="3"/>
      <c r="AA7" s="3">
        <v>42.000000000000007</v>
      </c>
      <c r="AB7" s="3">
        <v>18.000000000000004</v>
      </c>
      <c r="AC7" s="3">
        <v>20</v>
      </c>
      <c r="AD7" s="3">
        <v>2731.9999999999986</v>
      </c>
      <c r="AE7" s="3"/>
      <c r="AF7" s="3">
        <v>38.571428571428569</v>
      </c>
      <c r="AG7" s="3"/>
      <c r="AH7" s="3"/>
      <c r="AI7" s="3"/>
      <c r="AJ7" s="3">
        <v>243.57142857142858</v>
      </c>
      <c r="AK7" s="3">
        <v>18.000000000000004</v>
      </c>
      <c r="AL7" s="3">
        <v>25.714285714285715</v>
      </c>
      <c r="AM7" s="3">
        <v>1115.1428571428573</v>
      </c>
      <c r="AN7" s="3"/>
      <c r="AO7" s="3"/>
      <c r="AP7" s="3"/>
      <c r="AQ7" s="3">
        <v>408.85714285714283</v>
      </c>
      <c r="AR7" s="3">
        <v>522</v>
      </c>
      <c r="AS7" s="3"/>
      <c r="AT7" s="3"/>
      <c r="AU7" s="3">
        <v>857.14285714285711</v>
      </c>
      <c r="AV7" s="3"/>
      <c r="AW7" s="3">
        <v>93</v>
      </c>
      <c r="AX7" s="3"/>
      <c r="AY7" s="3">
        <v>1206.8571428571429</v>
      </c>
      <c r="AZ7" s="3">
        <v>0</v>
      </c>
      <c r="BA7" s="3"/>
      <c r="BB7" s="3">
        <v>6.0000000000000009</v>
      </c>
      <c r="BC7" s="3">
        <v>24.000000000000004</v>
      </c>
      <c r="BD7" s="3"/>
      <c r="BE7" s="3">
        <v>17.142857142857142</v>
      </c>
      <c r="BF7" s="3">
        <v>24785.28571428567</v>
      </c>
    </row>
    <row r="8" spans="1:58" x14ac:dyDescent="0.25">
      <c r="A8" s="5" t="s">
        <v>1161</v>
      </c>
      <c r="B8" s="3">
        <v>199.00000000000003</v>
      </c>
      <c r="C8" s="3">
        <v>24.000000000000004</v>
      </c>
      <c r="D8" s="3"/>
      <c r="E8" s="3"/>
      <c r="F8" s="3">
        <v>291</v>
      </c>
      <c r="G8" s="3">
        <v>306</v>
      </c>
      <c r="H8" s="3">
        <v>75.000000000000014</v>
      </c>
      <c r="I8" s="3">
        <v>32.000000000000007</v>
      </c>
      <c r="J8" s="3">
        <v>4.3571428571428577</v>
      </c>
      <c r="K8" s="3">
        <v>9.0000000000000018</v>
      </c>
      <c r="L8" s="3">
        <v>276.00000000000006</v>
      </c>
      <c r="M8" s="3">
        <v>178.28571428571428</v>
      </c>
      <c r="N8" s="3">
        <v>356.57142857142861</v>
      </c>
      <c r="O8" s="3"/>
      <c r="P8" s="3">
        <v>120.00000000000001</v>
      </c>
      <c r="Q8" s="3">
        <v>253.71428571428572</v>
      </c>
      <c r="R8" s="3">
        <v>0</v>
      </c>
      <c r="S8" s="3"/>
      <c r="T8" s="3">
        <v>19.285714285714285</v>
      </c>
      <c r="U8" s="3">
        <v>322.28571428571428</v>
      </c>
      <c r="V8" s="3">
        <v>48.000000000000007</v>
      </c>
      <c r="W8" s="3"/>
      <c r="X8" s="3">
        <v>19408.71428571429</v>
      </c>
      <c r="Y8" s="3">
        <v>20.571428571428569</v>
      </c>
      <c r="Z8" s="3">
        <v>42.000000000000007</v>
      </c>
      <c r="AA8" s="3">
        <v>138</v>
      </c>
      <c r="AB8" s="3"/>
      <c r="AC8" s="3">
        <v>87.000000000000014</v>
      </c>
      <c r="AD8" s="3">
        <v>905.14285714285722</v>
      </c>
      <c r="AE8" s="3"/>
      <c r="AF8" s="3"/>
      <c r="AG8" s="3">
        <v>9</v>
      </c>
      <c r="AH8" s="3"/>
      <c r="AI8" s="3"/>
      <c r="AJ8" s="3">
        <v>181.42857142857147</v>
      </c>
      <c r="AK8" s="3"/>
      <c r="AL8" s="3">
        <v>6.0000000000000009</v>
      </c>
      <c r="AM8" s="3">
        <v>795.42857142857156</v>
      </c>
      <c r="AN8" s="3">
        <v>1</v>
      </c>
      <c r="AO8" s="3"/>
      <c r="AP8" s="3"/>
      <c r="AQ8" s="3">
        <v>264</v>
      </c>
      <c r="AR8" s="3">
        <v>246</v>
      </c>
      <c r="AS8" s="3"/>
      <c r="AT8" s="3"/>
      <c r="AU8" s="3">
        <v>2064.0000000000005</v>
      </c>
      <c r="AV8" s="3">
        <v>1</v>
      </c>
      <c r="AW8" s="3">
        <v>16</v>
      </c>
      <c r="AX8" s="3">
        <v>117</v>
      </c>
      <c r="AY8" s="3">
        <v>1508.5714285714289</v>
      </c>
      <c r="AZ8" s="3">
        <v>0</v>
      </c>
      <c r="BA8" s="3"/>
      <c r="BB8" s="3">
        <v>34.285714285714285</v>
      </c>
      <c r="BC8" s="3"/>
      <c r="BD8" s="3"/>
      <c r="BE8" s="3"/>
      <c r="BF8" s="3">
        <v>28359.642857142862</v>
      </c>
    </row>
    <row r="9" spans="1:58" x14ac:dyDescent="0.25">
      <c r="A9" s="5" t="s">
        <v>1285</v>
      </c>
      <c r="B9" s="3">
        <v>23</v>
      </c>
      <c r="C9" s="3"/>
      <c r="D9" s="3"/>
      <c r="E9" s="3"/>
      <c r="F9" s="3">
        <v>13.000000000000002</v>
      </c>
      <c r="G9" s="3">
        <v>184</v>
      </c>
      <c r="H9" s="3">
        <v>12.000000000000002</v>
      </c>
      <c r="I9" s="3"/>
      <c r="J9" s="3"/>
      <c r="K9" s="3">
        <v>3.0000000000000004</v>
      </c>
      <c r="L9" s="3">
        <v>1</v>
      </c>
      <c r="M9" s="3">
        <v>20.571428571428573</v>
      </c>
      <c r="N9" s="3"/>
      <c r="O9" s="3"/>
      <c r="P9" s="3">
        <v>51.000000000000007</v>
      </c>
      <c r="Q9" s="3"/>
      <c r="R9" s="3"/>
      <c r="S9" s="3"/>
      <c r="T9" s="3">
        <v>9.6428571428571423</v>
      </c>
      <c r="U9" s="3">
        <v>27.428571428571431</v>
      </c>
      <c r="V9" s="3">
        <v>24.000000000000004</v>
      </c>
      <c r="W9" s="3">
        <v>9.6428571428571423</v>
      </c>
      <c r="X9" s="3">
        <v>1460.5714285714287</v>
      </c>
      <c r="Y9" s="3">
        <v>68.571428571428569</v>
      </c>
      <c r="Z9" s="3">
        <v>48</v>
      </c>
      <c r="AA9" s="3"/>
      <c r="AB9" s="3"/>
      <c r="AC9" s="3">
        <v>72.000000000000014</v>
      </c>
      <c r="AD9" s="3"/>
      <c r="AE9" s="3">
        <v>2</v>
      </c>
      <c r="AF9" s="3"/>
      <c r="AG9" s="3">
        <v>48.000000000000007</v>
      </c>
      <c r="AH9" s="3"/>
      <c r="AI9" s="3"/>
      <c r="AJ9" s="3">
        <v>34.285714285714285</v>
      </c>
      <c r="AK9" s="3"/>
      <c r="AL9" s="3"/>
      <c r="AM9" s="3">
        <v>36</v>
      </c>
      <c r="AN9" s="3"/>
      <c r="AO9" s="3"/>
      <c r="AP9" s="3"/>
      <c r="AQ9" s="3">
        <v>162.85714285714286</v>
      </c>
      <c r="AR9" s="3">
        <v>48.000000000000007</v>
      </c>
      <c r="AS9" s="3"/>
      <c r="AT9" s="3"/>
      <c r="AU9" s="3">
        <v>130.28571428571428</v>
      </c>
      <c r="AV9" s="3"/>
      <c r="AW9" s="3">
        <v>9</v>
      </c>
      <c r="AX9" s="3"/>
      <c r="AY9" s="3">
        <v>116.57142857142857</v>
      </c>
      <c r="AZ9" s="3"/>
      <c r="BA9" s="3"/>
      <c r="BB9" s="3">
        <v>8.5714285714285712</v>
      </c>
      <c r="BC9" s="3"/>
      <c r="BD9" s="3"/>
      <c r="BE9" s="3"/>
      <c r="BF9" s="3">
        <v>2623</v>
      </c>
    </row>
    <row r="10" spans="1:58" x14ac:dyDescent="0.25">
      <c r="A10" s="5" t="s">
        <v>1266</v>
      </c>
      <c r="B10" s="3">
        <v>485.00000000000006</v>
      </c>
      <c r="C10" s="3">
        <v>24.000000000000004</v>
      </c>
      <c r="D10" s="3">
        <v>2.5714285714285716</v>
      </c>
      <c r="E10" s="3">
        <v>2.5714285714285716</v>
      </c>
      <c r="F10" s="3">
        <v>744</v>
      </c>
      <c r="G10" s="3">
        <v>711</v>
      </c>
      <c r="H10" s="3">
        <v>129.00000000000003</v>
      </c>
      <c r="I10" s="3">
        <v>68</v>
      </c>
      <c r="J10" s="3">
        <v>4.3571428571428577</v>
      </c>
      <c r="K10" s="3">
        <v>12.000000000000002</v>
      </c>
      <c r="L10" s="3">
        <v>752</v>
      </c>
      <c r="M10" s="3">
        <v>953.14285714285734</v>
      </c>
      <c r="N10" s="3">
        <v>767.99999999999989</v>
      </c>
      <c r="O10" s="3">
        <v>18.000000000000004</v>
      </c>
      <c r="P10" s="3">
        <v>485.00000000000006</v>
      </c>
      <c r="Q10" s="3">
        <v>870.85714285714312</v>
      </c>
      <c r="R10" s="3">
        <v>0</v>
      </c>
      <c r="S10" s="3">
        <v>33</v>
      </c>
      <c r="T10" s="3">
        <v>28.928571428571431</v>
      </c>
      <c r="U10" s="3">
        <v>925.71428571428601</v>
      </c>
      <c r="V10" s="3">
        <v>149.00000000000003</v>
      </c>
      <c r="W10" s="3">
        <v>9.6428571428571423</v>
      </c>
      <c r="X10" s="3">
        <v>53906.857142857138</v>
      </c>
      <c r="Y10" s="3">
        <v>89.142857142857139</v>
      </c>
      <c r="Z10" s="3">
        <v>90.000000000000014</v>
      </c>
      <c r="AA10" s="3">
        <v>228</v>
      </c>
      <c r="AB10" s="3">
        <v>42</v>
      </c>
      <c r="AC10" s="3">
        <v>179</v>
      </c>
      <c r="AD10" s="3">
        <v>8394.2857142857156</v>
      </c>
      <c r="AE10" s="3">
        <v>2</v>
      </c>
      <c r="AF10" s="3">
        <v>38.571428571428569</v>
      </c>
      <c r="AG10" s="3">
        <v>57</v>
      </c>
      <c r="AH10" s="3">
        <v>25.714285714285715</v>
      </c>
      <c r="AI10" s="3">
        <v>83.571428571428584</v>
      </c>
      <c r="AJ10" s="3">
        <v>527.85714285714255</v>
      </c>
      <c r="AK10" s="3">
        <v>24.000000000000004</v>
      </c>
      <c r="AL10" s="3">
        <v>100.28571428571429</v>
      </c>
      <c r="AM10" s="3">
        <v>2575.7142857142862</v>
      </c>
      <c r="AN10" s="3">
        <v>4.9999999999999991</v>
      </c>
      <c r="AO10" s="3">
        <v>9</v>
      </c>
      <c r="AP10" s="3">
        <v>1</v>
      </c>
      <c r="AQ10" s="3">
        <v>1831.7142857142853</v>
      </c>
      <c r="AR10" s="3">
        <v>1002</v>
      </c>
      <c r="AS10" s="3">
        <v>15</v>
      </c>
      <c r="AT10" s="3">
        <v>27.428571428571431</v>
      </c>
      <c r="AU10" s="3">
        <v>4354.2857142857138</v>
      </c>
      <c r="AV10" s="3">
        <v>1</v>
      </c>
      <c r="AW10" s="3">
        <v>237</v>
      </c>
      <c r="AX10" s="3">
        <v>117</v>
      </c>
      <c r="AY10" s="3">
        <v>3291.4285714285706</v>
      </c>
      <c r="AZ10" s="3">
        <v>0</v>
      </c>
      <c r="BA10" s="3">
        <v>0</v>
      </c>
      <c r="BB10" s="3">
        <v>577.71428571428578</v>
      </c>
      <c r="BC10" s="3">
        <v>180.00000000000003</v>
      </c>
      <c r="BD10" s="3">
        <v>198.00000000000003</v>
      </c>
      <c r="BE10" s="3">
        <v>25.714285714285715</v>
      </c>
      <c r="BF10" s="3">
        <v>85413.071428571566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112E3-B477-4286-B842-E9414061BAFD}">
  <dimension ref="A3:B31"/>
  <sheetViews>
    <sheetView workbookViewId="0">
      <selection activeCell="A5" sqref="A5"/>
    </sheetView>
  </sheetViews>
  <sheetFormatPr baseColWidth="10" defaultRowHeight="13.2" x14ac:dyDescent="0.25"/>
  <cols>
    <col min="1" max="1" width="34.5546875" bestFit="1" customWidth="1"/>
    <col min="2" max="2" width="22.77734375" bestFit="1" customWidth="1"/>
    <col min="3" max="5" width="23.44140625" bestFit="1" customWidth="1"/>
    <col min="6" max="6" width="12.33203125" bestFit="1" customWidth="1"/>
    <col min="7" max="7" width="6.33203125" bestFit="1" customWidth="1"/>
    <col min="8" max="8" width="24.44140625" bestFit="1" customWidth="1"/>
    <col min="9" max="9" width="12" bestFit="1" customWidth="1"/>
    <col min="10" max="10" width="10.109375" bestFit="1" customWidth="1"/>
    <col min="11" max="11" width="13" bestFit="1" customWidth="1"/>
    <col min="12" max="12" width="12.33203125" bestFit="1" customWidth="1"/>
    <col min="13" max="13" width="33.21875" bestFit="1" customWidth="1"/>
    <col min="14" max="14" width="18.6640625" bestFit="1" customWidth="1"/>
    <col min="15" max="15" width="18.33203125" bestFit="1" customWidth="1"/>
    <col min="16" max="16" width="30.33203125" bestFit="1" customWidth="1"/>
    <col min="17" max="17" width="15.44140625" bestFit="1" customWidth="1"/>
    <col min="18" max="18" width="9.77734375" bestFit="1" customWidth="1"/>
    <col min="19" max="19" width="22.109375" bestFit="1" customWidth="1"/>
    <col min="20" max="20" width="6.33203125" bestFit="1" customWidth="1"/>
    <col min="21" max="21" width="25.5546875" bestFit="1" customWidth="1"/>
    <col min="22" max="22" width="24.44140625" bestFit="1" customWidth="1"/>
    <col min="23" max="23" width="23.21875" bestFit="1" customWidth="1"/>
    <col min="24" max="24" width="22.109375" bestFit="1" customWidth="1"/>
    <col min="25" max="25" width="21.77734375" bestFit="1" customWidth="1"/>
    <col min="26" max="26" width="22.109375" bestFit="1" customWidth="1"/>
    <col min="27" max="29" width="23.44140625" bestFit="1" customWidth="1"/>
    <col min="30" max="30" width="29.109375" bestFit="1" customWidth="1"/>
    <col min="31" max="31" width="29.6640625" bestFit="1" customWidth="1"/>
    <col min="32" max="32" width="15.77734375" bestFit="1" customWidth="1"/>
    <col min="33" max="33" width="35.88671875" bestFit="1" customWidth="1"/>
    <col min="34" max="34" width="11.33203125" bestFit="1" customWidth="1"/>
    <col min="35" max="35" width="17" bestFit="1" customWidth="1"/>
    <col min="36" max="36" width="35.88671875" bestFit="1" customWidth="1"/>
    <col min="37" max="37" width="28.5546875" bestFit="1" customWidth="1"/>
    <col min="38" max="38" width="32.77734375" bestFit="1" customWidth="1"/>
    <col min="39" max="39" width="11.6640625" bestFit="1" customWidth="1"/>
    <col min="40" max="40" width="12.33203125" bestFit="1" customWidth="1"/>
    <col min="41" max="41" width="24" bestFit="1" customWidth="1"/>
    <col min="42" max="42" width="22.6640625" bestFit="1" customWidth="1"/>
    <col min="43" max="43" width="17.88671875" bestFit="1" customWidth="1"/>
    <col min="44" max="44" width="16.88671875" bestFit="1" customWidth="1"/>
    <col min="45" max="45" width="22.21875" bestFit="1" customWidth="1"/>
    <col min="46" max="46" width="20" bestFit="1" customWidth="1"/>
    <col min="47" max="48" width="12.33203125" bestFit="1" customWidth="1"/>
  </cols>
  <sheetData>
    <row r="3" spans="1:2" x14ac:dyDescent="0.25">
      <c r="A3" s="4" t="s">
        <v>1157</v>
      </c>
      <c r="B3" t="s">
        <v>1302</v>
      </c>
    </row>
    <row r="4" spans="1:2" x14ac:dyDescent="0.25">
      <c r="A4" s="5" t="s">
        <v>1285</v>
      </c>
      <c r="B4" s="6"/>
    </row>
    <row r="5" spans="1:2" x14ac:dyDescent="0.25">
      <c r="A5" s="222" t="s">
        <v>1239</v>
      </c>
      <c r="B5" s="6">
        <v>20.571428571428573</v>
      </c>
    </row>
    <row r="6" spans="1:2" x14ac:dyDescent="0.25">
      <c r="A6" s="222" t="s">
        <v>1244</v>
      </c>
      <c r="B6" s="6">
        <v>51.000000000000007</v>
      </c>
    </row>
    <row r="7" spans="1:2" x14ac:dyDescent="0.25">
      <c r="A7" s="222" t="s">
        <v>1197</v>
      </c>
      <c r="B7" s="6">
        <v>23</v>
      </c>
    </row>
    <row r="8" spans="1:2" x14ac:dyDescent="0.25">
      <c r="A8" s="222" t="s">
        <v>1233</v>
      </c>
      <c r="B8" s="6">
        <v>9.6428571428571423</v>
      </c>
    </row>
    <row r="9" spans="1:2" x14ac:dyDescent="0.25">
      <c r="A9" s="222" t="s">
        <v>1236</v>
      </c>
      <c r="B9" s="6">
        <v>27.428571428571431</v>
      </c>
    </row>
    <row r="10" spans="1:2" x14ac:dyDescent="0.25">
      <c r="A10" s="222" t="s">
        <v>1226</v>
      </c>
      <c r="B10" s="6">
        <v>24.000000000000004</v>
      </c>
    </row>
    <row r="11" spans="1:2" x14ac:dyDescent="0.25">
      <c r="A11" s="222" t="s">
        <v>1175</v>
      </c>
      <c r="B11" s="6">
        <v>1460.5714285714284</v>
      </c>
    </row>
    <row r="12" spans="1:2" x14ac:dyDescent="0.25">
      <c r="A12" s="222" t="s">
        <v>1177</v>
      </c>
      <c r="B12" s="6">
        <v>68.571428571428569</v>
      </c>
    </row>
    <row r="13" spans="1:2" x14ac:dyDescent="0.25">
      <c r="A13" s="222" t="s">
        <v>1176</v>
      </c>
      <c r="B13" s="6">
        <v>48</v>
      </c>
    </row>
    <row r="14" spans="1:2" x14ac:dyDescent="0.25">
      <c r="A14" s="222" t="s">
        <v>1227</v>
      </c>
      <c r="B14" s="6">
        <v>72.000000000000014</v>
      </c>
    </row>
    <row r="15" spans="1:2" x14ac:dyDescent="0.25">
      <c r="A15" s="222" t="s">
        <v>1188</v>
      </c>
      <c r="B15" s="6">
        <v>13.000000000000002</v>
      </c>
    </row>
    <row r="16" spans="1:2" x14ac:dyDescent="0.25">
      <c r="A16" s="222" t="s">
        <v>1190</v>
      </c>
      <c r="B16" s="6">
        <v>184</v>
      </c>
    </row>
    <row r="17" spans="1:2" x14ac:dyDescent="0.25">
      <c r="A17" s="222" t="s">
        <v>1194</v>
      </c>
      <c r="B17" s="6">
        <v>12.000000000000002</v>
      </c>
    </row>
    <row r="18" spans="1:2" x14ac:dyDescent="0.25">
      <c r="A18" s="222" t="s">
        <v>1201</v>
      </c>
      <c r="B18" s="6">
        <v>3.0000000000000004</v>
      </c>
    </row>
    <row r="19" spans="1:2" x14ac:dyDescent="0.25">
      <c r="A19" s="222" t="s">
        <v>1189</v>
      </c>
      <c r="B19" s="6">
        <v>1</v>
      </c>
    </row>
    <row r="20" spans="1:2" x14ac:dyDescent="0.25">
      <c r="A20" s="222" t="s">
        <v>1228</v>
      </c>
      <c r="B20" s="6">
        <v>48.000000000000007</v>
      </c>
    </row>
    <row r="21" spans="1:2" x14ac:dyDescent="0.25">
      <c r="A21" s="222" t="s">
        <v>1223</v>
      </c>
      <c r="B21" s="6">
        <v>34.285714285714285</v>
      </c>
    </row>
    <row r="22" spans="1:2" x14ac:dyDescent="0.25">
      <c r="A22" s="222" t="s">
        <v>1218</v>
      </c>
      <c r="B22" s="6">
        <v>36</v>
      </c>
    </row>
    <row r="23" spans="1:2" x14ac:dyDescent="0.25">
      <c r="A23" s="222" t="s">
        <v>1217</v>
      </c>
      <c r="B23" s="6">
        <v>162.85714285714289</v>
      </c>
    </row>
    <row r="24" spans="1:2" x14ac:dyDescent="0.25">
      <c r="A24" s="222" t="s">
        <v>1245</v>
      </c>
      <c r="B24" s="6">
        <v>48.000000000000007</v>
      </c>
    </row>
    <row r="25" spans="1:2" x14ac:dyDescent="0.25">
      <c r="A25" s="222" t="s">
        <v>1241</v>
      </c>
      <c r="B25" s="6">
        <v>130.28571428571428</v>
      </c>
    </row>
    <row r="26" spans="1:2" x14ac:dyDescent="0.25">
      <c r="A26" s="222" t="s">
        <v>128</v>
      </c>
      <c r="B26" s="6">
        <v>9</v>
      </c>
    </row>
    <row r="27" spans="1:2" x14ac:dyDescent="0.25">
      <c r="A27" s="222" t="s">
        <v>1237</v>
      </c>
      <c r="B27" s="6">
        <v>116.57142857142858</v>
      </c>
    </row>
    <row r="28" spans="1:2" x14ac:dyDescent="0.25">
      <c r="A28" s="222" t="s">
        <v>181</v>
      </c>
      <c r="B28" s="6">
        <v>8.5714285714285712</v>
      </c>
    </row>
    <row r="29" spans="1:2" x14ac:dyDescent="0.25">
      <c r="A29" s="222" t="s">
        <v>1204</v>
      </c>
      <c r="B29" s="6">
        <v>2</v>
      </c>
    </row>
    <row r="30" spans="1:2" x14ac:dyDescent="0.25">
      <c r="A30" s="222" t="s">
        <v>1232</v>
      </c>
      <c r="B30" s="6">
        <v>9.6428571428571423</v>
      </c>
    </row>
    <row r="31" spans="1:2" x14ac:dyDescent="0.25">
      <c r="A31" s="5" t="s">
        <v>1266</v>
      </c>
      <c r="B31" s="6">
        <v>2623</v>
      </c>
    </row>
  </sheetData>
  <pageMargins left="0.7" right="0.7" top="0.75" bottom="0.75" header="0.3" footer="0.3"/>
  <pageSetup paperSize="9" orientation="landscape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F10CB-0C79-4766-A119-3FFE52BCFA34}">
  <dimension ref="A3:E12"/>
  <sheetViews>
    <sheetView workbookViewId="0">
      <selection activeCell="B4" sqref="B4"/>
    </sheetView>
  </sheetViews>
  <sheetFormatPr baseColWidth="10" defaultRowHeight="13.2" x14ac:dyDescent="0.25"/>
  <cols>
    <col min="1" max="1" width="29.5546875" bestFit="1" customWidth="1"/>
    <col min="2" max="2" width="23.44140625" bestFit="1" customWidth="1"/>
    <col min="3" max="4" width="5.5546875" bestFit="1" customWidth="1"/>
    <col min="5" max="5" width="12.33203125" bestFit="1" customWidth="1"/>
    <col min="6" max="6" width="5.5546875" bestFit="1" customWidth="1"/>
    <col min="7" max="7" width="6.5546875" bestFit="1" customWidth="1"/>
    <col min="8" max="8" width="5.5546875" bestFit="1" customWidth="1"/>
    <col min="9" max="13" width="6.5546875" bestFit="1" customWidth="1"/>
    <col min="14" max="14" width="7" bestFit="1" customWidth="1"/>
    <col min="15" max="15" width="5.5546875" bestFit="1" customWidth="1"/>
    <col min="16" max="16" width="13.109375" bestFit="1" customWidth="1"/>
    <col min="17" max="18" width="12" bestFit="1" customWidth="1"/>
    <col min="19" max="19" width="6.44140625" bestFit="1" customWidth="1"/>
    <col min="20" max="30" width="12" bestFit="1" customWidth="1"/>
    <col min="31" max="31" width="5" bestFit="1" customWidth="1"/>
    <col min="32" max="32" width="12" bestFit="1" customWidth="1"/>
    <col min="33" max="33" width="7" bestFit="1" customWidth="1"/>
    <col min="34" max="34" width="5" bestFit="1" customWidth="1"/>
    <col min="35" max="37" width="12" bestFit="1" customWidth="1"/>
    <col min="38" max="38" width="6.6640625" bestFit="1" customWidth="1"/>
    <col min="39" max="42" width="12" bestFit="1" customWidth="1"/>
    <col min="43" max="43" width="5.6640625" bestFit="1" customWidth="1"/>
    <col min="44" max="44" width="5" bestFit="1" customWidth="1"/>
    <col min="45" max="49" width="12" bestFit="1" customWidth="1"/>
    <col min="50" max="50" width="5" bestFit="1" customWidth="1"/>
    <col min="51" max="51" width="12" bestFit="1" customWidth="1"/>
    <col min="52" max="52" width="6.33203125" bestFit="1" customWidth="1"/>
    <col min="53" max="53" width="5" bestFit="1" customWidth="1"/>
    <col min="54" max="55" width="12" bestFit="1" customWidth="1"/>
    <col min="56" max="57" width="13.109375" bestFit="1" customWidth="1"/>
  </cols>
  <sheetData>
    <row r="3" spans="1:5" x14ac:dyDescent="0.25">
      <c r="A3" s="4" t="s">
        <v>1302</v>
      </c>
      <c r="B3" s="4" t="s">
        <v>1318</v>
      </c>
    </row>
    <row r="4" spans="1:5" x14ac:dyDescent="0.25">
      <c r="B4" t="s">
        <v>1285</v>
      </c>
      <c r="E4" t="s">
        <v>1266</v>
      </c>
    </row>
    <row r="5" spans="1:5" x14ac:dyDescent="0.25">
      <c r="A5" s="4" t="s">
        <v>1157</v>
      </c>
      <c r="B5" s="223" t="s">
        <v>1324</v>
      </c>
      <c r="C5" s="223" t="s">
        <v>1325</v>
      </c>
      <c r="D5" s="223" t="s">
        <v>1335</v>
      </c>
    </row>
    <row r="6" spans="1:5" x14ac:dyDescent="0.25">
      <c r="A6" s="5" t="s">
        <v>1197</v>
      </c>
      <c r="B6" s="6"/>
      <c r="C6" s="6">
        <v>5</v>
      </c>
      <c r="D6" s="6">
        <v>18</v>
      </c>
      <c r="E6" s="6">
        <v>23</v>
      </c>
    </row>
    <row r="7" spans="1:5" x14ac:dyDescent="0.25">
      <c r="A7" s="5" t="s">
        <v>1188</v>
      </c>
      <c r="B7" s="6"/>
      <c r="C7" s="6">
        <v>13.000000000000002</v>
      </c>
      <c r="D7" s="6"/>
      <c r="E7" s="6">
        <v>13.000000000000002</v>
      </c>
    </row>
    <row r="8" spans="1:5" x14ac:dyDescent="0.25">
      <c r="A8" s="5" t="s">
        <v>1190</v>
      </c>
      <c r="B8" s="6">
        <v>156</v>
      </c>
      <c r="C8" s="6">
        <v>28.000000000000004</v>
      </c>
      <c r="D8" s="6"/>
      <c r="E8" s="6">
        <v>184</v>
      </c>
    </row>
    <row r="9" spans="1:5" x14ac:dyDescent="0.25">
      <c r="A9" s="5" t="s">
        <v>1194</v>
      </c>
      <c r="B9" s="6"/>
      <c r="C9" s="6">
        <v>12.000000000000002</v>
      </c>
      <c r="D9" s="6"/>
      <c r="E9" s="6">
        <v>12.000000000000002</v>
      </c>
    </row>
    <row r="10" spans="1:5" x14ac:dyDescent="0.25">
      <c r="A10" s="5" t="s">
        <v>1201</v>
      </c>
      <c r="B10" s="6"/>
      <c r="C10" s="6">
        <v>3.0000000000000004</v>
      </c>
      <c r="D10" s="6"/>
      <c r="E10" s="6">
        <v>3.0000000000000004</v>
      </c>
    </row>
    <row r="11" spans="1:5" x14ac:dyDescent="0.25">
      <c r="A11" s="5" t="s">
        <v>1189</v>
      </c>
      <c r="B11" s="6"/>
      <c r="C11" s="6">
        <v>1</v>
      </c>
      <c r="D11" s="6"/>
      <c r="E11" s="6">
        <v>1</v>
      </c>
    </row>
    <row r="12" spans="1:5" x14ac:dyDescent="0.25">
      <c r="A12" s="5" t="s">
        <v>1266</v>
      </c>
      <c r="B12" s="6">
        <v>156</v>
      </c>
      <c r="C12" s="6">
        <v>62</v>
      </c>
      <c r="D12" s="6">
        <v>18</v>
      </c>
      <c r="E12" s="6">
        <v>236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99"/>
  <sheetViews>
    <sheetView topLeftCell="F22" workbookViewId="0">
      <selection activeCell="I46" sqref="I46"/>
    </sheetView>
  </sheetViews>
  <sheetFormatPr baseColWidth="10" defaultColWidth="10.88671875" defaultRowHeight="14.7" customHeight="1" x14ac:dyDescent="0.25"/>
  <cols>
    <col min="1" max="1" width="14.6640625" bestFit="1" customWidth="1"/>
    <col min="2" max="2" width="16.88671875" style="1" bestFit="1" customWidth="1"/>
    <col min="3" max="3" width="38.33203125" style="1" bestFit="1" customWidth="1"/>
    <col min="4" max="4" width="28.109375" style="1" bestFit="1" customWidth="1"/>
    <col min="5" max="5" width="16.6640625" style="1" customWidth="1"/>
    <col min="6" max="6" width="18.109375" style="1" customWidth="1"/>
    <col min="8" max="8" width="15.33203125" bestFit="1" customWidth="1"/>
    <col min="9" max="9" width="36.44140625" style="1" bestFit="1" customWidth="1"/>
    <col min="11" max="11" width="36.44140625" style="1" bestFit="1" customWidth="1"/>
    <col min="12" max="12" width="15.33203125" style="1" bestFit="1" customWidth="1"/>
    <col min="13" max="13" width="14.88671875" style="1" bestFit="1" customWidth="1"/>
    <col min="14" max="14" width="20" style="1" customWidth="1"/>
    <col min="15" max="15" width="14.33203125" style="1" customWidth="1"/>
    <col min="16" max="16" width="18.6640625" style="1" customWidth="1"/>
    <col min="17" max="17" width="13.44140625" style="1" customWidth="1"/>
    <col min="18" max="19" width="18.33203125" style="1" customWidth="1"/>
    <col min="20" max="20" width="15.6640625" style="1" customWidth="1"/>
    <col min="23" max="16384" width="10.88671875" style="1"/>
  </cols>
  <sheetData>
    <row r="1" spans="1:22" ht="13.2" x14ac:dyDescent="0.25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1295</v>
      </c>
      <c r="F1" s="7" t="s">
        <v>1179</v>
      </c>
      <c r="G1" s="7" t="s">
        <v>1162</v>
      </c>
      <c r="H1" s="7" t="s">
        <v>1273</v>
      </c>
      <c r="I1" s="7" t="s">
        <v>1209</v>
      </c>
      <c r="J1" s="7" t="s">
        <v>1166</v>
      </c>
      <c r="K1" s="7" t="s">
        <v>1164</v>
      </c>
      <c r="L1" s="7" t="s">
        <v>1248</v>
      </c>
      <c r="M1" s="7" t="s">
        <v>1255</v>
      </c>
      <c r="N1" s="1" t="s">
        <v>0</v>
      </c>
      <c r="O1" s="7" t="s">
        <v>1267</v>
      </c>
      <c r="P1" s="7" t="s">
        <v>1268</v>
      </c>
      <c r="Q1" s="7" t="s">
        <v>1180</v>
      </c>
      <c r="R1" s="1" t="s">
        <v>1296</v>
      </c>
      <c r="U1" s="1"/>
      <c r="V1" s="1"/>
    </row>
    <row r="2" spans="1:22" ht="13.2" x14ac:dyDescent="0.25">
      <c r="A2" s="2">
        <v>42381</v>
      </c>
      <c r="B2" s="56" t="s">
        <v>1051</v>
      </c>
      <c r="C2" s="1" t="s">
        <v>1052</v>
      </c>
      <c r="D2" s="1" t="s">
        <v>313</v>
      </c>
      <c r="E2" s="193"/>
      <c r="G2" s="1" t="s">
        <v>1163</v>
      </c>
      <c r="H2" s="1" t="s">
        <v>1276</v>
      </c>
      <c r="I2" s="1" t="s">
        <v>128</v>
      </c>
      <c r="J2" s="107">
        <v>3</v>
      </c>
      <c r="K2" s="81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57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57">
        <f>ROUND(Tableau1[[#This Row],[Prix_Unit_HT]],2)*Tableau1[[#This Row],[Qte_commande]]</f>
        <v>598</v>
      </c>
      <c r="P2" s="57">
        <f>ROUND(Tableau1[[#This Row],[Prix_Unit_TTC]],2)*Tableau1[[#This Row],[Qte_commande]]</f>
        <v>717.6</v>
      </c>
      <c r="Q2" s="1">
        <v>2</v>
      </c>
      <c r="R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S2" s="1" t="b">
        <f>ISNUMBER(Tableau1[[#This Row],[Qte_Unit_btl2]])</f>
        <v>1</v>
      </c>
      <c r="U2" s="1"/>
      <c r="V2" s="1"/>
    </row>
    <row r="3" spans="1:22" ht="13.2" x14ac:dyDescent="0.25">
      <c r="A3" s="2">
        <v>42384</v>
      </c>
      <c r="B3" s="56" t="s">
        <v>1038</v>
      </c>
      <c r="C3" s="1" t="s">
        <v>18</v>
      </c>
      <c r="D3" s="1" t="s">
        <v>20</v>
      </c>
      <c r="E3" s="193"/>
      <c r="G3" s="1" t="s">
        <v>1247</v>
      </c>
      <c r="H3" s="1" t="s">
        <v>1274</v>
      </c>
      <c r="I3" s="1" t="s">
        <v>1218</v>
      </c>
      <c r="J3" s="56">
        <v>100</v>
      </c>
      <c r="K3" s="81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57">
        <f>ROUND(Tableau1[[#This Row],[Prix_Unit_HT]],2)*Tableau1[[#This Row],[Qte_commande]]</f>
        <v>757.43999999999994</v>
      </c>
      <c r="P3" s="57">
        <f>ROUND(Tableau1[[#This Row],[Prix_Unit_TTC]],2)*Tableau1[[#This Row],[Qte_commande]]</f>
        <v>908.64</v>
      </c>
      <c r="Q3" s="1">
        <v>68.569999999999993</v>
      </c>
      <c r="R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" s="1"/>
      <c r="V3" s="1"/>
    </row>
    <row r="4" spans="1:22" ht="13.2" x14ac:dyDescent="0.25">
      <c r="A4" s="2">
        <v>42384</v>
      </c>
      <c r="B4" s="56" t="s">
        <v>1053</v>
      </c>
      <c r="C4" s="1" t="s">
        <v>906</v>
      </c>
      <c r="D4" s="1" t="s">
        <v>313</v>
      </c>
      <c r="E4" s="193"/>
      <c r="G4" s="1" t="s">
        <v>1163</v>
      </c>
      <c r="H4" s="1" t="s">
        <v>1276</v>
      </c>
      <c r="I4" s="1" t="s">
        <v>128</v>
      </c>
      <c r="J4" s="107">
        <v>3</v>
      </c>
      <c r="K4" s="81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57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57">
        <f>ROUND(Tableau1[[#This Row],[Prix_Unit_HT]],2)*Tableau1[[#This Row],[Qte_commande]]</f>
        <v>299</v>
      </c>
      <c r="P4" s="57">
        <f>ROUND(Tableau1[[#This Row],[Prix_Unit_TTC]],2)*Tableau1[[#This Row],[Qte_commande]]</f>
        <v>358.8</v>
      </c>
      <c r="Q4" s="1">
        <v>1</v>
      </c>
      <c r="R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" s="1"/>
      <c r="V4" s="1"/>
    </row>
    <row r="5" spans="1:22" ht="13.2" x14ac:dyDescent="0.25">
      <c r="A5" s="2">
        <v>42390</v>
      </c>
      <c r="B5" s="56" t="s">
        <v>970</v>
      </c>
      <c r="C5" s="1" t="s">
        <v>226</v>
      </c>
      <c r="D5" s="1" t="s">
        <v>228</v>
      </c>
      <c r="E5" s="193"/>
      <c r="G5" s="1" t="s">
        <v>1247</v>
      </c>
      <c r="H5" s="1" t="s">
        <v>1274</v>
      </c>
      <c r="I5" s="1" t="s">
        <v>1175</v>
      </c>
      <c r="J5" s="56">
        <v>70</v>
      </c>
      <c r="K5" s="81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57">
        <f>ROUND(Tableau1[[#This Row],[Prix_Unit_HT]],2)*Tableau1[[#This Row],[Qte_commande]]</f>
        <v>1879.5</v>
      </c>
      <c r="P5" s="57">
        <f>ROUND(Tableau1[[#This Row],[Prix_Unit_TTC]],2)*Tableau1[[#This Row],[Qte_commande]]</f>
        <v>2256</v>
      </c>
      <c r="Q5" s="1">
        <v>150</v>
      </c>
      <c r="R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" s="1"/>
      <c r="V5" s="1"/>
    </row>
    <row r="6" spans="1:22" ht="13.2" x14ac:dyDescent="0.25">
      <c r="A6" s="2">
        <v>42391</v>
      </c>
      <c r="B6" s="56" t="s">
        <v>1043</v>
      </c>
      <c r="C6" s="1" t="s">
        <v>721</v>
      </c>
      <c r="D6" s="1" t="s">
        <v>722</v>
      </c>
      <c r="E6" s="193"/>
      <c r="G6" s="1" t="s">
        <v>1247</v>
      </c>
      <c r="H6" s="1" t="s">
        <v>1274</v>
      </c>
      <c r="I6" s="1" t="s">
        <v>1245</v>
      </c>
      <c r="J6" s="56">
        <v>70</v>
      </c>
      <c r="K6" s="81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57">
        <f>ROUND(Tableau1[[#This Row],[Prix_Unit_HT]],2)*Tableau1[[#This Row],[Qte_commande]]</f>
        <v>226.08</v>
      </c>
      <c r="P6" s="57">
        <f>ROUND(Tableau1[[#This Row],[Prix_Unit_TTC]],2)*Tableau1[[#This Row],[Qte_commande]]</f>
        <v>271.26</v>
      </c>
      <c r="Q6" s="1">
        <v>18</v>
      </c>
      <c r="R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" s="1"/>
      <c r="V6" s="1"/>
    </row>
    <row r="7" spans="1:22" ht="13.2" x14ac:dyDescent="0.25">
      <c r="A7" s="2">
        <v>42397</v>
      </c>
      <c r="B7" s="56" t="s">
        <v>1016</v>
      </c>
      <c r="C7" s="1" t="s">
        <v>162</v>
      </c>
      <c r="D7" s="1" t="s">
        <v>164</v>
      </c>
      <c r="E7" s="193"/>
      <c r="G7" s="1" t="s">
        <v>1247</v>
      </c>
      <c r="H7" s="1" t="s">
        <v>1274</v>
      </c>
      <c r="I7" s="1" t="s">
        <v>1175</v>
      </c>
      <c r="J7" s="56">
        <v>175</v>
      </c>
      <c r="K7" s="81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57">
        <f>ROUND(Tableau1[[#This Row],[Prix_Unit_HT]],2)*Tableau1[[#This Row],[Qte_commande]]</f>
        <v>1041.1200000000001</v>
      </c>
      <c r="P7" s="57">
        <f>ROUND(Tableau1[[#This Row],[Prix_Unit_TTC]],2)*Tableau1[[#This Row],[Qte_commande]]</f>
        <v>1249.2</v>
      </c>
      <c r="Q7" s="1">
        <v>90</v>
      </c>
      <c r="R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7" s="1"/>
      <c r="V7" s="1"/>
    </row>
    <row r="8" spans="1:22" ht="13.2" x14ac:dyDescent="0.25">
      <c r="A8" s="2">
        <v>42398</v>
      </c>
      <c r="B8" s="56" t="s">
        <v>971</v>
      </c>
      <c r="C8" s="1" t="s">
        <v>162</v>
      </c>
      <c r="D8" s="1" t="s">
        <v>175</v>
      </c>
      <c r="E8" s="193"/>
      <c r="G8" s="1" t="s">
        <v>1247</v>
      </c>
      <c r="H8" s="1" t="s">
        <v>1274</v>
      </c>
      <c r="I8" s="1" t="s">
        <v>1175</v>
      </c>
      <c r="J8" s="56">
        <v>70</v>
      </c>
      <c r="K8" s="81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57">
        <f>ROUND(Tableau1[[#This Row],[Prix_Unit_HT]],2)*Tableau1[[#This Row],[Qte_commande]]</f>
        <v>751.8</v>
      </c>
      <c r="P8" s="57">
        <f>ROUND(Tableau1[[#This Row],[Prix_Unit_TTC]],2)*Tableau1[[#This Row],[Qte_commande]]</f>
        <v>902.4</v>
      </c>
      <c r="Q8" s="1">
        <v>60</v>
      </c>
      <c r="R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8" s="1"/>
      <c r="V8" s="1"/>
    </row>
    <row r="9" spans="1:22" ht="13.2" x14ac:dyDescent="0.25">
      <c r="A9" s="2">
        <v>42398</v>
      </c>
      <c r="B9" s="56" t="s">
        <v>972</v>
      </c>
      <c r="C9" s="1" t="s">
        <v>157</v>
      </c>
      <c r="D9" s="1" t="s">
        <v>159</v>
      </c>
      <c r="E9" s="193"/>
      <c r="G9" s="1" t="s">
        <v>1247</v>
      </c>
      <c r="H9" s="1" t="s">
        <v>1274</v>
      </c>
      <c r="I9" s="1" t="s">
        <v>1175</v>
      </c>
      <c r="J9" s="56">
        <v>70</v>
      </c>
      <c r="K9" s="81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57">
        <f>ROUND(Tableau1[[#This Row],[Prix_Unit_HT]],2)*Tableau1[[#This Row],[Qte_commande]]</f>
        <v>2255.4</v>
      </c>
      <c r="P9" s="57">
        <f>ROUND(Tableau1[[#This Row],[Prix_Unit_TTC]],2)*Tableau1[[#This Row],[Qte_commande]]</f>
        <v>2707.2</v>
      </c>
      <c r="Q9" s="1">
        <v>180</v>
      </c>
      <c r="R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9" s="1"/>
      <c r="V9" s="1"/>
    </row>
    <row r="10" spans="1:22" ht="13.2" x14ac:dyDescent="0.25">
      <c r="A10" s="2">
        <v>42398</v>
      </c>
      <c r="B10" s="56" t="s">
        <v>971</v>
      </c>
      <c r="C10" s="1" t="s">
        <v>162</v>
      </c>
      <c r="D10" s="1" t="s">
        <v>175</v>
      </c>
      <c r="E10" s="193"/>
      <c r="G10" s="1" t="s">
        <v>1247</v>
      </c>
      <c r="H10" s="1" t="s">
        <v>1274</v>
      </c>
      <c r="I10" s="1" t="s">
        <v>1175</v>
      </c>
      <c r="J10" s="56">
        <v>100</v>
      </c>
      <c r="K10" s="81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57">
        <f>ROUND(Tableau1[[#This Row],[Prix_Unit_HT]],2)*Tableau1[[#This Row],[Qte_commande]]</f>
        <v>2052</v>
      </c>
      <c r="P10" s="57">
        <f>ROUND(Tableau1[[#This Row],[Prix_Unit_TTC]],2)*Tableau1[[#This Row],[Qte_commande]]</f>
        <v>2462.4</v>
      </c>
      <c r="Q10" s="1">
        <v>171.43</v>
      </c>
      <c r="R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" s="1"/>
      <c r="V10" s="1"/>
    </row>
    <row r="11" spans="1:22" ht="13.2" x14ac:dyDescent="0.25">
      <c r="A11" s="2">
        <v>42402</v>
      </c>
      <c r="B11" s="56" t="s">
        <v>1004</v>
      </c>
      <c r="C11" s="1" t="s">
        <v>1005</v>
      </c>
      <c r="D11" s="1" t="s">
        <v>1006</v>
      </c>
      <c r="E11" s="193"/>
      <c r="G11" s="1" t="s">
        <v>1163</v>
      </c>
      <c r="H11" s="1" t="s">
        <v>1274</v>
      </c>
      <c r="I11" s="1" t="s">
        <v>1175</v>
      </c>
      <c r="J11" s="56">
        <v>100</v>
      </c>
      <c r="K11" s="81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57">
        <f>ROUND(Tableau1[[#This Row],[Prix_Unit_HT]],2)*Tableau1[[#This Row],[Qte_commande]]</f>
        <v>574.5</v>
      </c>
      <c r="P11" s="57">
        <f>ROUND(Tableau1[[#This Row],[Prix_Unit_TTC]],2)*Tableau1[[#This Row],[Qte_commande]]</f>
        <v>689.4</v>
      </c>
      <c r="Q11" s="1">
        <v>42.86</v>
      </c>
      <c r="R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1" s="1"/>
      <c r="V11" s="1"/>
    </row>
    <row r="12" spans="1:22" ht="13.2" x14ac:dyDescent="0.25">
      <c r="A12" s="2">
        <v>42402</v>
      </c>
      <c r="B12" s="56" t="s">
        <v>1007</v>
      </c>
      <c r="C12" s="1" t="s">
        <v>92</v>
      </c>
      <c r="D12" s="1" t="s">
        <v>946</v>
      </c>
      <c r="E12" s="193"/>
      <c r="G12" s="1" t="s">
        <v>1247</v>
      </c>
      <c r="H12" s="1" t="s">
        <v>1274</v>
      </c>
      <c r="I12" s="1" t="s">
        <v>1175</v>
      </c>
      <c r="J12" s="56">
        <v>100</v>
      </c>
      <c r="K12" s="81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57">
        <f>ROUND(Tableau1[[#This Row],[Prix_Unit_HT]],2)*Tableau1[[#This Row],[Qte_commande]]</f>
        <v>2052</v>
      </c>
      <c r="P12" s="57">
        <f>ROUND(Tableau1[[#This Row],[Prix_Unit_TTC]],2)*Tableau1[[#This Row],[Qte_commande]]</f>
        <v>2462.4</v>
      </c>
      <c r="Q12" s="1">
        <v>171.43</v>
      </c>
      <c r="R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2" s="1"/>
      <c r="V12" s="1"/>
    </row>
    <row r="13" spans="1:22" ht="13.2" x14ac:dyDescent="0.25">
      <c r="A13" s="2">
        <v>42402</v>
      </c>
      <c r="B13" s="56" t="s">
        <v>1004</v>
      </c>
      <c r="C13" s="1" t="s">
        <v>1005</v>
      </c>
      <c r="D13" s="1" t="s">
        <v>1006</v>
      </c>
      <c r="E13" s="193"/>
      <c r="G13" s="1" t="s">
        <v>1163</v>
      </c>
      <c r="H13" s="1" t="s">
        <v>1274</v>
      </c>
      <c r="I13" s="1" t="s">
        <v>1218</v>
      </c>
      <c r="J13" s="56">
        <v>70</v>
      </c>
      <c r="K13" s="81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57">
        <f>ROUND(Tableau1[[#This Row],[Prix_Unit_HT]],2)*Tableau1[[#This Row],[Qte_commande]]</f>
        <v>76.44</v>
      </c>
      <c r="P13" s="57">
        <f>ROUND(Tableau1[[#This Row],[Prix_Unit_TTC]],2)*Tableau1[[#This Row],[Qte_commande]]</f>
        <v>91.74</v>
      </c>
      <c r="Q13" s="1">
        <v>6</v>
      </c>
      <c r="R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" s="1"/>
      <c r="V13" s="1"/>
    </row>
    <row r="14" spans="1:22" ht="13.2" x14ac:dyDescent="0.25">
      <c r="A14" s="2">
        <v>42402</v>
      </c>
      <c r="B14" s="56" t="s">
        <v>1004</v>
      </c>
      <c r="C14" s="1" t="s">
        <v>1005</v>
      </c>
      <c r="D14" s="1" t="s">
        <v>1006</v>
      </c>
      <c r="E14" s="193"/>
      <c r="G14" s="1" t="s">
        <v>1163</v>
      </c>
      <c r="H14" s="1" t="s">
        <v>1274</v>
      </c>
      <c r="I14" s="1" t="s">
        <v>640</v>
      </c>
      <c r="J14" s="56">
        <v>70</v>
      </c>
      <c r="K14" s="81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57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57">
        <f>ROUND(Tableau1[[#This Row],[Prix_Unit_HT]],2)*Tableau1[[#This Row],[Qte_commande]]</f>
        <v>0</v>
      </c>
      <c r="P14" s="57">
        <f>ROUND(Tableau1[[#This Row],[Prix_Unit_TTC]],2)*Tableau1[[#This Row],[Qte_commande]]</f>
        <v>0</v>
      </c>
      <c r="Q14" s="1">
        <v>6</v>
      </c>
      <c r="R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" s="1"/>
      <c r="V14" s="1"/>
    </row>
    <row r="15" spans="1:22" ht="13.2" x14ac:dyDescent="0.25">
      <c r="A15" s="2">
        <v>42402</v>
      </c>
      <c r="B15" s="56" t="s">
        <v>1004</v>
      </c>
      <c r="C15" s="1" t="s">
        <v>1005</v>
      </c>
      <c r="D15" s="1" t="s">
        <v>1006</v>
      </c>
      <c r="E15" s="193"/>
      <c r="G15" s="1" t="s">
        <v>1163</v>
      </c>
      <c r="H15" s="1" t="s">
        <v>1274</v>
      </c>
      <c r="I15" s="1" t="s">
        <v>924</v>
      </c>
      <c r="J15" s="56">
        <v>70</v>
      </c>
      <c r="K15" s="81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57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57">
        <f>ROUND(Tableau1[[#This Row],[Prix_Unit_HT]],2)*Tableau1[[#This Row],[Qte_commande]]</f>
        <v>0</v>
      </c>
      <c r="P15" s="57">
        <f>ROUND(Tableau1[[#This Row],[Prix_Unit_TTC]],2)*Tableau1[[#This Row],[Qte_commande]]</f>
        <v>0</v>
      </c>
      <c r="Q15" s="1">
        <v>6</v>
      </c>
      <c r="R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" s="1"/>
      <c r="V15" s="1"/>
    </row>
    <row r="16" spans="1:22" ht="13.2" x14ac:dyDescent="0.25">
      <c r="A16" s="2">
        <v>42404</v>
      </c>
      <c r="B16" s="56" t="s">
        <v>1109</v>
      </c>
      <c r="C16" s="1" t="s">
        <v>281</v>
      </c>
      <c r="D16" s="1" t="s">
        <v>47</v>
      </c>
      <c r="E16" s="193"/>
      <c r="G16" s="1" t="s">
        <v>1163</v>
      </c>
      <c r="H16" s="7" t="s">
        <v>1276</v>
      </c>
      <c r="I16" s="1" t="s">
        <v>915</v>
      </c>
      <c r="J16" s="120">
        <v>6</v>
      </c>
      <c r="K16" s="81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57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57">
        <f>ROUND(Tableau1[[#This Row],[Prix_Unit_HT]],2)*Tableau1[[#This Row],[Qte_commande]]</f>
        <v>139</v>
      </c>
      <c r="P16" s="57">
        <f>ROUND(Tableau1[[#This Row],[Prix_Unit_TTC]],2)*Tableau1[[#This Row],[Qte_commande]]</f>
        <v>166.8</v>
      </c>
      <c r="Q16" s="1">
        <v>1</v>
      </c>
      <c r="R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" s="1"/>
      <c r="V16" s="1"/>
    </row>
    <row r="17" spans="1:22" ht="13.2" x14ac:dyDescent="0.25">
      <c r="A17" s="2">
        <v>42404</v>
      </c>
      <c r="B17" s="56" t="s">
        <v>1054</v>
      </c>
      <c r="C17" s="1" t="s">
        <v>18</v>
      </c>
      <c r="D17" s="1" t="s">
        <v>20</v>
      </c>
      <c r="E17" s="193"/>
      <c r="G17" s="1" t="s">
        <v>1247</v>
      </c>
      <c r="H17" s="1" t="s">
        <v>1276</v>
      </c>
      <c r="I17" s="1" t="s">
        <v>128</v>
      </c>
      <c r="J17" s="107">
        <v>3</v>
      </c>
      <c r="K17" s="81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57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57">
        <f>ROUND(Tableau1[[#This Row],[Prix_Unit_HT]],2)*Tableau1[[#This Row],[Qte_commande]]</f>
        <v>299</v>
      </c>
      <c r="P17" s="57">
        <f>ROUND(Tableau1[[#This Row],[Prix_Unit_TTC]],2)*Tableau1[[#This Row],[Qte_commande]]</f>
        <v>358.8</v>
      </c>
      <c r="Q17" s="1">
        <v>1</v>
      </c>
      <c r="R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" s="1"/>
      <c r="V17" s="1"/>
    </row>
    <row r="18" spans="1:22" ht="13.2" x14ac:dyDescent="0.25">
      <c r="A18" s="2">
        <v>42405</v>
      </c>
      <c r="B18" s="56" t="s">
        <v>1131</v>
      </c>
      <c r="C18" s="1" t="s">
        <v>612</v>
      </c>
      <c r="D18" s="1" t="s">
        <v>613</v>
      </c>
      <c r="E18" s="193"/>
      <c r="G18" s="1" t="s">
        <v>1163</v>
      </c>
      <c r="H18" s="1" t="s">
        <v>1274</v>
      </c>
      <c r="I18" s="1" t="s">
        <v>181</v>
      </c>
      <c r="J18" s="56">
        <v>70</v>
      </c>
      <c r="K18" s="81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57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57">
        <f>ROUND(Tableau1[[#This Row],[Prix_Unit_HT]],2)*Tableau1[[#This Row],[Qte_commande]]</f>
        <v>0</v>
      </c>
      <c r="P18" s="57">
        <f>ROUND(Tableau1[[#This Row],[Prix_Unit_TTC]],2)*Tableau1[[#This Row],[Qte_commande]]</f>
        <v>0</v>
      </c>
      <c r="Q18" s="1">
        <v>18</v>
      </c>
      <c r="R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" s="1"/>
      <c r="V18" s="1"/>
    </row>
    <row r="19" spans="1:22" ht="13.2" x14ac:dyDescent="0.25">
      <c r="A19" s="2">
        <v>42405</v>
      </c>
      <c r="B19" s="56" t="s">
        <v>1131</v>
      </c>
      <c r="C19" s="1" t="s">
        <v>612</v>
      </c>
      <c r="D19" s="1" t="s">
        <v>613</v>
      </c>
      <c r="E19" s="193"/>
      <c r="G19" s="1" t="s">
        <v>1163</v>
      </c>
      <c r="H19" s="1" t="s">
        <v>1274</v>
      </c>
      <c r="I19" s="1" t="s">
        <v>181</v>
      </c>
      <c r="J19" s="56">
        <v>175</v>
      </c>
      <c r="K19" s="81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57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57">
        <f>ROUND(Tableau1[[#This Row],[Prix_Unit_HT]],2)*Tableau1[[#This Row],[Qte_commande]]</f>
        <v>0</v>
      </c>
      <c r="P19" s="57">
        <f>ROUND(Tableau1[[#This Row],[Prix_Unit_TTC]],2)*Tableau1[[#This Row],[Qte_commande]]</f>
        <v>0</v>
      </c>
      <c r="Q19" s="1">
        <v>10</v>
      </c>
      <c r="R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19" s="1"/>
      <c r="V19" s="1"/>
    </row>
    <row r="20" spans="1:22" ht="13.2" x14ac:dyDescent="0.25">
      <c r="A20" s="2">
        <v>42405</v>
      </c>
      <c r="B20" s="56" t="s">
        <v>1131</v>
      </c>
      <c r="C20" s="1" t="s">
        <v>612</v>
      </c>
      <c r="D20" s="1" t="s">
        <v>613</v>
      </c>
      <c r="E20" s="193"/>
      <c r="G20" s="1" t="s">
        <v>1163</v>
      </c>
      <c r="H20" s="1" t="s">
        <v>1274</v>
      </c>
      <c r="I20" s="1" t="s">
        <v>181</v>
      </c>
      <c r="J20" s="56">
        <v>600</v>
      </c>
      <c r="K20" s="81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57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57">
        <f>ROUND(Tableau1[[#This Row],[Prix_Unit_HT]],2)*Tableau1[[#This Row],[Qte_commande]]</f>
        <v>0</v>
      </c>
      <c r="P20" s="57">
        <f>ROUND(Tableau1[[#This Row],[Prix_Unit_TTC]],2)*Tableau1[[#This Row],[Qte_commande]]</f>
        <v>0</v>
      </c>
      <c r="Q20" s="1">
        <v>8.57</v>
      </c>
      <c r="R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0" s="1"/>
      <c r="V20" s="1"/>
    </row>
    <row r="21" spans="1:22" ht="13.2" x14ac:dyDescent="0.25">
      <c r="A21" s="2">
        <v>42409</v>
      </c>
      <c r="B21" s="56" t="s">
        <v>1008</v>
      </c>
      <c r="C21" s="1" t="s">
        <v>70</v>
      </c>
      <c r="D21" s="1" t="s">
        <v>20</v>
      </c>
      <c r="E21" s="193"/>
      <c r="G21" s="1" t="s">
        <v>1163</v>
      </c>
      <c r="H21" s="1" t="s">
        <v>1274</v>
      </c>
      <c r="I21" s="1" t="s">
        <v>1175</v>
      </c>
      <c r="J21" s="56">
        <v>100</v>
      </c>
      <c r="K21" s="81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57">
        <f>ROUND(Tableau1[[#This Row],[Prix_Unit_HT]],2)*Tableau1[[#This Row],[Qte_commande]]</f>
        <v>114.89999999999999</v>
      </c>
      <c r="P21" s="57">
        <f>ROUND(Tableau1[[#This Row],[Prix_Unit_TTC]],2)*Tableau1[[#This Row],[Qte_commande]]</f>
        <v>137.88</v>
      </c>
      <c r="Q21" s="1">
        <v>8.57</v>
      </c>
      <c r="R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1" s="1"/>
      <c r="V21" s="1"/>
    </row>
    <row r="22" spans="1:22" ht="13.2" x14ac:dyDescent="0.25">
      <c r="A22" s="2">
        <v>42409</v>
      </c>
      <c r="B22" s="56" t="s">
        <v>1008</v>
      </c>
      <c r="C22" s="1" t="s">
        <v>70</v>
      </c>
      <c r="D22" s="1" t="s">
        <v>20</v>
      </c>
      <c r="E22" s="193"/>
      <c r="G22" s="1" t="s">
        <v>1163</v>
      </c>
      <c r="H22" s="1" t="s">
        <v>1274</v>
      </c>
      <c r="I22" s="1" t="s">
        <v>1216</v>
      </c>
      <c r="J22" s="56">
        <v>100</v>
      </c>
      <c r="K22" s="81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57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57">
        <f>ROUND(Tableau1[[#This Row],[Prix_Unit_HT]],2)*Tableau1[[#This Row],[Qte_commande]]</f>
        <v>0</v>
      </c>
      <c r="P22" s="57">
        <f>ROUND(Tableau1[[#This Row],[Prix_Unit_TTC]],2)*Tableau1[[#This Row],[Qte_commande]]</f>
        <v>0</v>
      </c>
      <c r="Q22" s="1">
        <v>51.43</v>
      </c>
      <c r="R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2" s="1"/>
      <c r="V22" s="1"/>
    </row>
    <row r="23" spans="1:22" ht="13.2" x14ac:dyDescent="0.25">
      <c r="A23" s="2">
        <v>42410</v>
      </c>
      <c r="B23" s="56" t="s">
        <v>973</v>
      </c>
      <c r="C23" s="1" t="s">
        <v>226</v>
      </c>
      <c r="D23" s="1" t="s">
        <v>228</v>
      </c>
      <c r="E23" s="193"/>
      <c r="G23" s="1" t="s">
        <v>1247</v>
      </c>
      <c r="H23" s="1" t="s">
        <v>1274</v>
      </c>
      <c r="I23" s="1" t="s">
        <v>1175</v>
      </c>
      <c r="J23" s="56">
        <v>70</v>
      </c>
      <c r="K23" s="81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57">
        <f>ROUND(Tableau1[[#This Row],[Prix_Unit_HT]],2)*Tableau1[[#This Row],[Qte_commande]]</f>
        <v>1879.5</v>
      </c>
      <c r="P23" s="57">
        <f>ROUND(Tableau1[[#This Row],[Prix_Unit_TTC]],2)*Tableau1[[#This Row],[Qte_commande]]</f>
        <v>2256</v>
      </c>
      <c r="Q23" s="1">
        <v>150</v>
      </c>
      <c r="R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" s="1"/>
      <c r="V23" s="1"/>
    </row>
    <row r="24" spans="1:22" ht="13.2" x14ac:dyDescent="0.25">
      <c r="A24" s="2">
        <v>42416</v>
      </c>
      <c r="B24" s="56" t="s">
        <v>1017</v>
      </c>
      <c r="C24" s="7" t="s">
        <v>1251</v>
      </c>
      <c r="D24" s="1" t="s">
        <v>751</v>
      </c>
      <c r="E24" s="194"/>
      <c r="F24" s="1" t="s">
        <v>1254</v>
      </c>
      <c r="G24" s="1" t="s">
        <v>1163</v>
      </c>
      <c r="H24" s="1" t="s">
        <v>1274</v>
      </c>
      <c r="I24" s="1" t="s">
        <v>1175</v>
      </c>
      <c r="J24" s="56">
        <v>175</v>
      </c>
      <c r="K24" s="81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57">
        <f>ROUND(Tableau1[[#This Row],[Prix_Unit_HT]],2)*Tableau1[[#This Row],[Qte_commande]]</f>
        <v>1161.72</v>
      </c>
      <c r="P24" s="57">
        <f>ROUND(Tableau1[[#This Row],[Prix_Unit_TTC]],2)*Tableau1[[#This Row],[Qte_commande]]</f>
        <v>1393.92</v>
      </c>
      <c r="Q24" s="1">
        <v>90</v>
      </c>
      <c r="R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" s="1"/>
      <c r="V24" s="1"/>
    </row>
    <row r="25" spans="1:22" ht="13.2" x14ac:dyDescent="0.25">
      <c r="A25" s="2">
        <v>42419</v>
      </c>
      <c r="B25" s="56" t="s">
        <v>1018</v>
      </c>
      <c r="C25" s="7" t="s">
        <v>1251</v>
      </c>
      <c r="D25" s="1" t="s">
        <v>751</v>
      </c>
      <c r="E25" s="194"/>
      <c r="F25" s="1" t="s">
        <v>1254</v>
      </c>
      <c r="G25" s="1" t="s">
        <v>1163</v>
      </c>
      <c r="H25" s="1" t="s">
        <v>1274</v>
      </c>
      <c r="I25" s="1" t="s">
        <v>1175</v>
      </c>
      <c r="J25" s="56">
        <v>175</v>
      </c>
      <c r="K25" s="81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57">
        <f>ROUND(Tableau1[[#This Row],[Prix_Unit_HT]],2)*Tableau1[[#This Row],[Qte_commande]]</f>
        <v>1161.72</v>
      </c>
      <c r="P25" s="57">
        <f>ROUND(Tableau1[[#This Row],[Prix_Unit_TTC]],2)*Tableau1[[#This Row],[Qte_commande]]</f>
        <v>1393.92</v>
      </c>
      <c r="Q25" s="1">
        <v>90</v>
      </c>
      <c r="R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" s="1"/>
      <c r="V25" s="1"/>
    </row>
    <row r="26" spans="1:22" ht="13.2" x14ac:dyDescent="0.25">
      <c r="A26" s="2">
        <v>42419</v>
      </c>
      <c r="B26" s="56" t="s">
        <v>1132</v>
      </c>
      <c r="C26" s="1" t="s">
        <v>612</v>
      </c>
      <c r="D26" s="1" t="s">
        <v>613</v>
      </c>
      <c r="E26" s="193"/>
      <c r="G26" s="1" t="s">
        <v>1163</v>
      </c>
      <c r="H26" s="1" t="s">
        <v>1274</v>
      </c>
      <c r="I26" s="1" t="s">
        <v>181</v>
      </c>
      <c r="J26" s="56">
        <v>70</v>
      </c>
      <c r="K26" s="81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57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57">
        <f>ROUND(Tableau1[[#This Row],[Prix_Unit_HT]],2)*Tableau1[[#This Row],[Qte_commande]]</f>
        <v>0</v>
      </c>
      <c r="P26" s="57">
        <f>ROUND(Tableau1[[#This Row],[Prix_Unit_TTC]],2)*Tableau1[[#This Row],[Qte_commande]]</f>
        <v>0</v>
      </c>
      <c r="Q26" s="1">
        <v>18</v>
      </c>
      <c r="R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6" s="1"/>
      <c r="V26" s="1"/>
    </row>
    <row r="27" spans="1:22" ht="13.2" x14ac:dyDescent="0.25">
      <c r="A27" s="2">
        <v>42419</v>
      </c>
      <c r="B27" s="56" t="s">
        <v>1132</v>
      </c>
      <c r="C27" s="1" t="s">
        <v>612</v>
      </c>
      <c r="D27" s="1" t="s">
        <v>613</v>
      </c>
      <c r="E27" s="193"/>
      <c r="G27" s="1" t="s">
        <v>1163</v>
      </c>
      <c r="H27" s="1" t="s">
        <v>1274</v>
      </c>
      <c r="I27" s="1" t="s">
        <v>181</v>
      </c>
      <c r="J27" s="56">
        <v>175</v>
      </c>
      <c r="K27" s="81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57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57">
        <f>ROUND(Tableau1[[#This Row],[Prix_Unit_HT]],2)*Tableau1[[#This Row],[Qte_commande]]</f>
        <v>0</v>
      </c>
      <c r="P27" s="57">
        <f>ROUND(Tableau1[[#This Row],[Prix_Unit_TTC]],2)*Tableau1[[#This Row],[Qte_commande]]</f>
        <v>0</v>
      </c>
      <c r="Q27" s="1">
        <v>10</v>
      </c>
      <c r="R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7" s="1"/>
      <c r="V27" s="1"/>
    </row>
    <row r="28" spans="1:22" ht="13.2" x14ac:dyDescent="0.25">
      <c r="A28" s="2">
        <v>42419</v>
      </c>
      <c r="B28" s="56" t="s">
        <v>1132</v>
      </c>
      <c r="C28" s="1" t="s">
        <v>612</v>
      </c>
      <c r="D28" s="1" t="s">
        <v>613</v>
      </c>
      <c r="E28" s="193"/>
      <c r="G28" s="1" t="s">
        <v>1163</v>
      </c>
      <c r="H28" s="1" t="s">
        <v>1274</v>
      </c>
      <c r="I28" s="1" t="s">
        <v>181</v>
      </c>
      <c r="J28" s="56">
        <v>600</v>
      </c>
      <c r="K28" s="81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57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57">
        <f>ROUND(Tableau1[[#This Row],[Prix_Unit_HT]],2)*Tableau1[[#This Row],[Qte_commande]]</f>
        <v>0</v>
      </c>
      <c r="P28" s="57">
        <f>ROUND(Tableau1[[#This Row],[Prix_Unit_TTC]],2)*Tableau1[[#This Row],[Qte_commande]]</f>
        <v>0</v>
      </c>
      <c r="Q28" s="1">
        <v>8.57</v>
      </c>
      <c r="R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28" s="1"/>
      <c r="V28" s="1"/>
    </row>
    <row r="29" spans="1:22" ht="13.2" x14ac:dyDescent="0.25">
      <c r="A29" s="2">
        <v>42422</v>
      </c>
      <c r="B29" s="56" t="s">
        <v>1019</v>
      </c>
      <c r="C29" s="7" t="s">
        <v>1251</v>
      </c>
      <c r="D29" s="1" t="s">
        <v>751</v>
      </c>
      <c r="E29" s="194"/>
      <c r="F29" s="1" t="s">
        <v>1254</v>
      </c>
      <c r="G29" s="1" t="s">
        <v>1163</v>
      </c>
      <c r="H29" s="1" t="s">
        <v>1274</v>
      </c>
      <c r="I29" s="1" t="s">
        <v>1175</v>
      </c>
      <c r="J29" s="56">
        <v>175</v>
      </c>
      <c r="K29" s="81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57">
        <f>ROUND(Tableau1[[#This Row],[Prix_Unit_HT]],2)*Tableau1[[#This Row],[Qte_commande]]</f>
        <v>-774.48</v>
      </c>
      <c r="P29" s="57">
        <f>ROUND(Tableau1[[#This Row],[Prix_Unit_TTC]],2)*Tableau1[[#This Row],[Qte_commande]]</f>
        <v>-929.28</v>
      </c>
      <c r="Q29" s="1">
        <v>-60</v>
      </c>
      <c r="R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-60.000000000000007</v>
      </c>
      <c r="U29" s="1"/>
      <c r="V29" s="1"/>
    </row>
    <row r="30" spans="1:22" ht="13.2" x14ac:dyDescent="0.25">
      <c r="A30" s="2">
        <v>42422</v>
      </c>
      <c r="B30" s="56" t="s">
        <v>1020</v>
      </c>
      <c r="C30" s="7" t="s">
        <v>1251</v>
      </c>
      <c r="D30" s="1" t="s">
        <v>751</v>
      </c>
      <c r="E30" s="194"/>
      <c r="F30" s="1" t="s">
        <v>1254</v>
      </c>
      <c r="G30" s="1" t="s">
        <v>1163</v>
      </c>
      <c r="H30" s="1" t="s">
        <v>1274</v>
      </c>
      <c r="I30" s="1" t="s">
        <v>1175</v>
      </c>
      <c r="J30" s="56">
        <v>175</v>
      </c>
      <c r="K30" s="81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57">
        <f>ROUND(Tableau1[[#This Row],[Prix_Unit_HT]],2)*Tableau1[[#This Row],[Qte_commande]]</f>
        <v>0</v>
      </c>
      <c r="P30" s="57">
        <f>ROUND(Tableau1[[#This Row],[Prix_Unit_TTC]],2)*Tableau1[[#This Row],[Qte_commande]]</f>
        <v>0</v>
      </c>
      <c r="Q30" s="1">
        <v>0</v>
      </c>
      <c r="R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0" s="1"/>
      <c r="V30" s="1"/>
    </row>
    <row r="31" spans="1:22" ht="13.2" x14ac:dyDescent="0.25">
      <c r="A31" s="2">
        <v>42422</v>
      </c>
      <c r="B31" s="56" t="s">
        <v>1019</v>
      </c>
      <c r="C31" s="7" t="s">
        <v>1251</v>
      </c>
      <c r="D31" s="1" t="s">
        <v>751</v>
      </c>
      <c r="E31" s="194"/>
      <c r="F31" s="1" t="s">
        <v>1254</v>
      </c>
      <c r="G31" s="1" t="s">
        <v>1163</v>
      </c>
      <c r="H31" s="1" t="s">
        <v>1274</v>
      </c>
      <c r="I31" s="1" t="s">
        <v>1175</v>
      </c>
      <c r="J31" s="56">
        <v>175</v>
      </c>
      <c r="K31" s="81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57">
        <f>ROUND(Tableau1[[#This Row],[Prix_Unit_HT]],2)*Tableau1[[#This Row],[Qte_commande]]</f>
        <v>-129.08000000000001</v>
      </c>
      <c r="P31" s="57">
        <f>ROUND(Tableau1[[#This Row],[Prix_Unit_TTC]],2)*Tableau1[[#This Row],[Qte_commande]]</f>
        <v>-154.88</v>
      </c>
      <c r="Q31" s="1">
        <v>-10</v>
      </c>
      <c r="R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-10</v>
      </c>
      <c r="U31" s="1"/>
      <c r="V31" s="1"/>
    </row>
    <row r="32" spans="1:22" ht="13.2" x14ac:dyDescent="0.25">
      <c r="A32" s="2">
        <v>42422</v>
      </c>
      <c r="B32" s="56" t="s">
        <v>1020</v>
      </c>
      <c r="C32" s="7" t="s">
        <v>1251</v>
      </c>
      <c r="D32" s="1" t="s">
        <v>751</v>
      </c>
      <c r="E32" s="194"/>
      <c r="F32" s="1" t="s">
        <v>1254</v>
      </c>
      <c r="G32" s="1" t="s">
        <v>1163</v>
      </c>
      <c r="H32" s="1" t="s">
        <v>1274</v>
      </c>
      <c r="I32" s="1" t="s">
        <v>1175</v>
      </c>
      <c r="J32" s="56">
        <v>175</v>
      </c>
      <c r="K32" s="81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57">
        <f>ROUND(Tableau1[[#This Row],[Prix_Unit_HT]],2)*Tableau1[[#This Row],[Qte_commande]]</f>
        <v>0</v>
      </c>
      <c r="P32" s="57">
        <f>ROUND(Tableau1[[#This Row],[Prix_Unit_TTC]],2)*Tableau1[[#This Row],[Qte_commande]]</f>
        <v>0</v>
      </c>
      <c r="Q32" s="1">
        <v>0</v>
      </c>
      <c r="R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2" s="1"/>
      <c r="V32" s="1"/>
    </row>
    <row r="33" spans="1:22" ht="13.2" x14ac:dyDescent="0.25">
      <c r="A33" s="2">
        <v>42424</v>
      </c>
      <c r="B33" s="56" t="s">
        <v>1009</v>
      </c>
      <c r="C33" s="1" t="s">
        <v>404</v>
      </c>
      <c r="D33" s="1" t="s">
        <v>11</v>
      </c>
      <c r="E33" s="193"/>
      <c r="G33" s="1" t="s">
        <v>1163</v>
      </c>
      <c r="H33" s="7" t="s">
        <v>1274</v>
      </c>
      <c r="I33" s="1" t="s">
        <v>1244</v>
      </c>
      <c r="J33" s="56">
        <v>70</v>
      </c>
      <c r="K33" s="81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57">
        <f>ROUND(Tableau1[[#This Row],[Prix_Unit_HT]],2)*Tableau1[[#This Row],[Qte_commande]]</f>
        <v>223.07999999999998</v>
      </c>
      <c r="P33" s="57">
        <f>ROUND(Tableau1[[#This Row],[Prix_Unit_TTC]],2)*Tableau1[[#This Row],[Qte_commande]]</f>
        <v>267.71999999999997</v>
      </c>
      <c r="Q33" s="1">
        <v>12</v>
      </c>
      <c r="R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3" s="1"/>
      <c r="V33" s="1"/>
    </row>
    <row r="34" spans="1:22" ht="13.2" x14ac:dyDescent="0.25">
      <c r="A34" s="2">
        <v>42424</v>
      </c>
      <c r="B34" s="56" t="s">
        <v>974</v>
      </c>
      <c r="C34" s="1" t="s">
        <v>162</v>
      </c>
      <c r="D34" s="1" t="s">
        <v>175</v>
      </c>
      <c r="E34" s="193"/>
      <c r="G34" s="1" t="s">
        <v>1247</v>
      </c>
      <c r="H34" s="1" t="s">
        <v>1274</v>
      </c>
      <c r="I34" s="1" t="s">
        <v>1175</v>
      </c>
      <c r="J34" s="56">
        <v>70</v>
      </c>
      <c r="K34" s="81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57">
        <f>ROUND(Tableau1[[#This Row],[Prix_Unit_HT]],2)*Tableau1[[#This Row],[Qte_commande]]</f>
        <v>1503.6</v>
      </c>
      <c r="P34" s="57">
        <f>ROUND(Tableau1[[#This Row],[Prix_Unit_TTC]],2)*Tableau1[[#This Row],[Qte_commande]]</f>
        <v>1804.8</v>
      </c>
      <c r="Q34" s="1">
        <v>120</v>
      </c>
      <c r="R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34" s="1"/>
      <c r="V34" s="1"/>
    </row>
    <row r="35" spans="1:22" ht="13.2" x14ac:dyDescent="0.25">
      <c r="A35" s="2">
        <v>42424</v>
      </c>
      <c r="B35" s="56" t="s">
        <v>974</v>
      </c>
      <c r="C35" s="1" t="s">
        <v>162</v>
      </c>
      <c r="D35" s="1" t="s">
        <v>175</v>
      </c>
      <c r="E35" s="193"/>
      <c r="G35" s="1" t="s">
        <v>1247</v>
      </c>
      <c r="H35" s="1" t="s">
        <v>1274</v>
      </c>
      <c r="I35" s="1" t="s">
        <v>1175</v>
      </c>
      <c r="J35" s="56">
        <v>100</v>
      </c>
      <c r="K35" s="81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57">
        <f>ROUND(Tableau1[[#This Row],[Prix_Unit_HT]],2)*Tableau1[[#This Row],[Qte_commande]]</f>
        <v>1539.0000000000002</v>
      </c>
      <c r="P35" s="57">
        <f>ROUND(Tableau1[[#This Row],[Prix_Unit_TTC]],2)*Tableau1[[#This Row],[Qte_commande]]</f>
        <v>1846.8</v>
      </c>
      <c r="Q35" s="1">
        <v>128.57</v>
      </c>
      <c r="R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5" s="1"/>
      <c r="V35" s="1"/>
    </row>
    <row r="36" spans="1:22" ht="13.2" x14ac:dyDescent="0.25">
      <c r="A36" s="2">
        <v>42424</v>
      </c>
      <c r="B36" s="56" t="s">
        <v>974</v>
      </c>
      <c r="C36" s="1" t="s">
        <v>162</v>
      </c>
      <c r="D36" s="1" t="s">
        <v>175</v>
      </c>
      <c r="E36" s="193"/>
      <c r="G36" s="1" t="s">
        <v>1247</v>
      </c>
      <c r="H36" s="1" t="s">
        <v>1274</v>
      </c>
      <c r="I36" s="1" t="s">
        <v>1175</v>
      </c>
      <c r="J36" s="56">
        <v>100</v>
      </c>
      <c r="K36" s="81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57">
        <f>ROUND(Tableau1[[#This Row],[Prix_Unit_HT]],2)*Tableau1[[#This Row],[Qte_commande]]</f>
        <v>513</v>
      </c>
      <c r="P36" s="57">
        <f>ROUND(Tableau1[[#This Row],[Prix_Unit_TTC]],2)*Tableau1[[#This Row],[Qte_commande]]</f>
        <v>615.6</v>
      </c>
      <c r="Q36" s="1">
        <v>42.86</v>
      </c>
      <c r="R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6" s="1"/>
      <c r="V36" s="1"/>
    </row>
    <row r="37" spans="1:22" ht="13.2" x14ac:dyDescent="0.25">
      <c r="A37" s="2">
        <v>42424</v>
      </c>
      <c r="B37" s="56" t="s">
        <v>1009</v>
      </c>
      <c r="C37" s="1" t="s">
        <v>404</v>
      </c>
      <c r="D37" s="1" t="s">
        <v>11</v>
      </c>
      <c r="E37" s="193"/>
      <c r="G37" s="1" t="s">
        <v>1163</v>
      </c>
      <c r="H37" s="1" t="s">
        <v>1274</v>
      </c>
      <c r="I37" s="1" t="s">
        <v>1175</v>
      </c>
      <c r="J37" s="56">
        <v>100</v>
      </c>
      <c r="K37" s="81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57">
        <f>ROUND(Tableau1[[#This Row],[Prix_Unit_HT]],2)*Tableau1[[#This Row],[Qte_commande]]</f>
        <v>689.4</v>
      </c>
      <c r="P37" s="57">
        <f>ROUND(Tableau1[[#This Row],[Prix_Unit_TTC]],2)*Tableau1[[#This Row],[Qte_commande]]</f>
        <v>827.28</v>
      </c>
      <c r="Q37" s="1">
        <v>51.43</v>
      </c>
      <c r="R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7" s="1"/>
      <c r="V37" s="1"/>
    </row>
    <row r="38" spans="1:22" ht="13.2" x14ac:dyDescent="0.25">
      <c r="A38" s="2">
        <v>42424</v>
      </c>
      <c r="B38" s="56" t="s">
        <v>1009</v>
      </c>
      <c r="C38" s="1" t="s">
        <v>404</v>
      </c>
      <c r="D38" s="1" t="s">
        <v>11</v>
      </c>
      <c r="E38" s="193"/>
      <c r="G38" s="1" t="s">
        <v>1163</v>
      </c>
      <c r="H38" s="1" t="s">
        <v>1274</v>
      </c>
      <c r="I38" s="1" t="s">
        <v>1213</v>
      </c>
      <c r="J38" s="56">
        <v>70</v>
      </c>
      <c r="K38" s="81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57">
        <f>ROUND(Tableau1[[#This Row],[Prix_Unit_HT]],2)*Tableau1[[#This Row],[Qte_commande]]</f>
        <v>85.62</v>
      </c>
      <c r="P38" s="57">
        <f>ROUND(Tableau1[[#This Row],[Prix_Unit_TTC]],2)*Tableau1[[#This Row],[Qte_commande]]</f>
        <v>102.72</v>
      </c>
      <c r="Q38" s="1">
        <v>6</v>
      </c>
      <c r="R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8" s="1"/>
      <c r="V38" s="1"/>
    </row>
    <row r="39" spans="1:22" ht="13.2" x14ac:dyDescent="0.25">
      <c r="A39" s="2">
        <v>42429</v>
      </c>
      <c r="B39" s="56" t="s">
        <v>975</v>
      </c>
      <c r="C39" s="1" t="s">
        <v>226</v>
      </c>
      <c r="D39" s="1" t="s">
        <v>228</v>
      </c>
      <c r="E39" s="193"/>
      <c r="G39" s="1" t="s">
        <v>1247</v>
      </c>
      <c r="H39" s="1" t="s">
        <v>1274</v>
      </c>
      <c r="I39" s="1" t="s">
        <v>1175</v>
      </c>
      <c r="J39" s="56">
        <v>70</v>
      </c>
      <c r="K39" s="81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57">
        <f>ROUND(Tableau1[[#This Row],[Prix_Unit_HT]],2)*Tableau1[[#This Row],[Qte_commande]]</f>
        <v>1879.5</v>
      </c>
      <c r="P39" s="57">
        <f>ROUND(Tableau1[[#This Row],[Prix_Unit_TTC]],2)*Tableau1[[#This Row],[Qte_commande]]</f>
        <v>2256</v>
      </c>
      <c r="Q39" s="1">
        <v>150</v>
      </c>
      <c r="R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9" s="1"/>
      <c r="V39" s="1"/>
    </row>
    <row r="40" spans="1:22" ht="13.2" x14ac:dyDescent="0.25">
      <c r="A40" s="2">
        <v>42432</v>
      </c>
      <c r="B40" s="56" t="s">
        <v>1055</v>
      </c>
      <c r="C40" s="1" t="s">
        <v>560</v>
      </c>
      <c r="D40" s="1" t="s">
        <v>285</v>
      </c>
      <c r="E40" s="193"/>
      <c r="G40" s="1" t="s">
        <v>1163</v>
      </c>
      <c r="H40" s="1" t="s">
        <v>1276</v>
      </c>
      <c r="I40" s="1" t="s">
        <v>128</v>
      </c>
      <c r="J40" s="107">
        <v>3</v>
      </c>
      <c r="K40" s="81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57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57">
        <f>ROUND(Tableau1[[#This Row],[Prix_Unit_HT]],2)*Tableau1[[#This Row],[Qte_commande]]</f>
        <v>299</v>
      </c>
      <c r="P40" s="57">
        <f>ROUND(Tableau1[[#This Row],[Prix_Unit_TTC]],2)*Tableau1[[#This Row],[Qte_commande]]</f>
        <v>358.8</v>
      </c>
      <c r="Q40" s="1">
        <v>1</v>
      </c>
      <c r="R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" s="1"/>
      <c r="V40" s="1"/>
    </row>
    <row r="41" spans="1:22" ht="13.2" x14ac:dyDescent="0.25">
      <c r="A41" s="2">
        <v>42436</v>
      </c>
      <c r="B41" s="56" t="s">
        <v>976</v>
      </c>
      <c r="C41" s="1" t="s">
        <v>977</v>
      </c>
      <c r="D41" s="1" t="s">
        <v>978</v>
      </c>
      <c r="E41" s="193"/>
      <c r="G41" s="1" t="s">
        <v>1163</v>
      </c>
      <c r="H41" s="7" t="s">
        <v>1274</v>
      </c>
      <c r="I41" s="1" t="s">
        <v>1244</v>
      </c>
      <c r="J41" s="56">
        <v>70</v>
      </c>
      <c r="K41" s="81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57">
        <f>ROUND(Tableau1[[#This Row],[Prix_Unit_HT]],2)*Tableau1[[#This Row],[Qte_commande]]</f>
        <v>111.53999999999999</v>
      </c>
      <c r="P41" s="57">
        <f>ROUND(Tableau1[[#This Row],[Prix_Unit_TTC]],2)*Tableau1[[#This Row],[Qte_commande]]</f>
        <v>133.85999999999999</v>
      </c>
      <c r="Q41" s="1">
        <v>6</v>
      </c>
      <c r="R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" s="1"/>
      <c r="V41" s="1"/>
    </row>
    <row r="42" spans="1:22" ht="13.2" x14ac:dyDescent="0.25">
      <c r="A42" s="2">
        <v>42436</v>
      </c>
      <c r="B42" s="56" t="s">
        <v>976</v>
      </c>
      <c r="C42" s="1" t="s">
        <v>977</v>
      </c>
      <c r="D42" s="1" t="s">
        <v>978</v>
      </c>
      <c r="E42" s="193"/>
      <c r="G42" s="1" t="s">
        <v>1163</v>
      </c>
      <c r="H42" s="1" t="s">
        <v>1274</v>
      </c>
      <c r="I42" s="1" t="s">
        <v>1175</v>
      </c>
      <c r="J42" s="56">
        <v>70</v>
      </c>
      <c r="K42" s="81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57">
        <f>ROUND(Tableau1[[#This Row],[Prix_Unit_HT]],2)*Tableau1[[#This Row],[Qte_commande]]</f>
        <v>418.2</v>
      </c>
      <c r="P42" s="57">
        <f>ROUND(Tableau1[[#This Row],[Prix_Unit_TTC]],2)*Tableau1[[#This Row],[Qte_commande]]</f>
        <v>501.90000000000003</v>
      </c>
      <c r="Q42" s="1">
        <v>30</v>
      </c>
      <c r="R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2" s="1"/>
      <c r="V42" s="1"/>
    </row>
    <row r="43" spans="1:22" ht="13.2" x14ac:dyDescent="0.25">
      <c r="A43" s="2">
        <v>42436</v>
      </c>
      <c r="B43" s="56" t="s">
        <v>976</v>
      </c>
      <c r="C43" s="1" t="s">
        <v>977</v>
      </c>
      <c r="D43" s="1" t="s">
        <v>978</v>
      </c>
      <c r="E43" s="193"/>
      <c r="G43" s="1" t="s">
        <v>1163</v>
      </c>
      <c r="H43" s="1" t="s">
        <v>1274</v>
      </c>
      <c r="I43" s="1" t="s">
        <v>1245</v>
      </c>
      <c r="J43" s="56">
        <v>70</v>
      </c>
      <c r="K43" s="81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57">
        <f>ROUND(Tableau1[[#This Row],[Prix_Unit_HT]],2)*Tableau1[[#This Row],[Qte_commande]]</f>
        <v>87.12</v>
      </c>
      <c r="P43" s="57">
        <f>ROUND(Tableau1[[#This Row],[Prix_Unit_TTC]],2)*Tableau1[[#This Row],[Qte_commande]]</f>
        <v>104.52000000000001</v>
      </c>
      <c r="Q43" s="1">
        <v>6</v>
      </c>
      <c r="R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3" s="1"/>
      <c r="V43" s="1"/>
    </row>
    <row r="44" spans="1:22" ht="13.2" x14ac:dyDescent="0.25">
      <c r="A44" s="2">
        <v>42436</v>
      </c>
      <c r="B44" s="56" t="s">
        <v>976</v>
      </c>
      <c r="C44" s="1" t="s">
        <v>977</v>
      </c>
      <c r="D44" s="1" t="s">
        <v>978</v>
      </c>
      <c r="E44" s="193"/>
      <c r="G44" s="1" t="s">
        <v>1163</v>
      </c>
      <c r="H44" s="1" t="s">
        <v>1274</v>
      </c>
      <c r="I44" s="1" t="s">
        <v>640</v>
      </c>
      <c r="J44" s="56">
        <v>70</v>
      </c>
      <c r="K44" s="81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57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57">
        <f>ROUND(Tableau1[[#This Row],[Prix_Unit_HT]],2)*Tableau1[[#This Row],[Qte_commande]]</f>
        <v>0</v>
      </c>
      <c r="P44" s="57">
        <f>ROUND(Tableau1[[#This Row],[Prix_Unit_TTC]],2)*Tableau1[[#This Row],[Qte_commande]]</f>
        <v>0</v>
      </c>
      <c r="Q44" s="1">
        <v>6</v>
      </c>
      <c r="R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" s="1"/>
      <c r="V44" s="1"/>
    </row>
    <row r="45" spans="1:22" ht="13.2" x14ac:dyDescent="0.25">
      <c r="A45" s="2">
        <v>42439</v>
      </c>
      <c r="B45" s="56" t="s">
        <v>1056</v>
      </c>
      <c r="C45" s="1" t="s">
        <v>139</v>
      </c>
      <c r="D45" s="1" t="s">
        <v>141</v>
      </c>
      <c r="E45" s="193"/>
      <c r="G45" s="1" t="s">
        <v>1247</v>
      </c>
      <c r="H45" s="1" t="s">
        <v>1276</v>
      </c>
      <c r="I45" s="1" t="s">
        <v>128</v>
      </c>
      <c r="J45" s="107">
        <v>3</v>
      </c>
      <c r="K45" s="81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57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57">
        <f>ROUND(Tableau1[[#This Row],[Prix_Unit_HT]],2)*Tableau1[[#This Row],[Qte_commande]]</f>
        <v>299</v>
      </c>
      <c r="P45" s="57">
        <f>ROUND(Tableau1[[#This Row],[Prix_Unit_TTC]],2)*Tableau1[[#This Row],[Qte_commande]]</f>
        <v>358.8</v>
      </c>
      <c r="Q45" s="1">
        <v>1</v>
      </c>
      <c r="R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" s="1"/>
      <c r="V45" s="1"/>
    </row>
    <row r="46" spans="1:22" ht="13.2" x14ac:dyDescent="0.25">
      <c r="A46" s="2">
        <v>42439</v>
      </c>
      <c r="B46" s="56" t="s">
        <v>1057</v>
      </c>
      <c r="C46" s="1" t="s">
        <v>787</v>
      </c>
      <c r="D46" s="1" t="s">
        <v>788</v>
      </c>
      <c r="E46" s="193"/>
      <c r="G46" s="1" t="s">
        <v>1163</v>
      </c>
      <c r="H46" s="1" t="s">
        <v>1276</v>
      </c>
      <c r="I46" s="1" t="s">
        <v>128</v>
      </c>
      <c r="J46" s="107">
        <v>3</v>
      </c>
      <c r="K46" s="81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57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57">
        <f>ROUND(Tableau1[[#This Row],[Prix_Unit_HT]],2)*Tableau1[[#This Row],[Qte_commande]]</f>
        <v>299</v>
      </c>
      <c r="P46" s="57">
        <f>ROUND(Tableau1[[#This Row],[Prix_Unit_TTC]],2)*Tableau1[[#This Row],[Qte_commande]]</f>
        <v>358.8</v>
      </c>
      <c r="Q46" s="1">
        <v>1</v>
      </c>
      <c r="R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" s="1"/>
      <c r="V46" s="1"/>
    </row>
    <row r="47" spans="1:22" ht="13.2" x14ac:dyDescent="0.25">
      <c r="A47" s="2">
        <v>42440</v>
      </c>
      <c r="B47" s="56" t="s">
        <v>979</v>
      </c>
      <c r="C47" s="1" t="s">
        <v>157</v>
      </c>
      <c r="D47" s="1" t="s">
        <v>159</v>
      </c>
      <c r="E47" s="193"/>
      <c r="G47" s="1" t="s">
        <v>1247</v>
      </c>
      <c r="H47" s="1" t="s">
        <v>1274</v>
      </c>
      <c r="I47" s="1" t="s">
        <v>1175</v>
      </c>
      <c r="J47" s="56">
        <v>70</v>
      </c>
      <c r="K47" s="81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57">
        <f>ROUND(Tableau1[[#This Row],[Prix_Unit_HT]],2)*Tableau1[[#This Row],[Qte_commande]]</f>
        <v>3007.2</v>
      </c>
      <c r="P47" s="57">
        <f>ROUND(Tableau1[[#This Row],[Prix_Unit_TTC]],2)*Tableau1[[#This Row],[Qte_commande]]</f>
        <v>3609.6</v>
      </c>
      <c r="Q47" s="1">
        <v>240</v>
      </c>
      <c r="R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47" s="1"/>
      <c r="V47" s="1"/>
    </row>
    <row r="48" spans="1:22" ht="13.2" x14ac:dyDescent="0.25">
      <c r="A48" s="2">
        <v>42443</v>
      </c>
      <c r="B48" s="56" t="s">
        <v>1144</v>
      </c>
      <c r="C48" s="1" t="s">
        <v>99</v>
      </c>
      <c r="D48" s="1" t="s">
        <v>4</v>
      </c>
      <c r="E48" s="193"/>
      <c r="G48" s="1" t="s">
        <v>1247</v>
      </c>
      <c r="H48" s="1" t="s">
        <v>1275</v>
      </c>
      <c r="I48" s="1" t="s">
        <v>1243</v>
      </c>
      <c r="J48" s="56">
        <v>50</v>
      </c>
      <c r="K48" s="81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57">
        <f>ROUND(Tableau1[[#This Row],[Prix_Unit_HT]],2)*Tableau1[[#This Row],[Qte_commande]]</f>
        <v>100</v>
      </c>
      <c r="P48" s="57">
        <f>ROUND(Tableau1[[#This Row],[Prix_Unit_TTC]],2)*Tableau1[[#This Row],[Qte_commande]]</f>
        <v>106</v>
      </c>
      <c r="Q48" s="1">
        <v>71.430000000000007</v>
      </c>
      <c r="R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8" s="1"/>
      <c r="V48" s="1"/>
    </row>
    <row r="49" spans="1:22" ht="13.2" x14ac:dyDescent="0.25">
      <c r="A49" s="2">
        <v>42447</v>
      </c>
      <c r="B49" s="56" t="s">
        <v>1021</v>
      </c>
      <c r="C49" s="1" t="s">
        <v>162</v>
      </c>
      <c r="D49" s="1" t="s">
        <v>164</v>
      </c>
      <c r="E49" s="193"/>
      <c r="G49" s="1" t="s">
        <v>1247</v>
      </c>
      <c r="H49" s="1" t="s">
        <v>1274</v>
      </c>
      <c r="I49" s="1" t="s">
        <v>1175</v>
      </c>
      <c r="J49" s="56">
        <v>175</v>
      </c>
      <c r="K49" s="81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57">
        <f>ROUND(Tableau1[[#This Row],[Prix_Unit_HT]],2)*Tableau1[[#This Row],[Qte_commande]]</f>
        <v>1735.2</v>
      </c>
      <c r="P49" s="57">
        <f>ROUND(Tableau1[[#This Row],[Prix_Unit_TTC]],2)*Tableau1[[#This Row],[Qte_commande]]</f>
        <v>2082</v>
      </c>
      <c r="Q49" s="1">
        <v>150</v>
      </c>
      <c r="R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" s="1"/>
      <c r="V49" s="1"/>
    </row>
    <row r="50" spans="1:22" ht="13.2" x14ac:dyDescent="0.25">
      <c r="A50" s="2">
        <v>42451</v>
      </c>
      <c r="B50" s="56" t="s">
        <v>980</v>
      </c>
      <c r="C50" s="1" t="s">
        <v>226</v>
      </c>
      <c r="D50" s="1" t="s">
        <v>228</v>
      </c>
      <c r="E50" s="193"/>
      <c r="G50" s="1" t="s">
        <v>1247</v>
      </c>
      <c r="H50" s="1" t="s">
        <v>1274</v>
      </c>
      <c r="I50" s="1" t="s">
        <v>1175</v>
      </c>
      <c r="J50" s="56">
        <v>70</v>
      </c>
      <c r="K50" s="81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57">
        <f>ROUND(Tableau1[[#This Row],[Prix_Unit_HT]],2)*Tableau1[[#This Row],[Qte_commande]]</f>
        <v>1879.5</v>
      </c>
      <c r="P50" s="57">
        <f>ROUND(Tableau1[[#This Row],[Prix_Unit_TTC]],2)*Tableau1[[#This Row],[Qte_commande]]</f>
        <v>2256</v>
      </c>
      <c r="Q50" s="1">
        <v>150</v>
      </c>
      <c r="R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0" s="1"/>
      <c r="V50" s="1"/>
    </row>
    <row r="51" spans="1:22" ht="13.2" x14ac:dyDescent="0.25">
      <c r="A51" s="2">
        <v>42451</v>
      </c>
      <c r="B51" s="56" t="s">
        <v>981</v>
      </c>
      <c r="C51" s="1" t="s">
        <v>230</v>
      </c>
      <c r="D51" s="1" t="s">
        <v>232</v>
      </c>
      <c r="E51" s="193"/>
      <c r="G51" s="1" t="s">
        <v>1247</v>
      </c>
      <c r="H51" s="1" t="s">
        <v>1274</v>
      </c>
      <c r="I51" s="1" t="s">
        <v>1175</v>
      </c>
      <c r="J51" s="56">
        <v>70</v>
      </c>
      <c r="K51" s="81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57">
        <f>ROUND(Tableau1[[#This Row],[Prix_Unit_HT]],2)*Tableau1[[#This Row],[Qte_commande]]</f>
        <v>6014.4</v>
      </c>
      <c r="P51" s="57">
        <f>ROUND(Tableau1[[#This Row],[Prix_Unit_TTC]],2)*Tableau1[[#This Row],[Qte_commande]]</f>
        <v>7219.2</v>
      </c>
      <c r="Q51" s="1">
        <v>480</v>
      </c>
      <c r="R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51" s="1"/>
      <c r="V51" s="1"/>
    </row>
    <row r="52" spans="1:22" ht="13.2" x14ac:dyDescent="0.25">
      <c r="A52" s="2">
        <v>42454</v>
      </c>
      <c r="B52" s="56" t="s">
        <v>982</v>
      </c>
      <c r="C52" s="1" t="s">
        <v>94</v>
      </c>
      <c r="D52" s="1" t="s">
        <v>96</v>
      </c>
      <c r="E52" s="193"/>
      <c r="G52" s="1" t="s">
        <v>1247</v>
      </c>
      <c r="H52" s="7" t="s">
        <v>1274</v>
      </c>
      <c r="I52" s="1" t="s">
        <v>1244</v>
      </c>
      <c r="J52" s="56">
        <v>70</v>
      </c>
      <c r="K52" s="81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57">
        <f>ROUND(Tableau1[[#This Row],[Prix_Unit_HT]],2)*Tableau1[[#This Row],[Qte_commande]]</f>
        <v>208.92000000000002</v>
      </c>
      <c r="P52" s="57">
        <f>ROUND(Tableau1[[#This Row],[Prix_Unit_TTC]],2)*Tableau1[[#This Row],[Qte_commande]]</f>
        <v>250.68</v>
      </c>
      <c r="Q52" s="1">
        <v>12</v>
      </c>
      <c r="R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2" s="1"/>
      <c r="V52" s="1"/>
    </row>
    <row r="53" spans="1:22" ht="13.2" x14ac:dyDescent="0.25">
      <c r="A53" s="2">
        <v>42454</v>
      </c>
      <c r="B53" s="56" t="s">
        <v>982</v>
      </c>
      <c r="C53" s="1" t="s">
        <v>94</v>
      </c>
      <c r="D53" s="1" t="s">
        <v>96</v>
      </c>
      <c r="E53" s="193"/>
      <c r="G53" s="1" t="s">
        <v>1247</v>
      </c>
      <c r="H53" s="1" t="s">
        <v>1274</v>
      </c>
      <c r="I53" s="1" t="s">
        <v>1175</v>
      </c>
      <c r="J53" s="56">
        <v>70</v>
      </c>
      <c r="K53" s="81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57">
        <f>ROUND(Tableau1[[#This Row],[Prix_Unit_HT]],2)*Tableau1[[#This Row],[Qte_commande]]</f>
        <v>751.8</v>
      </c>
      <c r="P53" s="57">
        <f>ROUND(Tableau1[[#This Row],[Prix_Unit_TTC]],2)*Tableau1[[#This Row],[Qte_commande]]</f>
        <v>902.4</v>
      </c>
      <c r="Q53" s="1">
        <v>60</v>
      </c>
      <c r="R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3" s="1"/>
      <c r="V53" s="1"/>
    </row>
    <row r="54" spans="1:22" ht="13.2" x14ac:dyDescent="0.25">
      <c r="A54" s="2">
        <v>42454</v>
      </c>
      <c r="B54" s="56" t="s">
        <v>982</v>
      </c>
      <c r="C54" s="1" t="s">
        <v>94</v>
      </c>
      <c r="D54" s="1" t="s">
        <v>96</v>
      </c>
      <c r="E54" s="193"/>
      <c r="G54" s="1" t="s">
        <v>1247</v>
      </c>
      <c r="H54" s="1" t="s">
        <v>1274</v>
      </c>
      <c r="I54" s="1" t="s">
        <v>1175</v>
      </c>
      <c r="J54" s="56">
        <v>100</v>
      </c>
      <c r="K54" s="81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57">
        <f>ROUND(Tableau1[[#This Row],[Prix_Unit_HT]],2)*Tableau1[[#This Row],[Qte_commande]]</f>
        <v>615.6</v>
      </c>
      <c r="P54" s="57">
        <f>ROUND(Tableau1[[#This Row],[Prix_Unit_TTC]],2)*Tableau1[[#This Row],[Qte_commande]]</f>
        <v>738.72</v>
      </c>
      <c r="Q54" s="1">
        <v>51.43</v>
      </c>
      <c r="R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54" s="1"/>
      <c r="V54" s="1"/>
    </row>
    <row r="55" spans="1:22" ht="13.2" x14ac:dyDescent="0.25">
      <c r="A55" s="2">
        <v>42454</v>
      </c>
      <c r="B55" s="56" t="s">
        <v>982</v>
      </c>
      <c r="C55" s="1" t="s">
        <v>94</v>
      </c>
      <c r="D55" s="1" t="s">
        <v>96</v>
      </c>
      <c r="E55" s="193"/>
      <c r="G55" s="1" t="s">
        <v>1247</v>
      </c>
      <c r="H55" s="1" t="s">
        <v>1274</v>
      </c>
      <c r="I55" s="1" t="s">
        <v>1246</v>
      </c>
      <c r="J55" s="56">
        <v>100</v>
      </c>
      <c r="K55" s="81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57">
        <f>ROUND(Tableau1[[#This Row],[Prix_Unit_HT]],2)*Tableau1[[#This Row],[Qte_commande]]</f>
        <v>124.74</v>
      </c>
      <c r="P55" s="57">
        <f>ROUND(Tableau1[[#This Row],[Prix_Unit_TTC]],2)*Tableau1[[#This Row],[Qte_commande]]</f>
        <v>149.69999999999999</v>
      </c>
      <c r="Q55" s="1">
        <v>8.57</v>
      </c>
      <c r="R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5" s="1"/>
      <c r="V55" s="1"/>
    </row>
    <row r="56" spans="1:22" ht="13.2" x14ac:dyDescent="0.25">
      <c r="A56" s="2">
        <v>42454</v>
      </c>
      <c r="B56" s="56" t="s">
        <v>982</v>
      </c>
      <c r="C56" s="1" t="s">
        <v>94</v>
      </c>
      <c r="D56" s="1" t="s">
        <v>96</v>
      </c>
      <c r="E56" s="193"/>
      <c r="G56" s="1" t="s">
        <v>1247</v>
      </c>
      <c r="H56" s="1" t="s">
        <v>1274</v>
      </c>
      <c r="I56" s="1" t="s">
        <v>181</v>
      </c>
      <c r="J56" s="56">
        <v>70</v>
      </c>
      <c r="K56" s="81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57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57">
        <f>ROUND(Tableau1[[#This Row],[Prix_Unit_HT]],2)*Tableau1[[#This Row],[Qte_commande]]</f>
        <v>0</v>
      </c>
      <c r="P56" s="57">
        <f>ROUND(Tableau1[[#This Row],[Prix_Unit_TTC]],2)*Tableau1[[#This Row],[Qte_commande]]</f>
        <v>0</v>
      </c>
      <c r="Q56" s="1">
        <v>12</v>
      </c>
      <c r="R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6" s="1"/>
      <c r="V56" s="1"/>
    </row>
    <row r="57" spans="1:22" ht="13.2" x14ac:dyDescent="0.25">
      <c r="A57" s="2">
        <v>42454</v>
      </c>
      <c r="B57" s="56" t="s">
        <v>982</v>
      </c>
      <c r="C57" s="1" t="s">
        <v>94</v>
      </c>
      <c r="D57" s="1" t="s">
        <v>96</v>
      </c>
      <c r="E57" s="193"/>
      <c r="G57" s="1" t="s">
        <v>1247</v>
      </c>
      <c r="H57" s="1" t="s">
        <v>1274</v>
      </c>
      <c r="I57" s="1" t="s">
        <v>181</v>
      </c>
      <c r="J57" s="56">
        <v>175</v>
      </c>
      <c r="K57" s="81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57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57">
        <f>ROUND(Tableau1[[#This Row],[Prix_Unit_HT]],2)*Tableau1[[#This Row],[Qte_commande]]</f>
        <v>0</v>
      </c>
      <c r="P57" s="57">
        <f>ROUND(Tableau1[[#This Row],[Prix_Unit_TTC]],2)*Tableau1[[#This Row],[Qte_commande]]</f>
        <v>0</v>
      </c>
      <c r="Q57" s="1">
        <v>10</v>
      </c>
      <c r="R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57" s="1"/>
      <c r="V57" s="1"/>
    </row>
    <row r="58" spans="1:22" ht="13.2" x14ac:dyDescent="0.25">
      <c r="A58" s="2">
        <v>42454</v>
      </c>
      <c r="B58" s="56" t="s">
        <v>982</v>
      </c>
      <c r="C58" s="1" t="s">
        <v>94</v>
      </c>
      <c r="D58" s="1" t="s">
        <v>96</v>
      </c>
      <c r="E58" s="193"/>
      <c r="G58" s="1" t="s">
        <v>1247</v>
      </c>
      <c r="H58" s="1" t="s">
        <v>1274</v>
      </c>
      <c r="I58" s="1" t="s">
        <v>640</v>
      </c>
      <c r="J58" s="56">
        <v>70</v>
      </c>
      <c r="K58" s="81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57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57">
        <f>ROUND(Tableau1[[#This Row],[Prix_Unit_HT]],2)*Tableau1[[#This Row],[Qte_commande]]</f>
        <v>0</v>
      </c>
      <c r="P58" s="57">
        <f>ROUND(Tableau1[[#This Row],[Prix_Unit_TTC]],2)*Tableau1[[#This Row],[Qte_commande]]</f>
        <v>0</v>
      </c>
      <c r="Q58" s="1">
        <v>12</v>
      </c>
      <c r="R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" s="1"/>
      <c r="V58" s="1"/>
    </row>
    <row r="59" spans="1:22" ht="13.2" x14ac:dyDescent="0.25">
      <c r="A59" s="2">
        <v>42454</v>
      </c>
      <c r="B59" s="56" t="s">
        <v>982</v>
      </c>
      <c r="C59" s="1" t="s">
        <v>94</v>
      </c>
      <c r="D59" s="1" t="s">
        <v>96</v>
      </c>
      <c r="E59" s="193"/>
      <c r="G59" s="1" t="s">
        <v>1247</v>
      </c>
      <c r="H59" s="1" t="s">
        <v>1274</v>
      </c>
      <c r="I59" s="1" t="s">
        <v>924</v>
      </c>
      <c r="J59" s="56">
        <v>70</v>
      </c>
      <c r="K59" s="81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57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57">
        <f>ROUND(Tableau1[[#This Row],[Prix_Unit_HT]],2)*Tableau1[[#This Row],[Qte_commande]]</f>
        <v>0</v>
      </c>
      <c r="P59" s="57">
        <f>ROUND(Tableau1[[#This Row],[Prix_Unit_TTC]],2)*Tableau1[[#This Row],[Qte_commande]]</f>
        <v>0</v>
      </c>
      <c r="Q59" s="1">
        <v>30</v>
      </c>
      <c r="R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9" s="1"/>
      <c r="V59" s="1"/>
    </row>
    <row r="60" spans="1:22" ht="13.2" x14ac:dyDescent="0.25">
      <c r="A60" s="2">
        <v>42454</v>
      </c>
      <c r="B60" s="56" t="s">
        <v>982</v>
      </c>
      <c r="C60" s="1" t="s">
        <v>94</v>
      </c>
      <c r="D60" s="1" t="s">
        <v>96</v>
      </c>
      <c r="E60" s="193"/>
      <c r="G60" s="1" t="s">
        <v>1247</v>
      </c>
      <c r="H60" s="1" t="s">
        <v>1274</v>
      </c>
      <c r="I60" s="1" t="s">
        <v>924</v>
      </c>
      <c r="J60" s="56">
        <v>70</v>
      </c>
      <c r="K60" s="81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57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57">
        <f>ROUND(Tableau1[[#This Row],[Prix_Unit_HT]],2)*Tableau1[[#This Row],[Qte_commande]]</f>
        <v>0</v>
      </c>
      <c r="P60" s="57">
        <f>ROUND(Tableau1[[#This Row],[Prix_Unit_TTC]],2)*Tableau1[[#This Row],[Qte_commande]]</f>
        <v>0</v>
      </c>
      <c r="Q60" s="1">
        <v>6</v>
      </c>
      <c r="R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" s="1"/>
      <c r="V60" s="1"/>
    </row>
    <row r="61" spans="1:22" ht="13.2" x14ac:dyDescent="0.25">
      <c r="A61" s="2">
        <v>42459</v>
      </c>
      <c r="B61" s="56" t="s">
        <v>969</v>
      </c>
      <c r="C61" s="1" t="s">
        <v>731</v>
      </c>
      <c r="D61" s="1" t="s">
        <v>732</v>
      </c>
      <c r="E61" s="193"/>
      <c r="G61" s="1"/>
      <c r="H61" s="7" t="s">
        <v>1274</v>
      </c>
      <c r="I61" s="1" t="s">
        <v>733</v>
      </c>
      <c r="J61" s="56">
        <v>70</v>
      </c>
      <c r="K61" s="81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57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57">
        <f>ROUND(Tableau1[[#This Row],[Prix_Unit_HT]],2)*Tableau1[[#This Row],[Qte_commande]]</f>
        <v>0</v>
      </c>
      <c r="P61" s="57">
        <f>ROUND(Tableau1[[#This Row],[Prix_Unit_TTC]],2)*Tableau1[[#This Row],[Qte_commande]]</f>
        <v>0</v>
      </c>
      <c r="Q61" s="1">
        <v>6</v>
      </c>
      <c r="R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" s="1"/>
      <c r="V61" s="1"/>
    </row>
    <row r="62" spans="1:22" ht="13.2" x14ac:dyDescent="0.25">
      <c r="A62" s="2">
        <v>42459</v>
      </c>
      <c r="B62" s="56" t="s">
        <v>1022</v>
      </c>
      <c r="C62" s="7" t="s">
        <v>1251</v>
      </c>
      <c r="D62" s="1" t="s">
        <v>751</v>
      </c>
      <c r="E62" s="194"/>
      <c r="F62" s="1" t="s">
        <v>1254</v>
      </c>
      <c r="G62" s="1" t="s">
        <v>1163</v>
      </c>
      <c r="H62" s="1" t="s">
        <v>1274</v>
      </c>
      <c r="I62" s="1" t="s">
        <v>1175</v>
      </c>
      <c r="J62" s="56">
        <v>175</v>
      </c>
      <c r="K62" s="81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57">
        <f>ROUND(Tableau1[[#This Row],[Prix_Unit_HT]],2)*Tableau1[[#This Row],[Qte_commande]]</f>
        <v>1161.72</v>
      </c>
      <c r="P62" s="57">
        <f>ROUND(Tableau1[[#This Row],[Prix_Unit_TTC]],2)*Tableau1[[#This Row],[Qte_commande]]</f>
        <v>1393.92</v>
      </c>
      <c r="Q62" s="1">
        <v>90</v>
      </c>
      <c r="R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2" s="1"/>
      <c r="V62" s="1"/>
    </row>
    <row r="63" spans="1:22" ht="13.2" x14ac:dyDescent="0.25">
      <c r="A63" s="2">
        <v>42459</v>
      </c>
      <c r="B63" s="56" t="s">
        <v>969</v>
      </c>
      <c r="C63" s="7" t="s">
        <v>1252</v>
      </c>
      <c r="D63" s="1" t="s">
        <v>732</v>
      </c>
      <c r="E63" s="194"/>
      <c r="F63" s="1" t="s">
        <v>1253</v>
      </c>
      <c r="G63" s="1"/>
      <c r="H63" s="1" t="s">
        <v>1274</v>
      </c>
      <c r="I63" s="1" t="s">
        <v>778</v>
      </c>
      <c r="J63" s="56">
        <v>75</v>
      </c>
      <c r="K63" s="81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57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57">
        <f>ROUND(Tableau1[[#This Row],[Prix_Unit_HT]],2)*Tableau1[[#This Row],[Qte_commande]]</f>
        <v>0</v>
      </c>
      <c r="P63" s="57">
        <f>ROUND(Tableau1[[#This Row],[Prix_Unit_TTC]],2)*Tableau1[[#This Row],[Qte_commande]]</f>
        <v>0</v>
      </c>
      <c r="Q63" s="1">
        <v>19.29</v>
      </c>
      <c r="R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19.285714285714288</v>
      </c>
      <c r="U63" s="1"/>
      <c r="V63" s="1"/>
    </row>
    <row r="64" spans="1:22" ht="13.2" x14ac:dyDescent="0.25">
      <c r="A64" s="2">
        <v>42459</v>
      </c>
      <c r="B64" s="56" t="s">
        <v>969</v>
      </c>
      <c r="C64" s="7" t="s">
        <v>1252</v>
      </c>
      <c r="D64" s="1" t="s">
        <v>732</v>
      </c>
      <c r="E64" s="194"/>
      <c r="F64" s="1" t="s">
        <v>1253</v>
      </c>
      <c r="G64" s="1"/>
      <c r="H64" s="1" t="s">
        <v>1274</v>
      </c>
      <c r="I64" s="1" t="s">
        <v>779</v>
      </c>
      <c r="J64" s="56">
        <v>75</v>
      </c>
      <c r="K64" s="81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57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57">
        <f>ROUND(Tableau1[[#This Row],[Prix_Unit_HT]],2)*Tableau1[[#This Row],[Qte_commande]]</f>
        <v>0</v>
      </c>
      <c r="P64" s="57">
        <f>ROUND(Tableau1[[#This Row],[Prix_Unit_TTC]],2)*Tableau1[[#This Row],[Qte_commande]]</f>
        <v>0</v>
      </c>
      <c r="Q64" s="1">
        <v>38.57</v>
      </c>
      <c r="R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64" s="1"/>
      <c r="V64" s="1"/>
    </row>
    <row r="65" spans="1:22" ht="13.2" x14ac:dyDescent="0.25">
      <c r="A65" s="2">
        <v>42461</v>
      </c>
      <c r="B65" s="56" t="s">
        <v>983</v>
      </c>
      <c r="C65" s="1" t="s">
        <v>162</v>
      </c>
      <c r="D65" s="1" t="s">
        <v>175</v>
      </c>
      <c r="E65" s="193"/>
      <c r="G65" s="1" t="s">
        <v>1247</v>
      </c>
      <c r="H65" s="1" t="s">
        <v>1274</v>
      </c>
      <c r="I65" s="1" t="s">
        <v>1175</v>
      </c>
      <c r="J65" s="56">
        <v>70</v>
      </c>
      <c r="K65" s="81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57">
        <f>ROUND(Tableau1[[#This Row],[Prix_Unit_HT]],2)*Tableau1[[#This Row],[Qte_commande]]</f>
        <v>751.8</v>
      </c>
      <c r="P65" s="57">
        <f>ROUND(Tableau1[[#This Row],[Prix_Unit_TTC]],2)*Tableau1[[#This Row],[Qte_commande]]</f>
        <v>902.4</v>
      </c>
      <c r="Q65" s="1">
        <v>60</v>
      </c>
      <c r="R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65" s="1"/>
      <c r="V65" s="1"/>
    </row>
    <row r="66" spans="1:22" ht="13.2" x14ac:dyDescent="0.25">
      <c r="A66" s="2">
        <v>42461</v>
      </c>
      <c r="B66" s="56" t="s">
        <v>983</v>
      </c>
      <c r="C66" s="1" t="s">
        <v>162</v>
      </c>
      <c r="D66" s="1" t="s">
        <v>175</v>
      </c>
      <c r="E66" s="193"/>
      <c r="G66" s="1" t="s">
        <v>1247</v>
      </c>
      <c r="H66" s="1" t="s">
        <v>1274</v>
      </c>
      <c r="I66" s="1" t="s">
        <v>1175</v>
      </c>
      <c r="J66" s="56">
        <v>100</v>
      </c>
      <c r="K66" s="81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57">
        <f>ROUND(Tableau1[[#This Row],[Prix_Unit_HT]],2)*Tableau1[[#This Row],[Qte_commande]]</f>
        <v>102.60000000000001</v>
      </c>
      <c r="P66" s="57">
        <f>ROUND(Tableau1[[#This Row],[Prix_Unit_TTC]],2)*Tableau1[[#This Row],[Qte_commande]]</f>
        <v>123.12</v>
      </c>
      <c r="Q66" s="1">
        <v>8.57</v>
      </c>
      <c r="R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6" s="1"/>
      <c r="V66" s="1"/>
    </row>
    <row r="67" spans="1:22" ht="13.2" x14ac:dyDescent="0.25">
      <c r="A67" s="2">
        <v>42461</v>
      </c>
      <c r="B67" s="56" t="s">
        <v>983</v>
      </c>
      <c r="C67" s="1" t="s">
        <v>162</v>
      </c>
      <c r="D67" s="1" t="s">
        <v>175</v>
      </c>
      <c r="E67" s="193"/>
      <c r="G67" s="1" t="s">
        <v>1247</v>
      </c>
      <c r="H67" s="1" t="s">
        <v>1274</v>
      </c>
      <c r="I67" s="1" t="s">
        <v>1175</v>
      </c>
      <c r="J67" s="56">
        <v>100</v>
      </c>
      <c r="K67" s="81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57">
        <f>ROUND(Tableau1[[#This Row],[Prix_Unit_HT]],2)*Tableau1[[#This Row],[Qte_commande]]</f>
        <v>2667.6000000000004</v>
      </c>
      <c r="P67" s="57">
        <f>ROUND(Tableau1[[#This Row],[Prix_Unit_TTC]],2)*Tableau1[[#This Row],[Qte_commande]]</f>
        <v>3201.12</v>
      </c>
      <c r="Q67" s="1">
        <v>222.86</v>
      </c>
      <c r="R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222.85714285714286</v>
      </c>
      <c r="U67" s="1"/>
      <c r="V67" s="1"/>
    </row>
    <row r="68" spans="1:22" ht="13.2" x14ac:dyDescent="0.25">
      <c r="A68" s="2">
        <v>42461</v>
      </c>
      <c r="B68" s="56" t="s">
        <v>983</v>
      </c>
      <c r="C68" s="1" t="s">
        <v>162</v>
      </c>
      <c r="D68" s="1" t="s">
        <v>175</v>
      </c>
      <c r="E68" s="193"/>
      <c r="G68" s="1" t="s">
        <v>1247</v>
      </c>
      <c r="H68" s="1" t="s">
        <v>1274</v>
      </c>
      <c r="I68" s="1" t="s">
        <v>1175</v>
      </c>
      <c r="J68" s="56">
        <v>100</v>
      </c>
      <c r="K68" s="81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57">
        <f>ROUND(Tableau1[[#This Row],[Prix_Unit_HT]],2)*Tableau1[[#This Row],[Qte_commande]]</f>
        <v>307.8</v>
      </c>
      <c r="P68" s="57">
        <f>ROUND(Tableau1[[#This Row],[Prix_Unit_TTC]],2)*Tableau1[[#This Row],[Qte_commande]]</f>
        <v>369.36</v>
      </c>
      <c r="Q68" s="1">
        <v>25.71</v>
      </c>
      <c r="R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8" s="1"/>
      <c r="V68" s="1"/>
    </row>
    <row r="69" spans="1:22" ht="13.2" x14ac:dyDescent="0.25">
      <c r="A69" s="2">
        <v>42465</v>
      </c>
      <c r="B69" s="56" t="s">
        <v>1039</v>
      </c>
      <c r="C69" s="1" t="s">
        <v>18</v>
      </c>
      <c r="D69" s="1" t="s">
        <v>20</v>
      </c>
      <c r="E69" s="193"/>
      <c r="G69" s="1" t="s">
        <v>1247</v>
      </c>
      <c r="H69" s="1" t="s">
        <v>1274</v>
      </c>
      <c r="I69" s="1" t="s">
        <v>1218</v>
      </c>
      <c r="J69" s="56">
        <v>100</v>
      </c>
      <c r="K69" s="81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57">
        <f>ROUND(Tableau1[[#This Row],[Prix_Unit_HT]],2)*Tableau1[[#This Row],[Qte_commande]]</f>
        <v>757.43999999999994</v>
      </c>
      <c r="P69" s="57">
        <f>ROUND(Tableau1[[#This Row],[Prix_Unit_TTC]],2)*Tableau1[[#This Row],[Qte_commande]]</f>
        <v>908.64</v>
      </c>
      <c r="Q69" s="1">
        <v>68.569999999999993</v>
      </c>
      <c r="R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9" s="1"/>
      <c r="V69" s="1"/>
    </row>
    <row r="70" spans="1:22" ht="13.2" x14ac:dyDescent="0.25">
      <c r="A70" s="2">
        <v>42472</v>
      </c>
      <c r="B70" s="56" t="s">
        <v>1110</v>
      </c>
      <c r="C70" s="1" t="s">
        <v>326</v>
      </c>
      <c r="D70" s="1" t="s">
        <v>11</v>
      </c>
      <c r="E70" s="193"/>
      <c r="G70" s="1" t="s">
        <v>1163</v>
      </c>
      <c r="H70" s="7" t="s">
        <v>1276</v>
      </c>
      <c r="I70" s="1" t="s">
        <v>915</v>
      </c>
      <c r="J70" s="120">
        <v>6</v>
      </c>
      <c r="K70" s="81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57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57">
        <f>ROUND(Tableau1[[#This Row],[Prix_Unit_HT]],2)*Tableau1[[#This Row],[Qte_commande]]</f>
        <v>139</v>
      </c>
      <c r="P70" s="57">
        <f>ROUND(Tableau1[[#This Row],[Prix_Unit_TTC]],2)*Tableau1[[#This Row],[Qte_commande]]</f>
        <v>166.8</v>
      </c>
      <c r="Q70" s="1">
        <v>1</v>
      </c>
      <c r="R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0" s="1"/>
      <c r="V70" s="1"/>
    </row>
    <row r="71" spans="1:22" ht="13.2" x14ac:dyDescent="0.25">
      <c r="A71" s="2">
        <v>42472</v>
      </c>
      <c r="B71" s="56" t="s">
        <v>1111</v>
      </c>
      <c r="C71" s="1" t="s">
        <v>1112</v>
      </c>
      <c r="D71" s="1" t="s">
        <v>11</v>
      </c>
      <c r="E71" s="193"/>
      <c r="G71" s="1" t="s">
        <v>1163</v>
      </c>
      <c r="H71" s="7" t="s">
        <v>1276</v>
      </c>
      <c r="I71" s="1" t="s">
        <v>915</v>
      </c>
      <c r="J71" s="120">
        <v>6</v>
      </c>
      <c r="K71" s="81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57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57">
        <f>ROUND(Tableau1[[#This Row],[Prix_Unit_HT]],2)*Tableau1[[#This Row],[Qte_commande]]</f>
        <v>139</v>
      </c>
      <c r="P71" s="57">
        <f>ROUND(Tableau1[[#This Row],[Prix_Unit_TTC]],2)*Tableau1[[#This Row],[Qte_commande]]</f>
        <v>166.8</v>
      </c>
      <c r="Q71" s="1">
        <v>1</v>
      </c>
      <c r="R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" s="1"/>
      <c r="V71" s="1"/>
    </row>
    <row r="72" spans="1:22" ht="13.2" x14ac:dyDescent="0.25">
      <c r="A72" s="2">
        <v>42472</v>
      </c>
      <c r="B72" s="56" t="s">
        <v>984</v>
      </c>
      <c r="C72" s="1" t="s">
        <v>226</v>
      </c>
      <c r="D72" s="1" t="s">
        <v>228</v>
      </c>
      <c r="E72" s="193"/>
      <c r="G72" s="1" t="s">
        <v>1247</v>
      </c>
      <c r="H72" s="1" t="s">
        <v>1274</v>
      </c>
      <c r="I72" s="1" t="s">
        <v>1175</v>
      </c>
      <c r="J72" s="56">
        <v>70</v>
      </c>
      <c r="K72" s="81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57">
        <f>ROUND(Tableau1[[#This Row],[Prix_Unit_HT]],2)*Tableau1[[#This Row],[Qte_commande]]</f>
        <v>1804.32</v>
      </c>
      <c r="P72" s="57">
        <f>ROUND(Tableau1[[#This Row],[Prix_Unit_TTC]],2)*Tableau1[[#This Row],[Qte_commande]]</f>
        <v>2165.7599999999998</v>
      </c>
      <c r="Q72" s="1">
        <v>144</v>
      </c>
      <c r="R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144</v>
      </c>
      <c r="U72" s="1"/>
      <c r="V72" s="1"/>
    </row>
    <row r="73" spans="1:22" ht="13.2" x14ac:dyDescent="0.25">
      <c r="A73" s="2">
        <v>42472</v>
      </c>
      <c r="B73" s="56" t="s">
        <v>984</v>
      </c>
      <c r="C73" s="1" t="s">
        <v>226</v>
      </c>
      <c r="D73" s="1" t="s">
        <v>228</v>
      </c>
      <c r="E73" s="193"/>
      <c r="G73" s="1" t="s">
        <v>1247</v>
      </c>
      <c r="H73" s="1" t="s">
        <v>1274</v>
      </c>
      <c r="I73" s="1" t="s">
        <v>1175</v>
      </c>
      <c r="J73" s="56">
        <v>70</v>
      </c>
      <c r="K73" s="81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57">
        <f>ROUND(Tableau1[[#This Row],[Prix_Unit_HT]],2)*Tableau1[[#This Row],[Qte_commande]]</f>
        <v>75.179999999999993</v>
      </c>
      <c r="P73" s="57">
        <f>ROUND(Tableau1[[#This Row],[Prix_Unit_TTC]],2)*Tableau1[[#This Row],[Qte_commande]]</f>
        <v>90.24</v>
      </c>
      <c r="Q73" s="1">
        <v>6</v>
      </c>
      <c r="R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" s="1"/>
      <c r="V73" s="1"/>
    </row>
    <row r="74" spans="1:22" ht="13.2" x14ac:dyDescent="0.25">
      <c r="A74" s="2">
        <v>42472</v>
      </c>
      <c r="B74" s="56" t="s">
        <v>1058</v>
      </c>
      <c r="C74" s="1" t="s">
        <v>1059</v>
      </c>
      <c r="D74" s="1" t="s">
        <v>820</v>
      </c>
      <c r="E74" s="193"/>
      <c r="G74" s="1" t="s">
        <v>1163</v>
      </c>
      <c r="H74" s="1" t="s">
        <v>1276</v>
      </c>
      <c r="I74" s="1" t="s">
        <v>128</v>
      </c>
      <c r="J74" s="107">
        <v>3</v>
      </c>
      <c r="K74" s="81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57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57">
        <f>ROUND(Tableau1[[#This Row],[Prix_Unit_HT]],2)*Tableau1[[#This Row],[Qte_commande]]</f>
        <v>299</v>
      </c>
      <c r="P74" s="57">
        <f>ROUND(Tableau1[[#This Row],[Prix_Unit_TTC]],2)*Tableau1[[#This Row],[Qte_commande]]</f>
        <v>358.8</v>
      </c>
      <c r="Q74" s="1">
        <v>1</v>
      </c>
      <c r="R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4" s="1"/>
      <c r="V74" s="1"/>
    </row>
    <row r="75" spans="1:22" ht="13.2" x14ac:dyDescent="0.25">
      <c r="A75" s="2">
        <v>42475</v>
      </c>
      <c r="B75" s="56" t="s">
        <v>985</v>
      </c>
      <c r="C75" s="1" t="s">
        <v>162</v>
      </c>
      <c r="D75" s="1" t="s">
        <v>175</v>
      </c>
      <c r="E75" s="193"/>
      <c r="G75" s="1" t="s">
        <v>1247</v>
      </c>
      <c r="H75" s="1" t="s">
        <v>1274</v>
      </c>
      <c r="I75" s="1" t="s">
        <v>1175</v>
      </c>
      <c r="J75" s="56">
        <v>70</v>
      </c>
      <c r="K75" s="81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57">
        <f>ROUND(Tableau1[[#This Row],[Prix_Unit_HT]],2)*Tableau1[[#This Row],[Qte_commande]]</f>
        <v>751.8</v>
      </c>
      <c r="P75" s="57">
        <f>ROUND(Tableau1[[#This Row],[Prix_Unit_TTC]],2)*Tableau1[[#This Row],[Qte_commande]]</f>
        <v>902.4</v>
      </c>
      <c r="Q75" s="1">
        <v>60</v>
      </c>
      <c r="R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5" s="1"/>
      <c r="V75" s="1"/>
    </row>
    <row r="76" spans="1:22" ht="13.2" x14ac:dyDescent="0.25">
      <c r="A76" s="2">
        <v>42475</v>
      </c>
      <c r="B76" s="56" t="s">
        <v>985</v>
      </c>
      <c r="C76" s="1" t="s">
        <v>162</v>
      </c>
      <c r="D76" s="1" t="s">
        <v>175</v>
      </c>
      <c r="E76" s="193"/>
      <c r="G76" s="1" t="s">
        <v>1247</v>
      </c>
      <c r="H76" s="1" t="s">
        <v>1274</v>
      </c>
      <c r="I76" s="1" t="s">
        <v>1175</v>
      </c>
      <c r="J76" s="56">
        <v>100</v>
      </c>
      <c r="K76" s="81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57">
        <f>ROUND(Tableau1[[#This Row],[Prix_Unit_HT]],2)*Tableau1[[#This Row],[Qte_commande]]</f>
        <v>3078.0000000000005</v>
      </c>
      <c r="P76" s="57">
        <f>ROUND(Tableau1[[#This Row],[Prix_Unit_TTC]],2)*Tableau1[[#This Row],[Qte_commande]]</f>
        <v>3693.6</v>
      </c>
      <c r="Q76" s="1">
        <v>257.14</v>
      </c>
      <c r="R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76" s="1"/>
      <c r="V76" s="1"/>
    </row>
    <row r="77" spans="1:22" ht="13.2" x14ac:dyDescent="0.25">
      <c r="A77" s="2">
        <v>42479</v>
      </c>
      <c r="B77" s="56" t="s">
        <v>1060</v>
      </c>
      <c r="C77" s="1" t="s">
        <v>326</v>
      </c>
      <c r="D77" s="1" t="s">
        <v>11</v>
      </c>
      <c r="E77" s="193"/>
      <c r="G77" s="1" t="s">
        <v>1163</v>
      </c>
      <c r="H77" s="1" t="s">
        <v>1276</v>
      </c>
      <c r="I77" s="1" t="s">
        <v>128</v>
      </c>
      <c r="J77" s="107">
        <v>3</v>
      </c>
      <c r="K77" s="81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57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57">
        <f>ROUND(Tableau1[[#This Row],[Prix_Unit_HT]],2)*Tableau1[[#This Row],[Qte_commande]]</f>
        <v>299</v>
      </c>
      <c r="P77" s="57">
        <f>ROUND(Tableau1[[#This Row],[Prix_Unit_TTC]],2)*Tableau1[[#This Row],[Qte_commande]]</f>
        <v>358.8</v>
      </c>
      <c r="Q77" s="1">
        <v>1</v>
      </c>
      <c r="R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7" s="1"/>
      <c r="V77" s="1"/>
    </row>
    <row r="78" spans="1:22" ht="13.2" x14ac:dyDescent="0.25">
      <c r="A78" s="2">
        <v>42479</v>
      </c>
      <c r="B78" s="56" t="s">
        <v>1061</v>
      </c>
      <c r="C78" s="1" t="s">
        <v>472</v>
      </c>
      <c r="D78" s="1" t="s">
        <v>285</v>
      </c>
      <c r="E78" s="193"/>
      <c r="G78" s="1" t="s">
        <v>1163</v>
      </c>
      <c r="H78" s="1" t="s">
        <v>1276</v>
      </c>
      <c r="I78" s="1" t="s">
        <v>128</v>
      </c>
      <c r="J78" s="107">
        <v>3</v>
      </c>
      <c r="K78" s="81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57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57">
        <f>ROUND(Tableau1[[#This Row],[Prix_Unit_HT]],2)*Tableau1[[#This Row],[Qte_commande]]</f>
        <v>299</v>
      </c>
      <c r="P78" s="57">
        <f>ROUND(Tableau1[[#This Row],[Prix_Unit_TTC]],2)*Tableau1[[#This Row],[Qte_commande]]</f>
        <v>358.8</v>
      </c>
      <c r="Q78" s="1">
        <v>1</v>
      </c>
      <c r="R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8" s="1"/>
      <c r="V78" s="1"/>
    </row>
    <row r="79" spans="1:22" ht="13.2" x14ac:dyDescent="0.25">
      <c r="A79" s="2">
        <v>42479</v>
      </c>
      <c r="B79" s="56" t="s">
        <v>1062</v>
      </c>
      <c r="C79" s="1" t="s">
        <v>1063</v>
      </c>
      <c r="D79" s="1" t="s">
        <v>1064</v>
      </c>
      <c r="E79" s="193"/>
      <c r="G79" s="1" t="s">
        <v>1163</v>
      </c>
      <c r="H79" s="1" t="s">
        <v>1276</v>
      </c>
      <c r="I79" s="1" t="s">
        <v>128</v>
      </c>
      <c r="J79" s="107">
        <v>3</v>
      </c>
      <c r="K79" s="81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57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57">
        <f>ROUND(Tableau1[[#This Row],[Prix_Unit_HT]],2)*Tableau1[[#This Row],[Qte_commande]]</f>
        <v>299</v>
      </c>
      <c r="P79" s="57">
        <f>ROUND(Tableau1[[#This Row],[Prix_Unit_TTC]],2)*Tableau1[[#This Row],[Qte_commande]]</f>
        <v>358.8</v>
      </c>
      <c r="Q79" s="1">
        <v>1</v>
      </c>
      <c r="R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" s="1"/>
      <c r="V79" s="1"/>
    </row>
    <row r="80" spans="1:22" ht="13.2" x14ac:dyDescent="0.25">
      <c r="A80" s="2">
        <v>42492</v>
      </c>
      <c r="B80" s="56" t="s">
        <v>1030</v>
      </c>
      <c r="C80" s="1" t="s">
        <v>914</v>
      </c>
      <c r="D80" s="1" t="s">
        <v>11</v>
      </c>
      <c r="E80" s="193"/>
      <c r="F80" s="1" t="s">
        <v>1249</v>
      </c>
      <c r="G80" s="1" t="s">
        <v>1163</v>
      </c>
      <c r="H80" s="7" t="s">
        <v>1274</v>
      </c>
      <c r="I80" s="1" t="s">
        <v>1244</v>
      </c>
      <c r="J80" s="56">
        <v>70</v>
      </c>
      <c r="K80" s="81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57">
        <f>ROUND(Tableau1[[#This Row],[Prix_Unit_HT]],2)*Tableau1[[#This Row],[Qte_commande]]</f>
        <v>111.53999999999999</v>
      </c>
      <c r="P80" s="57">
        <f>ROUND(Tableau1[[#This Row],[Prix_Unit_TTC]],2)*Tableau1[[#This Row],[Qte_commande]]</f>
        <v>133.85999999999999</v>
      </c>
      <c r="Q80" s="1">
        <v>6</v>
      </c>
      <c r="R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0" s="1"/>
      <c r="V80" s="1"/>
    </row>
    <row r="81" spans="1:22" ht="13.2" x14ac:dyDescent="0.25">
      <c r="A81" s="2">
        <v>42492</v>
      </c>
      <c r="B81" s="56" t="s">
        <v>1023</v>
      </c>
      <c r="C81" s="7" t="s">
        <v>1251</v>
      </c>
      <c r="D81" s="1" t="s">
        <v>751</v>
      </c>
      <c r="E81" s="194"/>
      <c r="F81" s="1" t="s">
        <v>1254</v>
      </c>
      <c r="G81" s="1" t="s">
        <v>1163</v>
      </c>
      <c r="H81" s="1" t="s">
        <v>1274</v>
      </c>
      <c r="I81" s="1" t="s">
        <v>1175</v>
      </c>
      <c r="J81" s="56">
        <v>175</v>
      </c>
      <c r="K81" s="81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57">
        <f>ROUND(Tableau1[[#This Row],[Prix_Unit_HT]],2)*Tableau1[[#This Row],[Qte_commande]]</f>
        <v>1161.72</v>
      </c>
      <c r="P81" s="57">
        <f>ROUND(Tableau1[[#This Row],[Prix_Unit_TTC]],2)*Tableau1[[#This Row],[Qte_commande]]</f>
        <v>1393.92</v>
      </c>
      <c r="Q81" s="1">
        <v>90</v>
      </c>
      <c r="R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1" s="1"/>
      <c r="V81" s="1"/>
    </row>
    <row r="82" spans="1:22" ht="13.2" x14ac:dyDescent="0.25">
      <c r="A82" s="2">
        <v>42492</v>
      </c>
      <c r="B82" s="56" t="s">
        <v>1030</v>
      </c>
      <c r="C82" s="1" t="s">
        <v>914</v>
      </c>
      <c r="D82" s="1" t="s">
        <v>11</v>
      </c>
      <c r="E82" s="193"/>
      <c r="F82" s="1" t="s">
        <v>1249</v>
      </c>
      <c r="G82" s="1" t="s">
        <v>1163</v>
      </c>
      <c r="H82" s="1" t="s">
        <v>1275</v>
      </c>
      <c r="I82" s="1" t="s">
        <v>1243</v>
      </c>
      <c r="J82" s="56">
        <v>50</v>
      </c>
      <c r="K82" s="81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57">
        <f>ROUND(Tableau1[[#This Row],[Prix_Unit_HT]],2)*Tableau1[[#This Row],[Qte_commande]]</f>
        <v>44</v>
      </c>
      <c r="P82" s="57">
        <f>ROUND(Tableau1[[#This Row],[Prix_Unit_TTC]],2)*Tableau1[[#This Row],[Qte_commande]]</f>
        <v>46.4</v>
      </c>
      <c r="Q82" s="1">
        <v>28.57</v>
      </c>
      <c r="R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82" s="1"/>
      <c r="V82" s="1"/>
    </row>
    <row r="83" spans="1:22" ht="13.2" x14ac:dyDescent="0.25">
      <c r="A83" s="2">
        <v>42492</v>
      </c>
      <c r="B83" s="56" t="s">
        <v>1030</v>
      </c>
      <c r="C83" s="1" t="s">
        <v>914</v>
      </c>
      <c r="D83" s="1" t="s">
        <v>11</v>
      </c>
      <c r="E83" s="193"/>
      <c r="F83" s="1" t="s">
        <v>1249</v>
      </c>
      <c r="G83" s="1" t="s">
        <v>1163</v>
      </c>
      <c r="H83" s="1" t="s">
        <v>1274</v>
      </c>
      <c r="I83" s="1" t="s">
        <v>1188</v>
      </c>
      <c r="J83" s="56">
        <v>70</v>
      </c>
      <c r="K83" s="81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57">
        <f>ROUND(Tableau1[[#This Row],[Prix_Unit_HT]],2)*Tableau1[[#This Row],[Qte_commande]]</f>
        <v>111.06</v>
      </c>
      <c r="P83" s="57">
        <f>ROUND(Tableau1[[#This Row],[Prix_Unit_TTC]],2)*Tableau1[[#This Row],[Qte_commande]]</f>
        <v>133.26</v>
      </c>
      <c r="Q83" s="1">
        <v>6</v>
      </c>
      <c r="R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3" s="1"/>
      <c r="V83" s="1"/>
    </row>
    <row r="84" spans="1:22" ht="13.2" x14ac:dyDescent="0.25">
      <c r="A84" s="2">
        <v>42492</v>
      </c>
      <c r="B84" s="56" t="s">
        <v>1030</v>
      </c>
      <c r="C84" s="1" t="s">
        <v>914</v>
      </c>
      <c r="D84" s="1" t="s">
        <v>11</v>
      </c>
      <c r="E84" s="193"/>
      <c r="F84" s="1" t="s">
        <v>1249</v>
      </c>
      <c r="G84" s="1" t="s">
        <v>1163</v>
      </c>
      <c r="H84" s="1" t="s">
        <v>1274</v>
      </c>
      <c r="I84" s="7" t="s">
        <v>1194</v>
      </c>
      <c r="J84" s="56">
        <v>70</v>
      </c>
      <c r="K84" s="81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57">
        <f>ROUND(Tableau1[[#This Row],[Prix_Unit_HT]],2)*Tableau1[[#This Row],[Qte_commande]]</f>
        <v>179.7</v>
      </c>
      <c r="P84" s="57">
        <f>ROUND(Tableau1[[#This Row],[Prix_Unit_TTC]],2)*Tableau1[[#This Row],[Qte_commande]]</f>
        <v>215.64</v>
      </c>
      <c r="Q84" s="1">
        <v>6</v>
      </c>
      <c r="R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4" s="1"/>
      <c r="V84" s="1"/>
    </row>
    <row r="85" spans="1:22" ht="13.2" x14ac:dyDescent="0.25">
      <c r="A85" s="2">
        <v>42492</v>
      </c>
      <c r="B85" s="56" t="s">
        <v>1030</v>
      </c>
      <c r="C85" s="1" t="s">
        <v>914</v>
      </c>
      <c r="D85" s="1" t="s">
        <v>11</v>
      </c>
      <c r="E85" s="193"/>
      <c r="F85" s="1" t="s">
        <v>1249</v>
      </c>
      <c r="G85" s="1" t="s">
        <v>1163</v>
      </c>
      <c r="H85" s="1" t="s">
        <v>1274</v>
      </c>
      <c r="I85" s="1" t="s">
        <v>1189</v>
      </c>
      <c r="J85" s="56">
        <v>70</v>
      </c>
      <c r="K85" s="81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57">
        <f>ROUND(Tableau1[[#This Row],[Prix_Unit_HT]],2)*Tableau1[[#This Row],[Qte_commande]]</f>
        <v>101.10000000000001</v>
      </c>
      <c r="P85" s="57">
        <f>ROUND(Tableau1[[#This Row],[Prix_Unit_TTC]],2)*Tableau1[[#This Row],[Qte_commande]]</f>
        <v>121.38</v>
      </c>
      <c r="Q85" s="1">
        <v>6</v>
      </c>
      <c r="R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5" s="1"/>
      <c r="V85" s="1"/>
    </row>
    <row r="86" spans="1:22" ht="13.2" x14ac:dyDescent="0.25">
      <c r="A86" s="2">
        <v>42492</v>
      </c>
      <c r="B86" s="56" t="s">
        <v>1030</v>
      </c>
      <c r="C86" s="1" t="s">
        <v>914</v>
      </c>
      <c r="D86" s="1" t="s">
        <v>11</v>
      </c>
      <c r="E86" s="193"/>
      <c r="F86" s="1" t="s">
        <v>1249</v>
      </c>
      <c r="G86" s="1" t="s">
        <v>1163</v>
      </c>
      <c r="H86" s="1" t="s">
        <v>1274</v>
      </c>
      <c r="I86" s="1" t="s">
        <v>1218</v>
      </c>
      <c r="J86" s="56">
        <v>70</v>
      </c>
      <c r="K86" s="81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57">
        <f>ROUND(Tableau1[[#This Row],[Prix_Unit_HT]],2)*Tableau1[[#This Row],[Qte_commande]]</f>
        <v>76.44</v>
      </c>
      <c r="P86" s="57">
        <f>ROUND(Tableau1[[#This Row],[Prix_Unit_TTC]],2)*Tableau1[[#This Row],[Qte_commande]]</f>
        <v>91.74</v>
      </c>
      <c r="Q86" s="1">
        <v>6</v>
      </c>
      <c r="R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" s="1"/>
      <c r="V86" s="1"/>
    </row>
    <row r="87" spans="1:22" ht="13.2" x14ac:dyDescent="0.25">
      <c r="A87" s="2">
        <v>42492</v>
      </c>
      <c r="B87" s="56" t="s">
        <v>1030</v>
      </c>
      <c r="C87" s="1" t="s">
        <v>914</v>
      </c>
      <c r="D87" s="1" t="s">
        <v>11</v>
      </c>
      <c r="E87" s="193"/>
      <c r="F87" s="1" t="s">
        <v>1249</v>
      </c>
      <c r="G87" s="1" t="s">
        <v>1163</v>
      </c>
      <c r="H87" s="1" t="s">
        <v>1274</v>
      </c>
      <c r="I87" s="1" t="s">
        <v>1217</v>
      </c>
      <c r="J87" s="56">
        <v>70</v>
      </c>
      <c r="K87" s="81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57">
        <f>ROUND(Tableau1[[#This Row],[Prix_Unit_HT]],2)*Tableau1[[#This Row],[Qte_commande]]</f>
        <v>69.179999999999993</v>
      </c>
      <c r="P87" s="57">
        <f>ROUND(Tableau1[[#This Row],[Prix_Unit_TTC]],2)*Tableau1[[#This Row],[Qte_commande]]</f>
        <v>82.98</v>
      </c>
      <c r="Q87" s="1">
        <v>6</v>
      </c>
      <c r="R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" s="1"/>
      <c r="V87" s="1"/>
    </row>
    <row r="88" spans="1:22" ht="13.2" x14ac:dyDescent="0.25">
      <c r="A88" s="2">
        <v>42492</v>
      </c>
      <c r="B88" s="56" t="s">
        <v>1030</v>
      </c>
      <c r="C88" s="1" t="s">
        <v>914</v>
      </c>
      <c r="D88" s="1" t="s">
        <v>11</v>
      </c>
      <c r="E88" s="193"/>
      <c r="F88" s="1" t="s">
        <v>1249</v>
      </c>
      <c r="G88" s="1" t="s">
        <v>1163</v>
      </c>
      <c r="H88" s="1" t="s">
        <v>1274</v>
      </c>
      <c r="I88" s="1" t="s">
        <v>1245</v>
      </c>
      <c r="J88" s="56">
        <v>70</v>
      </c>
      <c r="K88" s="81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57">
        <f>ROUND(Tableau1[[#This Row],[Prix_Unit_HT]],2)*Tableau1[[#This Row],[Qte_commande]]</f>
        <v>174.24</v>
      </c>
      <c r="P88" s="57">
        <f>ROUND(Tableau1[[#This Row],[Prix_Unit_TTC]],2)*Tableau1[[#This Row],[Qte_commande]]</f>
        <v>209.04000000000002</v>
      </c>
      <c r="Q88" s="1">
        <v>12</v>
      </c>
      <c r="R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" s="1"/>
      <c r="V88" s="1"/>
    </row>
    <row r="89" spans="1:22" ht="13.2" x14ac:dyDescent="0.25">
      <c r="A89" s="2">
        <v>42492</v>
      </c>
      <c r="B89" s="56" t="s">
        <v>1030</v>
      </c>
      <c r="C89" s="1" t="s">
        <v>914</v>
      </c>
      <c r="D89" s="1" t="s">
        <v>11</v>
      </c>
      <c r="E89" s="193"/>
      <c r="F89" s="1" t="s">
        <v>1249</v>
      </c>
      <c r="G89" s="1" t="s">
        <v>1163</v>
      </c>
      <c r="H89" s="1" t="s">
        <v>1274</v>
      </c>
      <c r="I89" s="1" t="s">
        <v>640</v>
      </c>
      <c r="J89" s="56">
        <v>70</v>
      </c>
      <c r="K89" s="81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57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57">
        <f>ROUND(Tableau1[[#This Row],[Prix_Unit_HT]],2)*Tableau1[[#This Row],[Qte_commande]]</f>
        <v>0</v>
      </c>
      <c r="P89" s="57">
        <f>ROUND(Tableau1[[#This Row],[Prix_Unit_TTC]],2)*Tableau1[[#This Row],[Qte_commande]]</f>
        <v>0</v>
      </c>
      <c r="Q89" s="1">
        <v>12</v>
      </c>
      <c r="R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" s="1"/>
      <c r="V89" s="1"/>
    </row>
    <row r="90" spans="1:22" ht="13.2" x14ac:dyDescent="0.25">
      <c r="A90" s="2">
        <v>42493</v>
      </c>
      <c r="B90" s="56" t="s">
        <v>968</v>
      </c>
      <c r="C90" s="1" t="s">
        <v>157</v>
      </c>
      <c r="D90" s="1" t="s">
        <v>159</v>
      </c>
      <c r="E90" s="193"/>
      <c r="G90" s="1" t="s">
        <v>1247</v>
      </c>
      <c r="H90" s="1" t="s">
        <v>1274</v>
      </c>
      <c r="I90" s="1" t="s">
        <v>1175</v>
      </c>
      <c r="J90" s="56">
        <v>100</v>
      </c>
      <c r="K90" s="81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57">
        <f>ROUND(Tableau1[[#This Row],[Prix_Unit_HT]],2)*Tableau1[[#This Row],[Qte_commande]]</f>
        <v>2565</v>
      </c>
      <c r="P90" s="57">
        <f>ROUND(Tableau1[[#This Row],[Prix_Unit_TTC]],2)*Tableau1[[#This Row],[Qte_commande]]</f>
        <v>3078</v>
      </c>
      <c r="Q90" s="1">
        <v>214.29</v>
      </c>
      <c r="R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90" s="1"/>
      <c r="V90" s="1"/>
    </row>
    <row r="91" spans="1:22" ht="13.2" x14ac:dyDescent="0.25">
      <c r="A91" s="2">
        <v>42493</v>
      </c>
      <c r="B91" s="56" t="s">
        <v>968</v>
      </c>
      <c r="C91" s="1" t="s">
        <v>157</v>
      </c>
      <c r="D91" s="1" t="s">
        <v>159</v>
      </c>
      <c r="E91" s="193"/>
      <c r="G91" s="1" t="s">
        <v>1247</v>
      </c>
      <c r="H91" s="1" t="s">
        <v>1274</v>
      </c>
      <c r="I91" s="1" t="s">
        <v>1188</v>
      </c>
      <c r="J91" s="56">
        <v>70</v>
      </c>
      <c r="K91" s="81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57">
        <f>ROUND(Tableau1[[#This Row],[Prix_Unit_HT]],2)*Tableau1[[#This Row],[Qte_commande]]</f>
        <v>16.350000000000001</v>
      </c>
      <c r="P91" s="57">
        <f>ROUND(Tableau1[[#This Row],[Prix_Unit_TTC]],2)*Tableau1[[#This Row],[Qte_commande]]</f>
        <v>19.62</v>
      </c>
      <c r="Q91" s="1">
        <v>1</v>
      </c>
      <c r="R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1" s="1"/>
      <c r="V91" s="1"/>
    </row>
    <row r="92" spans="1:22" ht="13.2" x14ac:dyDescent="0.25">
      <c r="A92" s="2">
        <v>42493</v>
      </c>
      <c r="B92" s="56" t="s">
        <v>968</v>
      </c>
      <c r="C92" s="1" t="s">
        <v>157</v>
      </c>
      <c r="D92" s="1" t="s">
        <v>159</v>
      </c>
      <c r="E92" s="193"/>
      <c r="G92" s="1" t="s">
        <v>1247</v>
      </c>
      <c r="H92" s="1" t="s">
        <v>1274</v>
      </c>
      <c r="I92" s="7" t="s">
        <v>1190</v>
      </c>
      <c r="J92" s="56">
        <v>70</v>
      </c>
      <c r="K92" s="81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57">
        <f>ROUND(Tableau1[[#This Row],[Prix_Unit_HT]],2)*Tableau1[[#This Row],[Qte_commande]]</f>
        <v>20</v>
      </c>
      <c r="P92" s="57">
        <f>ROUND(Tableau1[[#This Row],[Prix_Unit_TTC]],2)*Tableau1[[#This Row],[Qte_commande]]</f>
        <v>24</v>
      </c>
      <c r="Q92" s="1">
        <v>1</v>
      </c>
      <c r="R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2" s="1"/>
      <c r="V92" s="1"/>
    </row>
    <row r="93" spans="1:22" ht="13.2" x14ac:dyDescent="0.25">
      <c r="A93" s="2">
        <v>42493</v>
      </c>
      <c r="B93" s="56" t="s">
        <v>968</v>
      </c>
      <c r="C93" s="1" t="s">
        <v>157</v>
      </c>
      <c r="D93" s="1" t="s">
        <v>159</v>
      </c>
      <c r="E93" s="193"/>
      <c r="G93" s="1" t="s">
        <v>1247</v>
      </c>
      <c r="H93" s="1" t="s">
        <v>1274</v>
      </c>
      <c r="I93" s="1" t="s">
        <v>1189</v>
      </c>
      <c r="J93" s="56">
        <v>70</v>
      </c>
      <c r="K93" s="81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57">
        <f>ROUND(Tableau1[[#This Row],[Prix_Unit_HT]],2)*Tableau1[[#This Row],[Qte_commande]]</f>
        <v>14.69</v>
      </c>
      <c r="P93" s="57">
        <f>ROUND(Tableau1[[#This Row],[Prix_Unit_TTC]],2)*Tableau1[[#This Row],[Qte_commande]]</f>
        <v>17.63</v>
      </c>
      <c r="Q93" s="1">
        <v>1</v>
      </c>
      <c r="R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3" s="1"/>
      <c r="V93" s="1"/>
    </row>
    <row r="94" spans="1:22" ht="13.2" x14ac:dyDescent="0.25">
      <c r="A94" s="2">
        <v>42500</v>
      </c>
      <c r="B94" s="56" t="s">
        <v>986</v>
      </c>
      <c r="C94" s="1" t="s">
        <v>226</v>
      </c>
      <c r="D94" s="1" t="s">
        <v>228</v>
      </c>
      <c r="E94" s="193"/>
      <c r="G94" s="1" t="s">
        <v>1247</v>
      </c>
      <c r="H94" s="1" t="s">
        <v>1274</v>
      </c>
      <c r="I94" s="1" t="s">
        <v>1175</v>
      </c>
      <c r="J94" s="56">
        <v>70</v>
      </c>
      <c r="K94" s="81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57">
        <f>ROUND(Tableau1[[#This Row],[Prix_Unit_HT]],2)*Tableau1[[#This Row],[Qte_commande]]</f>
        <v>1879.5</v>
      </c>
      <c r="P94" s="57">
        <f>ROUND(Tableau1[[#This Row],[Prix_Unit_TTC]],2)*Tableau1[[#This Row],[Qte_commande]]</f>
        <v>2256</v>
      </c>
      <c r="Q94" s="1">
        <v>150</v>
      </c>
      <c r="R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" s="1"/>
      <c r="V94" s="1"/>
    </row>
    <row r="95" spans="1:22" ht="13.2" x14ac:dyDescent="0.25">
      <c r="A95" s="2">
        <v>42500</v>
      </c>
      <c r="B95" s="56" t="s">
        <v>1040</v>
      </c>
      <c r="C95" s="1" t="s">
        <v>18</v>
      </c>
      <c r="D95" s="1" t="s">
        <v>20</v>
      </c>
      <c r="E95" s="193"/>
      <c r="G95" s="1" t="s">
        <v>1247</v>
      </c>
      <c r="H95" s="1" t="s">
        <v>1274</v>
      </c>
      <c r="I95" s="1" t="s">
        <v>1218</v>
      </c>
      <c r="J95" s="56">
        <v>100</v>
      </c>
      <c r="K95" s="81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57">
        <f>ROUND(Tableau1[[#This Row],[Prix_Unit_HT]],2)*Tableau1[[#This Row],[Qte_commande]]</f>
        <v>757.43999999999994</v>
      </c>
      <c r="P95" s="57">
        <f>ROUND(Tableau1[[#This Row],[Prix_Unit_TTC]],2)*Tableau1[[#This Row],[Qte_commande]]</f>
        <v>908.64</v>
      </c>
      <c r="Q95" s="1">
        <v>68.569999999999993</v>
      </c>
      <c r="R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" s="1"/>
      <c r="V95" s="1"/>
    </row>
    <row r="96" spans="1:22" ht="13.2" x14ac:dyDescent="0.25">
      <c r="A96" s="2">
        <v>42508</v>
      </c>
      <c r="B96" s="56" t="s">
        <v>1011</v>
      </c>
      <c r="C96" s="1" t="s">
        <v>6</v>
      </c>
      <c r="D96" s="1" t="s">
        <v>8</v>
      </c>
      <c r="E96" s="193"/>
      <c r="G96" s="1" t="s">
        <v>1247</v>
      </c>
      <c r="H96" s="7" t="s">
        <v>1274</v>
      </c>
      <c r="I96" s="1" t="s">
        <v>1244</v>
      </c>
      <c r="J96" s="56">
        <v>70</v>
      </c>
      <c r="K96" s="81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57">
        <f>ROUND(Tableau1[[#This Row],[Prix_Unit_HT]],2)*Tableau1[[#This Row],[Qte_commande]]</f>
        <v>104.46000000000001</v>
      </c>
      <c r="P96" s="57">
        <f>ROUND(Tableau1[[#This Row],[Prix_Unit_TTC]],2)*Tableau1[[#This Row],[Qte_commande]]</f>
        <v>125.34</v>
      </c>
      <c r="Q96" s="1">
        <v>6</v>
      </c>
      <c r="R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6" s="1"/>
      <c r="V96" s="1"/>
    </row>
    <row r="97" spans="1:22" ht="13.2" x14ac:dyDescent="0.25">
      <c r="A97" s="2">
        <v>42508</v>
      </c>
      <c r="B97" s="56" t="s">
        <v>1010</v>
      </c>
      <c r="C97" s="1" t="s">
        <v>157</v>
      </c>
      <c r="D97" s="1" t="s">
        <v>159</v>
      </c>
      <c r="E97" s="193"/>
      <c r="G97" s="1" t="s">
        <v>1247</v>
      </c>
      <c r="H97" s="1" t="s">
        <v>1274</v>
      </c>
      <c r="I97" s="1" t="s">
        <v>1175</v>
      </c>
      <c r="J97" s="56">
        <v>100</v>
      </c>
      <c r="K97" s="81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57">
        <f>ROUND(Tableau1[[#This Row],[Prix_Unit_HT]],2)*Tableau1[[#This Row],[Qte_commande]]</f>
        <v>3078.0000000000005</v>
      </c>
      <c r="P97" s="57">
        <f>ROUND(Tableau1[[#This Row],[Prix_Unit_TTC]],2)*Tableau1[[#This Row],[Qte_commande]]</f>
        <v>3693.6</v>
      </c>
      <c r="Q97" s="1">
        <v>257.14</v>
      </c>
      <c r="R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97" s="1"/>
      <c r="V97" s="1"/>
    </row>
    <row r="98" spans="1:22" ht="13.2" x14ac:dyDescent="0.25">
      <c r="A98" s="2">
        <v>42508</v>
      </c>
      <c r="B98" s="56" t="s">
        <v>1011</v>
      </c>
      <c r="C98" s="1" t="s">
        <v>6</v>
      </c>
      <c r="D98" s="1" t="s">
        <v>8</v>
      </c>
      <c r="E98" s="193"/>
      <c r="G98" s="1" t="s">
        <v>1247</v>
      </c>
      <c r="H98" s="1" t="s">
        <v>1274</v>
      </c>
      <c r="I98" s="1" t="s">
        <v>1175</v>
      </c>
      <c r="J98" s="56">
        <v>100</v>
      </c>
      <c r="K98" s="81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57">
        <f>ROUND(Tableau1[[#This Row],[Prix_Unit_HT]],2)*Tableau1[[#This Row],[Qte_commande]]</f>
        <v>307.8</v>
      </c>
      <c r="P98" s="57">
        <f>ROUND(Tableau1[[#This Row],[Prix_Unit_TTC]],2)*Tableau1[[#This Row],[Qte_commande]]</f>
        <v>369.36</v>
      </c>
      <c r="Q98" s="1">
        <v>25.71</v>
      </c>
      <c r="R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98" s="1"/>
      <c r="V98" s="1"/>
    </row>
    <row r="99" spans="1:22" ht="13.2" x14ac:dyDescent="0.25">
      <c r="A99" s="2">
        <v>42508</v>
      </c>
      <c r="B99" s="56" t="s">
        <v>1133</v>
      </c>
      <c r="C99" s="1" t="s">
        <v>61</v>
      </c>
      <c r="D99" s="1" t="s">
        <v>63</v>
      </c>
      <c r="E99" s="193"/>
      <c r="G99" s="1" t="s">
        <v>1247</v>
      </c>
      <c r="H99" s="1" t="s">
        <v>1274</v>
      </c>
      <c r="I99" s="1" t="s">
        <v>1213</v>
      </c>
      <c r="J99" s="56">
        <v>70</v>
      </c>
      <c r="K99" s="81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57">
        <f>ROUND(Tableau1[[#This Row],[Prix_Unit_HT]],2)*Tableau1[[#This Row],[Qte_commande]]</f>
        <v>171.24</v>
      </c>
      <c r="P99" s="57">
        <f>ROUND(Tableau1[[#This Row],[Prix_Unit_TTC]],2)*Tableau1[[#This Row],[Qte_commande]]</f>
        <v>205.44</v>
      </c>
      <c r="Q99" s="1">
        <v>12</v>
      </c>
      <c r="R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9" s="1"/>
      <c r="V99" s="1"/>
    </row>
    <row r="100" spans="1:22" ht="13.2" x14ac:dyDescent="0.25">
      <c r="A100" s="2">
        <v>42508</v>
      </c>
      <c r="B100" s="56" t="s">
        <v>1011</v>
      </c>
      <c r="C100" s="1" t="s">
        <v>6</v>
      </c>
      <c r="D100" s="1" t="s">
        <v>8</v>
      </c>
      <c r="E100" s="193"/>
      <c r="G100" s="1" t="s">
        <v>1247</v>
      </c>
      <c r="H100" s="1" t="s">
        <v>1275</v>
      </c>
      <c r="I100" s="1" t="s">
        <v>1243</v>
      </c>
      <c r="J100" s="56">
        <v>50</v>
      </c>
      <c r="K100" s="81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57">
        <f>ROUND(Tableau1[[#This Row],[Prix_Unit_HT]],2)*Tableau1[[#This Row],[Qte_commande]]</f>
        <v>40</v>
      </c>
      <c r="P100" s="57">
        <f>ROUND(Tableau1[[#This Row],[Prix_Unit_TTC]],2)*Tableau1[[#This Row],[Qte_commande]]</f>
        <v>42.400000000000006</v>
      </c>
      <c r="Q100" s="1">
        <v>28.57</v>
      </c>
      <c r="R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00" s="1"/>
      <c r="V100" s="1"/>
    </row>
    <row r="101" spans="1:22" ht="13.2" x14ac:dyDescent="0.25">
      <c r="A101" s="2">
        <v>42508</v>
      </c>
      <c r="B101" s="56" t="s">
        <v>1011</v>
      </c>
      <c r="C101" s="1" t="s">
        <v>6</v>
      </c>
      <c r="D101" s="1" t="s">
        <v>8</v>
      </c>
      <c r="E101" s="193"/>
      <c r="G101" s="1" t="s">
        <v>1247</v>
      </c>
      <c r="H101" s="1" t="s">
        <v>1274</v>
      </c>
      <c r="I101" s="1" t="s">
        <v>1218</v>
      </c>
      <c r="J101" s="56">
        <v>100</v>
      </c>
      <c r="K101" s="81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57">
        <f>ROUND(Tableau1[[#This Row],[Prix_Unit_HT]],2)*Tableau1[[#This Row],[Qte_commande]]</f>
        <v>284.03999999999996</v>
      </c>
      <c r="P101" s="57">
        <f>ROUND(Tableau1[[#This Row],[Prix_Unit_TTC]],2)*Tableau1[[#This Row],[Qte_commande]]</f>
        <v>340.74</v>
      </c>
      <c r="Q101" s="1">
        <v>25.71</v>
      </c>
      <c r="R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101" s="1"/>
      <c r="V101" s="1"/>
    </row>
    <row r="102" spans="1:22" ht="13.2" x14ac:dyDescent="0.25">
      <c r="A102" s="2">
        <v>42508</v>
      </c>
      <c r="B102" s="56" t="s">
        <v>1133</v>
      </c>
      <c r="C102" s="1" t="s">
        <v>61</v>
      </c>
      <c r="D102" s="1" t="s">
        <v>63</v>
      </c>
      <c r="E102" s="193"/>
      <c r="G102" s="1" t="s">
        <v>1247</v>
      </c>
      <c r="H102" s="1" t="s">
        <v>1274</v>
      </c>
      <c r="I102" s="1" t="s">
        <v>181</v>
      </c>
      <c r="J102" s="56">
        <v>70</v>
      </c>
      <c r="K102" s="81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57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57">
        <f>ROUND(Tableau1[[#This Row],[Prix_Unit_HT]],2)*Tableau1[[#This Row],[Qte_commande]]</f>
        <v>0</v>
      </c>
      <c r="P102" s="57">
        <f>ROUND(Tableau1[[#This Row],[Prix_Unit_TTC]],2)*Tableau1[[#This Row],[Qte_commande]]</f>
        <v>0</v>
      </c>
      <c r="Q102" s="1">
        <v>60</v>
      </c>
      <c r="R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02" s="1"/>
      <c r="V102" s="1"/>
    </row>
    <row r="103" spans="1:22" ht="13.2" x14ac:dyDescent="0.25">
      <c r="A103" s="2">
        <v>42508</v>
      </c>
      <c r="B103" s="56" t="s">
        <v>1133</v>
      </c>
      <c r="C103" s="1" t="s">
        <v>61</v>
      </c>
      <c r="D103" s="1" t="s">
        <v>63</v>
      </c>
      <c r="E103" s="193"/>
      <c r="G103" s="1" t="s">
        <v>1247</v>
      </c>
      <c r="H103" s="1" t="s">
        <v>1274</v>
      </c>
      <c r="I103" s="1" t="s">
        <v>181</v>
      </c>
      <c r="J103" s="56">
        <v>100</v>
      </c>
      <c r="K103" s="81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57">
        <f>ROUND(Tableau1[[#This Row],[Prix_Unit_HT]],2)*Tableau1[[#This Row],[Qte_commande]]</f>
        <v>521.1</v>
      </c>
      <c r="P103" s="57">
        <f>ROUND(Tableau1[[#This Row],[Prix_Unit_TTC]],2)*Tableau1[[#This Row],[Qte_commande]]</f>
        <v>625.5</v>
      </c>
      <c r="Q103" s="1">
        <v>42.86</v>
      </c>
      <c r="R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103" s="1"/>
      <c r="V103" s="1"/>
    </row>
    <row r="104" spans="1:22" ht="13.2" x14ac:dyDescent="0.25">
      <c r="A104" s="2">
        <v>42508</v>
      </c>
      <c r="B104" s="56" t="s">
        <v>1133</v>
      </c>
      <c r="C104" s="1" t="s">
        <v>61</v>
      </c>
      <c r="D104" s="1" t="s">
        <v>63</v>
      </c>
      <c r="E104" s="193"/>
      <c r="G104" s="1" t="s">
        <v>1247</v>
      </c>
      <c r="H104" s="1" t="s">
        <v>1274</v>
      </c>
      <c r="I104" s="1" t="s">
        <v>640</v>
      </c>
      <c r="J104" s="56">
        <v>70</v>
      </c>
      <c r="K104" s="81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57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57">
        <f>ROUND(Tableau1[[#This Row],[Prix_Unit_HT]],2)*Tableau1[[#This Row],[Qte_commande]]</f>
        <v>0</v>
      </c>
      <c r="P104" s="57">
        <f>ROUND(Tableau1[[#This Row],[Prix_Unit_TTC]],2)*Tableau1[[#This Row],[Qte_commande]]</f>
        <v>0</v>
      </c>
      <c r="Q104" s="1">
        <v>30</v>
      </c>
      <c r="R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4" s="1"/>
      <c r="V104" s="1"/>
    </row>
    <row r="105" spans="1:22" ht="13.2" x14ac:dyDescent="0.25">
      <c r="A105" s="2">
        <v>42508</v>
      </c>
      <c r="B105" s="56" t="s">
        <v>1133</v>
      </c>
      <c r="C105" s="1" t="s">
        <v>61</v>
      </c>
      <c r="D105" s="1" t="s">
        <v>63</v>
      </c>
      <c r="E105" s="193"/>
      <c r="G105" s="1" t="s">
        <v>1247</v>
      </c>
      <c r="H105" s="1" t="s">
        <v>1274</v>
      </c>
      <c r="I105" s="1" t="s">
        <v>640</v>
      </c>
      <c r="J105" s="56">
        <v>70</v>
      </c>
      <c r="K105" s="81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57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57">
        <f>ROUND(Tableau1[[#This Row],[Prix_Unit_HT]],2)*Tableau1[[#This Row],[Qte_commande]]</f>
        <v>0</v>
      </c>
      <c r="P105" s="57">
        <f>ROUND(Tableau1[[#This Row],[Prix_Unit_TTC]],2)*Tableau1[[#This Row],[Qte_commande]]</f>
        <v>0</v>
      </c>
      <c r="Q105" s="1">
        <v>6</v>
      </c>
      <c r="R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" s="1"/>
      <c r="V105" s="1"/>
    </row>
    <row r="106" spans="1:22" ht="13.2" x14ac:dyDescent="0.25">
      <c r="A106" s="2">
        <v>42508</v>
      </c>
      <c r="B106" s="56" t="s">
        <v>1133</v>
      </c>
      <c r="C106" s="1" t="s">
        <v>61</v>
      </c>
      <c r="D106" s="1" t="s">
        <v>63</v>
      </c>
      <c r="E106" s="193"/>
      <c r="G106" s="1" t="s">
        <v>1247</v>
      </c>
      <c r="H106" s="1" t="s">
        <v>1274</v>
      </c>
      <c r="I106" s="1" t="s">
        <v>924</v>
      </c>
      <c r="J106" s="56">
        <v>70</v>
      </c>
      <c r="K106" s="81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57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57">
        <f>ROUND(Tableau1[[#This Row],[Prix_Unit_HT]],2)*Tableau1[[#This Row],[Qte_commande]]</f>
        <v>0</v>
      </c>
      <c r="P106" s="57">
        <f>ROUND(Tableau1[[#This Row],[Prix_Unit_TTC]],2)*Tableau1[[#This Row],[Qte_commande]]</f>
        <v>0</v>
      </c>
      <c r="Q106" s="1">
        <v>30</v>
      </c>
      <c r="R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6" s="1"/>
      <c r="V106" s="1"/>
    </row>
    <row r="107" spans="1:22" ht="13.2" x14ac:dyDescent="0.25">
      <c r="A107" s="2">
        <v>42508</v>
      </c>
      <c r="B107" s="56" t="s">
        <v>1133</v>
      </c>
      <c r="C107" s="1" t="s">
        <v>61</v>
      </c>
      <c r="D107" s="1" t="s">
        <v>63</v>
      </c>
      <c r="E107" s="193"/>
      <c r="G107" s="1" t="s">
        <v>1247</v>
      </c>
      <c r="H107" s="1" t="s">
        <v>1274</v>
      </c>
      <c r="I107" s="1" t="s">
        <v>924</v>
      </c>
      <c r="J107" s="56">
        <v>70</v>
      </c>
      <c r="K107" s="81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57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57">
        <f>ROUND(Tableau1[[#This Row],[Prix_Unit_HT]],2)*Tableau1[[#This Row],[Qte_commande]]</f>
        <v>0</v>
      </c>
      <c r="P107" s="57">
        <f>ROUND(Tableau1[[#This Row],[Prix_Unit_TTC]],2)*Tableau1[[#This Row],[Qte_commande]]</f>
        <v>0</v>
      </c>
      <c r="Q107" s="1">
        <v>6</v>
      </c>
      <c r="R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" s="1"/>
      <c r="V107" s="1"/>
    </row>
    <row r="108" spans="1:22" ht="13.2" x14ac:dyDescent="0.25">
      <c r="A108" s="2">
        <v>42515</v>
      </c>
      <c r="B108" s="56" t="s">
        <v>1136</v>
      </c>
      <c r="C108" s="1" t="s">
        <v>1137</v>
      </c>
      <c r="D108" s="1" t="s">
        <v>313</v>
      </c>
      <c r="E108" s="193"/>
      <c r="G108" s="1" t="s">
        <v>1163</v>
      </c>
      <c r="H108" s="1" t="s">
        <v>1275</v>
      </c>
      <c r="I108" s="1" t="s">
        <v>1236</v>
      </c>
      <c r="J108" s="56">
        <v>20</v>
      </c>
      <c r="K108" s="81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57">
        <f>ROUND(Tableau1[[#This Row],[Prix_Unit_HT]],2)*Tableau1[[#This Row],[Qte_commande]]</f>
        <v>42.72</v>
      </c>
      <c r="P108" s="57">
        <f>ROUND(Tableau1[[#This Row],[Prix_Unit_TTC]],2)*Tableau1[[#This Row],[Qte_commande]]</f>
        <v>45.12</v>
      </c>
      <c r="Q108" s="1">
        <v>13.71</v>
      </c>
      <c r="R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8" s="1"/>
      <c r="V108" s="1"/>
    </row>
    <row r="109" spans="1:22" ht="13.2" x14ac:dyDescent="0.25">
      <c r="A109" s="2">
        <v>42515</v>
      </c>
      <c r="B109" s="56" t="s">
        <v>1136</v>
      </c>
      <c r="C109" s="1" t="s">
        <v>1137</v>
      </c>
      <c r="D109" s="1" t="s">
        <v>313</v>
      </c>
      <c r="E109" s="193"/>
      <c r="G109" s="1" t="s">
        <v>1163</v>
      </c>
      <c r="H109" s="1" t="s">
        <v>1275</v>
      </c>
      <c r="I109" s="1" t="s">
        <v>1243</v>
      </c>
      <c r="J109" s="56">
        <v>50</v>
      </c>
      <c r="K109" s="81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57">
        <f>ROUND(Tableau1[[#This Row],[Prix_Unit_HT]],2)*Tableau1[[#This Row],[Qte_commande]]</f>
        <v>110.00000000000001</v>
      </c>
      <c r="P109" s="57">
        <f>ROUND(Tableau1[[#This Row],[Prix_Unit_TTC]],2)*Tableau1[[#This Row],[Qte_commande]]</f>
        <v>115.99999999999999</v>
      </c>
      <c r="Q109" s="1">
        <v>71.430000000000007</v>
      </c>
      <c r="R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09" s="1"/>
      <c r="V109" s="1"/>
    </row>
    <row r="110" spans="1:22" ht="13.2" x14ac:dyDescent="0.25">
      <c r="A110" s="2">
        <v>42515</v>
      </c>
      <c r="B110" s="56" t="s">
        <v>1136</v>
      </c>
      <c r="C110" s="1" t="s">
        <v>1137</v>
      </c>
      <c r="D110" s="1" t="s">
        <v>313</v>
      </c>
      <c r="E110" s="193"/>
      <c r="G110" s="1" t="s">
        <v>1163</v>
      </c>
      <c r="H110" s="1" t="s">
        <v>1275</v>
      </c>
      <c r="I110" s="1" t="s">
        <v>1241</v>
      </c>
      <c r="J110" s="56">
        <v>20</v>
      </c>
      <c r="K110" s="81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57">
        <f>ROUND(Tableau1[[#This Row],[Prix_Unit_HT]],2)*Tableau1[[#This Row],[Qte_commande]]</f>
        <v>106.8</v>
      </c>
      <c r="P110" s="57">
        <f>ROUND(Tableau1[[#This Row],[Prix_Unit_TTC]],2)*Tableau1[[#This Row],[Qte_commande]]</f>
        <v>112.8</v>
      </c>
      <c r="Q110" s="1">
        <v>34.29</v>
      </c>
      <c r="R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0" s="1"/>
      <c r="V110" s="1"/>
    </row>
    <row r="111" spans="1:22" ht="13.2" x14ac:dyDescent="0.25">
      <c r="A111" s="2">
        <v>42515</v>
      </c>
      <c r="B111" s="56" t="s">
        <v>1136</v>
      </c>
      <c r="C111" s="1" t="s">
        <v>1137</v>
      </c>
      <c r="D111" s="1" t="s">
        <v>313</v>
      </c>
      <c r="E111" s="193"/>
      <c r="G111" s="1" t="s">
        <v>1163</v>
      </c>
      <c r="H111" s="1" t="s">
        <v>1274</v>
      </c>
      <c r="I111" s="1" t="s">
        <v>640</v>
      </c>
      <c r="J111" s="56">
        <v>70</v>
      </c>
      <c r="K111" s="81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57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57">
        <f>ROUND(Tableau1[[#This Row],[Prix_Unit_HT]],2)*Tableau1[[#This Row],[Qte_commande]]</f>
        <v>0</v>
      </c>
      <c r="P111" s="57">
        <f>ROUND(Tableau1[[#This Row],[Prix_Unit_TTC]],2)*Tableau1[[#This Row],[Qte_commande]]</f>
        <v>0</v>
      </c>
      <c r="Q111" s="1">
        <v>6</v>
      </c>
      <c r="R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" s="1"/>
      <c r="V111" s="1"/>
    </row>
    <row r="112" spans="1:22" ht="13.2" x14ac:dyDescent="0.25">
      <c r="A112" s="2">
        <v>42515</v>
      </c>
      <c r="B112" s="56" t="s">
        <v>1136</v>
      </c>
      <c r="C112" s="1" t="s">
        <v>1137</v>
      </c>
      <c r="D112" s="1" t="s">
        <v>313</v>
      </c>
      <c r="E112" s="193"/>
      <c r="G112" s="1" t="s">
        <v>1163</v>
      </c>
      <c r="H112" s="1" t="s">
        <v>1274</v>
      </c>
      <c r="I112" s="1" t="s">
        <v>924</v>
      </c>
      <c r="J112" s="56">
        <v>70</v>
      </c>
      <c r="K112" s="81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57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57">
        <f>ROUND(Tableau1[[#This Row],[Prix_Unit_HT]],2)*Tableau1[[#This Row],[Qte_commande]]</f>
        <v>0</v>
      </c>
      <c r="P112" s="57">
        <f>ROUND(Tableau1[[#This Row],[Prix_Unit_TTC]],2)*Tableau1[[#This Row],[Qte_commande]]</f>
        <v>0</v>
      </c>
      <c r="Q112" s="1">
        <v>6</v>
      </c>
      <c r="R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" s="1"/>
      <c r="V112" s="1"/>
    </row>
    <row r="113" spans="1:22" ht="13.2" x14ac:dyDescent="0.25">
      <c r="A113" s="2">
        <v>42520</v>
      </c>
      <c r="B113" s="56" t="s">
        <v>987</v>
      </c>
      <c r="C113" s="1" t="s">
        <v>226</v>
      </c>
      <c r="D113" s="1" t="s">
        <v>228</v>
      </c>
      <c r="E113" s="193"/>
      <c r="G113" s="1" t="s">
        <v>1247</v>
      </c>
      <c r="H113" s="1" t="s">
        <v>1274</v>
      </c>
      <c r="I113" s="1" t="s">
        <v>1175</v>
      </c>
      <c r="J113" s="56">
        <v>70</v>
      </c>
      <c r="K113" s="81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57">
        <f>ROUND(Tableau1[[#This Row],[Prix_Unit_HT]],2)*Tableau1[[#This Row],[Qte_commande]]</f>
        <v>1879.5</v>
      </c>
      <c r="P113" s="57">
        <f>ROUND(Tableau1[[#This Row],[Prix_Unit_TTC]],2)*Tableau1[[#This Row],[Qte_commande]]</f>
        <v>2256</v>
      </c>
      <c r="Q113" s="1">
        <v>150</v>
      </c>
      <c r="R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3" s="1"/>
      <c r="V113" s="1"/>
    </row>
    <row r="114" spans="1:22" ht="13.2" x14ac:dyDescent="0.25">
      <c r="A114" s="2">
        <v>42522</v>
      </c>
      <c r="B114" s="56" t="s">
        <v>1140</v>
      </c>
      <c r="C114" s="1" t="s">
        <v>162</v>
      </c>
      <c r="D114" s="1" t="s">
        <v>175</v>
      </c>
      <c r="E114" s="193"/>
      <c r="G114" s="1" t="s">
        <v>1247</v>
      </c>
      <c r="H114" s="7" t="s">
        <v>1275</v>
      </c>
      <c r="I114" s="7" t="s">
        <v>1239</v>
      </c>
      <c r="J114" s="56">
        <v>20</v>
      </c>
      <c r="K114" s="81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57">
        <f>ROUND(Tableau1[[#This Row],[Prix_Unit_HT]],2)*Tableau1[[#This Row],[Qte_commande]]</f>
        <v>233.28000000000003</v>
      </c>
      <c r="P114" s="57">
        <f>ROUND(Tableau1[[#This Row],[Prix_Unit_TTC]],2)*Tableau1[[#This Row],[Qte_commande]]</f>
        <v>244.79999999999998</v>
      </c>
      <c r="Q114" s="1">
        <v>82.29</v>
      </c>
      <c r="R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4" s="1"/>
      <c r="V114" s="1"/>
    </row>
    <row r="115" spans="1:22" ht="13.2" x14ac:dyDescent="0.25">
      <c r="A115" s="2">
        <v>42522</v>
      </c>
      <c r="B115" s="56" t="s">
        <v>1140</v>
      </c>
      <c r="C115" s="1" t="s">
        <v>162</v>
      </c>
      <c r="D115" s="1" t="s">
        <v>175</v>
      </c>
      <c r="E115" s="193"/>
      <c r="G115" s="1" t="s">
        <v>1247</v>
      </c>
      <c r="H115" s="7" t="s">
        <v>1275</v>
      </c>
      <c r="I115" s="7" t="s">
        <v>1242</v>
      </c>
      <c r="J115" s="56">
        <v>20</v>
      </c>
      <c r="K115" s="81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57">
        <f>ROUND(Tableau1[[#This Row],[Prix_Unit_HT]],2)*Tableau1[[#This Row],[Qte_commande]]</f>
        <v>233.28000000000003</v>
      </c>
      <c r="P115" s="57">
        <f>ROUND(Tableau1[[#This Row],[Prix_Unit_TTC]],2)*Tableau1[[#This Row],[Qte_commande]]</f>
        <v>244.79999999999998</v>
      </c>
      <c r="Q115" s="1">
        <v>82.29</v>
      </c>
      <c r="R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15" s="1"/>
      <c r="V115" s="1"/>
    </row>
    <row r="116" spans="1:22" ht="13.2" x14ac:dyDescent="0.25">
      <c r="A116" s="2">
        <v>42522</v>
      </c>
      <c r="B116" s="56" t="s">
        <v>1140</v>
      </c>
      <c r="C116" s="1" t="s">
        <v>162</v>
      </c>
      <c r="D116" s="1" t="s">
        <v>175</v>
      </c>
      <c r="E116" s="193"/>
      <c r="G116" s="1" t="s">
        <v>1247</v>
      </c>
      <c r="H116" s="1" t="s">
        <v>1275</v>
      </c>
      <c r="I116" s="1" t="s">
        <v>1243</v>
      </c>
      <c r="J116" s="56">
        <v>50</v>
      </c>
      <c r="K116" s="81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57">
        <f>ROUND(Tableau1[[#This Row],[Prix_Unit_HT]],2)*Tableau1[[#This Row],[Qte_commande]]</f>
        <v>800</v>
      </c>
      <c r="P116" s="57">
        <f>ROUND(Tableau1[[#This Row],[Prix_Unit_TTC]],2)*Tableau1[[#This Row],[Qte_commande]]</f>
        <v>848</v>
      </c>
      <c r="Q116" s="1">
        <v>571.42999999999995</v>
      </c>
      <c r="R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116" s="1"/>
      <c r="V116" s="1"/>
    </row>
    <row r="117" spans="1:22" ht="13.2" x14ac:dyDescent="0.25">
      <c r="A117" s="2">
        <v>42522</v>
      </c>
      <c r="B117" s="56" t="s">
        <v>1033</v>
      </c>
      <c r="C117" s="1" t="s">
        <v>70</v>
      </c>
      <c r="D117" s="1" t="s">
        <v>20</v>
      </c>
      <c r="E117" s="193"/>
      <c r="G117" s="1" t="s">
        <v>1247</v>
      </c>
      <c r="H117" s="1" t="s">
        <v>1275</v>
      </c>
      <c r="I117" s="1" t="s">
        <v>1243</v>
      </c>
      <c r="J117" s="56">
        <v>50</v>
      </c>
      <c r="K117" s="81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57">
        <f>ROUND(Tableau1[[#This Row],[Prix_Unit_HT]],2)*Tableau1[[#This Row],[Qte_commande]]</f>
        <v>20</v>
      </c>
      <c r="P117" s="57">
        <f>ROUND(Tableau1[[#This Row],[Prix_Unit_TTC]],2)*Tableau1[[#This Row],[Qte_commande]]</f>
        <v>21.200000000000003</v>
      </c>
      <c r="Q117" s="1">
        <v>14.29</v>
      </c>
      <c r="R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117" s="1"/>
      <c r="V117" s="1"/>
    </row>
    <row r="118" spans="1:22" ht="13.2" x14ac:dyDescent="0.25">
      <c r="A118" s="2">
        <v>42522</v>
      </c>
      <c r="B118" s="56" t="s">
        <v>1033</v>
      </c>
      <c r="C118" s="1" t="s">
        <v>70</v>
      </c>
      <c r="D118" s="1" t="s">
        <v>20</v>
      </c>
      <c r="E118" s="193"/>
      <c r="G118" s="1" t="s">
        <v>1163</v>
      </c>
      <c r="H118" s="1" t="s">
        <v>1274</v>
      </c>
      <c r="I118" s="1" t="s">
        <v>1216</v>
      </c>
      <c r="J118" s="56">
        <v>100</v>
      </c>
      <c r="K118" s="81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57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57">
        <f>ROUND(Tableau1[[#This Row],[Prix_Unit_HT]],2)*Tableau1[[#This Row],[Qte_commande]]</f>
        <v>0</v>
      </c>
      <c r="P118" s="57">
        <f>ROUND(Tableau1[[#This Row],[Prix_Unit_TTC]],2)*Tableau1[[#This Row],[Qte_commande]]</f>
        <v>0</v>
      </c>
      <c r="Q118" s="1">
        <v>68.569999999999993</v>
      </c>
      <c r="R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8" s="1"/>
      <c r="V118" s="1"/>
    </row>
    <row r="119" spans="1:22" ht="13.2" x14ac:dyDescent="0.25">
      <c r="A119" s="2">
        <v>42522</v>
      </c>
      <c r="B119" s="56" t="s">
        <v>1140</v>
      </c>
      <c r="C119" s="1" t="s">
        <v>162</v>
      </c>
      <c r="D119" s="1" t="s">
        <v>175</v>
      </c>
      <c r="E119" s="193"/>
      <c r="G119" s="1" t="s">
        <v>1247</v>
      </c>
      <c r="H119" s="1" t="s">
        <v>1274</v>
      </c>
      <c r="I119" s="1" t="s">
        <v>640</v>
      </c>
      <c r="J119" s="56">
        <v>70</v>
      </c>
      <c r="K119" s="81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57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57">
        <f>ROUND(Tableau1[[#This Row],[Prix_Unit_HT]],2)*Tableau1[[#This Row],[Qte_commande]]</f>
        <v>0</v>
      </c>
      <c r="P119" s="57">
        <f>ROUND(Tableau1[[#This Row],[Prix_Unit_TTC]],2)*Tableau1[[#This Row],[Qte_commande]]</f>
        <v>0</v>
      </c>
      <c r="Q119" s="1">
        <v>12</v>
      </c>
      <c r="R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9" s="1"/>
      <c r="V119" s="1"/>
    </row>
    <row r="120" spans="1:22" ht="13.2" x14ac:dyDescent="0.25">
      <c r="A120" s="2">
        <v>42527</v>
      </c>
      <c r="B120" s="56" t="s">
        <v>1113</v>
      </c>
      <c r="C120" s="1" t="s">
        <v>99</v>
      </c>
      <c r="D120" s="1" t="s">
        <v>4</v>
      </c>
      <c r="E120" s="193"/>
      <c r="G120" s="1" t="s">
        <v>1247</v>
      </c>
      <c r="H120" s="7" t="s">
        <v>1276</v>
      </c>
      <c r="I120" s="1" t="s">
        <v>915</v>
      </c>
      <c r="J120" s="120">
        <v>6</v>
      </c>
      <c r="K120" s="81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57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57">
        <f>ROUND(Tableau1[[#This Row],[Prix_Unit_HT]],2)*Tableau1[[#This Row],[Qte_commande]]</f>
        <v>139</v>
      </c>
      <c r="P120" s="57">
        <f>ROUND(Tableau1[[#This Row],[Prix_Unit_TTC]],2)*Tableau1[[#This Row],[Qte_commande]]</f>
        <v>166.8</v>
      </c>
      <c r="Q120" s="1">
        <v>1</v>
      </c>
      <c r="R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" s="1"/>
      <c r="V120" s="1"/>
    </row>
    <row r="121" spans="1:22" ht="13.2" x14ac:dyDescent="0.25">
      <c r="A121" s="2">
        <v>42528</v>
      </c>
      <c r="B121" s="56" t="s">
        <v>1138</v>
      </c>
      <c r="C121" s="1" t="s">
        <v>441</v>
      </c>
      <c r="D121" s="1" t="s">
        <v>442</v>
      </c>
      <c r="E121" s="193"/>
      <c r="G121" s="1" t="s">
        <v>1247</v>
      </c>
      <c r="H121" s="1" t="s">
        <v>1275</v>
      </c>
      <c r="I121" s="1" t="s">
        <v>1236</v>
      </c>
      <c r="J121" s="56">
        <v>20</v>
      </c>
      <c r="K121" s="81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57">
        <f>ROUND(Tableau1[[#This Row],[Prix_Unit_HT]],2)*Tableau1[[#This Row],[Qte_commande]]</f>
        <v>19.440000000000001</v>
      </c>
      <c r="P121" s="57">
        <f>ROUND(Tableau1[[#This Row],[Prix_Unit_TTC]],2)*Tableau1[[#This Row],[Qte_commande]]</f>
        <v>20.399999999999999</v>
      </c>
      <c r="Q121" s="1">
        <v>6.86</v>
      </c>
      <c r="R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1" s="1"/>
      <c r="V121" s="1"/>
    </row>
    <row r="122" spans="1:22" ht="13.2" x14ac:dyDescent="0.25">
      <c r="A122" s="2">
        <v>42528</v>
      </c>
      <c r="B122" s="56" t="s">
        <v>1138</v>
      </c>
      <c r="C122" s="1" t="s">
        <v>441</v>
      </c>
      <c r="D122" s="1" t="s">
        <v>442</v>
      </c>
      <c r="E122" s="193"/>
      <c r="G122" s="1" t="s">
        <v>1247</v>
      </c>
      <c r="H122" s="1" t="s">
        <v>1275</v>
      </c>
      <c r="I122" s="1" t="s">
        <v>1243</v>
      </c>
      <c r="J122" s="56">
        <v>50</v>
      </c>
      <c r="K122" s="81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57">
        <f>ROUND(Tableau1[[#This Row],[Prix_Unit_HT]],2)*Tableau1[[#This Row],[Qte_commande]]</f>
        <v>280</v>
      </c>
      <c r="P122" s="57">
        <f>ROUND(Tableau1[[#This Row],[Prix_Unit_TTC]],2)*Tableau1[[#This Row],[Qte_commande]]</f>
        <v>296.8</v>
      </c>
      <c r="Q122" s="1">
        <v>200</v>
      </c>
      <c r="R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200</v>
      </c>
      <c r="U122" s="1"/>
      <c r="V122" s="1"/>
    </row>
    <row r="123" spans="1:22" ht="13.2" x14ac:dyDescent="0.25">
      <c r="A123" s="2">
        <v>42528</v>
      </c>
      <c r="B123" s="56" t="s">
        <v>1138</v>
      </c>
      <c r="C123" s="1" t="s">
        <v>441</v>
      </c>
      <c r="D123" s="1" t="s">
        <v>442</v>
      </c>
      <c r="E123" s="193"/>
      <c r="G123" s="1" t="s">
        <v>1247</v>
      </c>
      <c r="H123" s="1" t="s">
        <v>1274</v>
      </c>
      <c r="I123" s="1" t="s">
        <v>640</v>
      </c>
      <c r="J123" s="56">
        <v>70</v>
      </c>
      <c r="K123" s="81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57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57">
        <f>ROUND(Tableau1[[#This Row],[Prix_Unit_HT]],2)*Tableau1[[#This Row],[Qte_commande]]</f>
        <v>0</v>
      </c>
      <c r="P123" s="57">
        <f>ROUND(Tableau1[[#This Row],[Prix_Unit_TTC]],2)*Tableau1[[#This Row],[Qte_commande]]</f>
        <v>0</v>
      </c>
      <c r="Q123" s="1">
        <v>6</v>
      </c>
      <c r="R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" s="1"/>
      <c r="V123" s="1"/>
    </row>
    <row r="124" spans="1:22" ht="13.2" x14ac:dyDescent="0.25">
      <c r="A124" s="2">
        <v>42528</v>
      </c>
      <c r="B124" s="56" t="s">
        <v>1138</v>
      </c>
      <c r="C124" s="1" t="s">
        <v>441</v>
      </c>
      <c r="D124" s="1" t="s">
        <v>442</v>
      </c>
      <c r="E124" s="193"/>
      <c r="G124" s="1" t="s">
        <v>1247</v>
      </c>
      <c r="H124" s="1" t="s">
        <v>1274</v>
      </c>
      <c r="I124" s="1" t="s">
        <v>924</v>
      </c>
      <c r="J124" s="56">
        <v>70</v>
      </c>
      <c r="K124" s="81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57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57">
        <f>ROUND(Tableau1[[#This Row],[Prix_Unit_HT]],2)*Tableau1[[#This Row],[Qte_commande]]</f>
        <v>0</v>
      </c>
      <c r="P124" s="57">
        <f>ROUND(Tableau1[[#This Row],[Prix_Unit_TTC]],2)*Tableau1[[#This Row],[Qte_commande]]</f>
        <v>0</v>
      </c>
      <c r="Q124" s="1">
        <v>6</v>
      </c>
      <c r="R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" s="1"/>
      <c r="V124" s="1"/>
    </row>
    <row r="125" spans="1:22" ht="13.2" x14ac:dyDescent="0.25">
      <c r="A125" s="2">
        <v>42529</v>
      </c>
      <c r="B125" s="56" t="s">
        <v>1012</v>
      </c>
      <c r="C125" s="1" t="s">
        <v>94</v>
      </c>
      <c r="D125" s="1" t="s">
        <v>96</v>
      </c>
      <c r="E125" s="193"/>
      <c r="G125" s="1" t="s">
        <v>1247</v>
      </c>
      <c r="H125" s="7" t="s">
        <v>1275</v>
      </c>
      <c r="I125" s="7" t="s">
        <v>1239</v>
      </c>
      <c r="J125" s="56">
        <v>20</v>
      </c>
      <c r="K125" s="81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57">
        <f>ROUND(Tableau1[[#This Row],[Prix_Unit_HT]],2)*Tableau1[[#This Row],[Qte_commande]]</f>
        <v>155.52000000000001</v>
      </c>
      <c r="P125" s="57">
        <f>ROUND(Tableau1[[#This Row],[Prix_Unit_TTC]],2)*Tableau1[[#This Row],[Qte_commande]]</f>
        <v>163.19999999999999</v>
      </c>
      <c r="Q125" s="1">
        <v>54.86</v>
      </c>
      <c r="R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5" s="1"/>
      <c r="V125" s="1"/>
    </row>
    <row r="126" spans="1:22" ht="13.2" x14ac:dyDescent="0.25">
      <c r="A126" s="2">
        <v>42529</v>
      </c>
      <c r="B126" s="56" t="s">
        <v>1012</v>
      </c>
      <c r="C126" s="1" t="s">
        <v>94</v>
      </c>
      <c r="D126" s="1" t="s">
        <v>96</v>
      </c>
      <c r="E126" s="193"/>
      <c r="G126" s="1" t="s">
        <v>1247</v>
      </c>
      <c r="H126" s="7" t="s">
        <v>1275</v>
      </c>
      <c r="I126" s="7" t="s">
        <v>1242</v>
      </c>
      <c r="J126" s="56">
        <v>20</v>
      </c>
      <c r="K126" s="81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57">
        <f>ROUND(Tableau1[[#This Row],[Prix_Unit_HT]],2)*Tableau1[[#This Row],[Qte_commande]]</f>
        <v>155.52000000000001</v>
      </c>
      <c r="P126" s="57">
        <f>ROUND(Tableau1[[#This Row],[Prix_Unit_TTC]],2)*Tableau1[[#This Row],[Qte_commande]]</f>
        <v>163.19999999999999</v>
      </c>
      <c r="Q126" s="1">
        <v>54.86</v>
      </c>
      <c r="R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6" s="1"/>
      <c r="V126" s="1"/>
    </row>
    <row r="127" spans="1:22" ht="13.2" x14ac:dyDescent="0.25">
      <c r="A127" s="2">
        <v>42529</v>
      </c>
      <c r="B127" s="56" t="s">
        <v>1012</v>
      </c>
      <c r="C127" s="1" t="s">
        <v>94</v>
      </c>
      <c r="D127" s="1" t="s">
        <v>96</v>
      </c>
      <c r="E127" s="193"/>
      <c r="G127" s="1" t="s">
        <v>1247</v>
      </c>
      <c r="H127" s="1" t="s">
        <v>1274</v>
      </c>
      <c r="I127" s="1" t="s">
        <v>1175</v>
      </c>
      <c r="J127" s="56">
        <v>100</v>
      </c>
      <c r="K127" s="81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57">
        <f>ROUND(Tableau1[[#This Row],[Prix_Unit_HT]],2)*Tableau1[[#This Row],[Qte_commande]]</f>
        <v>1231.2</v>
      </c>
      <c r="P127" s="57">
        <f>ROUND(Tableau1[[#This Row],[Prix_Unit_TTC]],2)*Tableau1[[#This Row],[Qte_commande]]</f>
        <v>1477.44</v>
      </c>
      <c r="Q127" s="1">
        <v>102.86</v>
      </c>
      <c r="R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7" s="1"/>
      <c r="V127" s="1"/>
    </row>
    <row r="128" spans="1:22" ht="13.2" x14ac:dyDescent="0.25">
      <c r="A128" s="2">
        <v>42529</v>
      </c>
      <c r="B128" s="56" t="s">
        <v>1012</v>
      </c>
      <c r="C128" s="1" t="s">
        <v>94</v>
      </c>
      <c r="D128" s="1" t="s">
        <v>96</v>
      </c>
      <c r="E128" s="193"/>
      <c r="G128" s="1" t="s">
        <v>1247</v>
      </c>
      <c r="H128" s="1" t="s">
        <v>1275</v>
      </c>
      <c r="I128" s="1" t="s">
        <v>1243</v>
      </c>
      <c r="J128" s="56">
        <v>50</v>
      </c>
      <c r="K128" s="81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57">
        <f>ROUND(Tableau1[[#This Row],[Prix_Unit_HT]],2)*Tableau1[[#This Row],[Qte_commande]]</f>
        <v>260</v>
      </c>
      <c r="P128" s="57">
        <f>ROUND(Tableau1[[#This Row],[Prix_Unit_TTC]],2)*Tableau1[[#This Row],[Qte_commande]]</f>
        <v>275.60000000000002</v>
      </c>
      <c r="Q128" s="1">
        <v>185.71</v>
      </c>
      <c r="R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185.71428571428572</v>
      </c>
      <c r="U128" s="1"/>
      <c r="V128" s="1"/>
    </row>
    <row r="129" spans="1:22" ht="13.2" x14ac:dyDescent="0.25">
      <c r="A129" s="2">
        <v>42529</v>
      </c>
      <c r="B129" s="56" t="s">
        <v>1012</v>
      </c>
      <c r="C129" s="1" t="s">
        <v>94</v>
      </c>
      <c r="D129" s="1" t="s">
        <v>96</v>
      </c>
      <c r="E129" s="193"/>
      <c r="G129" s="1" t="s">
        <v>1247</v>
      </c>
      <c r="H129" s="1" t="s">
        <v>1274</v>
      </c>
      <c r="I129" s="1" t="s">
        <v>640</v>
      </c>
      <c r="J129" s="56">
        <v>70</v>
      </c>
      <c r="K129" s="81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57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57">
        <f>ROUND(Tableau1[[#This Row],[Prix_Unit_HT]],2)*Tableau1[[#This Row],[Qte_commande]]</f>
        <v>0</v>
      </c>
      <c r="P129" s="57">
        <f>ROUND(Tableau1[[#This Row],[Prix_Unit_TTC]],2)*Tableau1[[#This Row],[Qte_commande]]</f>
        <v>0</v>
      </c>
      <c r="Q129" s="1">
        <v>12</v>
      </c>
      <c r="R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" s="1"/>
      <c r="V129" s="1"/>
    </row>
    <row r="130" spans="1:22" ht="13.2" x14ac:dyDescent="0.25">
      <c r="A130" s="2">
        <v>42529</v>
      </c>
      <c r="B130" s="56" t="s">
        <v>1012</v>
      </c>
      <c r="C130" s="1" t="s">
        <v>94</v>
      </c>
      <c r="D130" s="1" t="s">
        <v>96</v>
      </c>
      <c r="E130" s="193"/>
      <c r="G130" s="1" t="s">
        <v>1247</v>
      </c>
      <c r="H130" s="1" t="s">
        <v>1274</v>
      </c>
      <c r="I130" s="1" t="s">
        <v>924</v>
      </c>
      <c r="J130" s="56">
        <v>70</v>
      </c>
      <c r="K130" s="81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57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57">
        <f>ROUND(Tableau1[[#This Row],[Prix_Unit_HT]],2)*Tableau1[[#This Row],[Qte_commande]]</f>
        <v>0</v>
      </c>
      <c r="P130" s="57">
        <f>ROUND(Tableau1[[#This Row],[Prix_Unit_TTC]],2)*Tableau1[[#This Row],[Qte_commande]]</f>
        <v>0</v>
      </c>
      <c r="Q130" s="1">
        <v>12</v>
      </c>
      <c r="R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" s="1"/>
      <c r="V130" s="1"/>
    </row>
    <row r="131" spans="1:22" ht="13.2" x14ac:dyDescent="0.25">
      <c r="A131" s="2">
        <v>42536</v>
      </c>
      <c r="B131" s="56" t="s">
        <v>1145</v>
      </c>
      <c r="C131" s="1" t="s">
        <v>914</v>
      </c>
      <c r="D131" s="1" t="s">
        <v>11</v>
      </c>
      <c r="E131" s="193"/>
      <c r="F131" s="1" t="s">
        <v>1249</v>
      </c>
      <c r="G131" s="1" t="s">
        <v>1163</v>
      </c>
      <c r="H131" s="1" t="s">
        <v>1275</v>
      </c>
      <c r="I131" s="1" t="s">
        <v>1243</v>
      </c>
      <c r="J131" s="56">
        <v>50</v>
      </c>
      <c r="K131" s="81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57">
        <f>ROUND(Tableau1[[#This Row],[Prix_Unit_HT]],2)*Tableau1[[#This Row],[Qte_commande]]</f>
        <v>110.00000000000001</v>
      </c>
      <c r="P131" s="57">
        <f>ROUND(Tableau1[[#This Row],[Prix_Unit_TTC]],2)*Tableau1[[#This Row],[Qte_commande]]</f>
        <v>115.99999999999999</v>
      </c>
      <c r="Q131" s="1">
        <v>71.430000000000007</v>
      </c>
      <c r="R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31" s="1"/>
      <c r="V131" s="1"/>
    </row>
    <row r="132" spans="1:22" ht="13.2" x14ac:dyDescent="0.25">
      <c r="A132" s="2">
        <v>42537</v>
      </c>
      <c r="B132" s="56" t="s">
        <v>1024</v>
      </c>
      <c r="C132" s="1" t="s">
        <v>162</v>
      </c>
      <c r="D132" s="1" t="s">
        <v>164</v>
      </c>
      <c r="E132" s="193"/>
      <c r="G132" s="1" t="s">
        <v>1247</v>
      </c>
      <c r="H132" s="1" t="s">
        <v>1274</v>
      </c>
      <c r="I132" s="1" t="s">
        <v>1175</v>
      </c>
      <c r="J132" s="56">
        <v>175</v>
      </c>
      <c r="K132" s="81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57">
        <f>ROUND(Tableau1[[#This Row],[Prix_Unit_HT]],2)*Tableau1[[#This Row],[Qte_commande]]</f>
        <v>1214.6400000000001</v>
      </c>
      <c r="P132" s="57">
        <f>ROUND(Tableau1[[#This Row],[Prix_Unit_TTC]],2)*Tableau1[[#This Row],[Qte_commande]]</f>
        <v>1457.4</v>
      </c>
      <c r="Q132" s="1">
        <v>105</v>
      </c>
      <c r="R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32" s="1"/>
      <c r="V132" s="1"/>
    </row>
    <row r="133" spans="1:22" ht="13.2" x14ac:dyDescent="0.25">
      <c r="A133" s="2">
        <v>42538</v>
      </c>
      <c r="B133" s="56" t="s">
        <v>1013</v>
      </c>
      <c r="C133" s="1" t="s">
        <v>92</v>
      </c>
      <c r="D133" s="1" t="s">
        <v>946</v>
      </c>
      <c r="E133" s="193"/>
      <c r="G133" s="1" t="s">
        <v>1247</v>
      </c>
      <c r="H133" s="1" t="s">
        <v>1274</v>
      </c>
      <c r="I133" s="1" t="s">
        <v>1175</v>
      </c>
      <c r="J133" s="56">
        <v>100</v>
      </c>
      <c r="K133" s="81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57">
        <f>ROUND(Tableau1[[#This Row],[Prix_Unit_HT]],2)*Tableau1[[#This Row],[Qte_commande]]</f>
        <v>2052</v>
      </c>
      <c r="P133" s="57">
        <f>ROUND(Tableau1[[#This Row],[Prix_Unit_TTC]],2)*Tableau1[[#This Row],[Qte_commande]]</f>
        <v>2462.4</v>
      </c>
      <c r="Q133" s="1">
        <v>171.43</v>
      </c>
      <c r="R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" s="1"/>
      <c r="V133" s="1"/>
    </row>
    <row r="134" spans="1:22" ht="13.2" x14ac:dyDescent="0.25">
      <c r="A134" s="2">
        <v>42541</v>
      </c>
      <c r="B134" s="56" t="s">
        <v>988</v>
      </c>
      <c r="C134" s="1" t="s">
        <v>226</v>
      </c>
      <c r="D134" s="1" t="s">
        <v>228</v>
      </c>
      <c r="E134" s="193"/>
      <c r="G134" s="1" t="s">
        <v>1247</v>
      </c>
      <c r="H134" s="1" t="s">
        <v>1274</v>
      </c>
      <c r="I134" s="1" t="s">
        <v>1175</v>
      </c>
      <c r="J134" s="56">
        <v>70</v>
      </c>
      <c r="K134" s="81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57">
        <f>ROUND(Tableau1[[#This Row],[Prix_Unit_HT]],2)*Tableau1[[#This Row],[Qte_commande]]</f>
        <v>1879.5</v>
      </c>
      <c r="P134" s="57">
        <f>ROUND(Tableau1[[#This Row],[Prix_Unit_TTC]],2)*Tableau1[[#This Row],[Qte_commande]]</f>
        <v>2256</v>
      </c>
      <c r="Q134" s="1">
        <v>150</v>
      </c>
      <c r="R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" s="1"/>
      <c r="V134" s="1"/>
    </row>
    <row r="135" spans="1:22" ht="13.2" x14ac:dyDescent="0.25">
      <c r="A135" s="2">
        <v>42541</v>
      </c>
      <c r="B135" s="56" t="s">
        <v>1041</v>
      </c>
      <c r="C135" s="1" t="s">
        <v>18</v>
      </c>
      <c r="D135" s="1" t="s">
        <v>20</v>
      </c>
      <c r="E135" s="193"/>
      <c r="G135" s="1" t="s">
        <v>1247</v>
      </c>
      <c r="H135" s="1" t="s">
        <v>1274</v>
      </c>
      <c r="I135" s="1" t="s">
        <v>1218</v>
      </c>
      <c r="J135" s="56">
        <v>100</v>
      </c>
      <c r="K135" s="81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57">
        <f>ROUND(Tableau1[[#This Row],[Prix_Unit_HT]],2)*Tableau1[[#This Row],[Qte_commande]]</f>
        <v>568.07999999999993</v>
      </c>
      <c r="P135" s="57">
        <f>ROUND(Tableau1[[#This Row],[Prix_Unit_TTC]],2)*Tableau1[[#This Row],[Qte_commande]]</f>
        <v>681.48</v>
      </c>
      <c r="Q135" s="1">
        <v>51.43</v>
      </c>
      <c r="R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5" s="1"/>
      <c r="V135" s="1"/>
    </row>
    <row r="136" spans="1:22" ht="13.2" x14ac:dyDescent="0.25">
      <c r="A136" s="2">
        <v>42541</v>
      </c>
      <c r="B136" s="56" t="s">
        <v>1042</v>
      </c>
      <c r="C136" s="1" t="s">
        <v>6</v>
      </c>
      <c r="D136" s="1" t="s">
        <v>8</v>
      </c>
      <c r="E136" s="193"/>
      <c r="G136" s="1" t="s">
        <v>1247</v>
      </c>
      <c r="H136" s="1" t="s">
        <v>1274</v>
      </c>
      <c r="I136" s="1" t="s">
        <v>1218</v>
      </c>
      <c r="J136" s="56">
        <v>100</v>
      </c>
      <c r="K136" s="81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57">
        <f>ROUND(Tableau1[[#This Row],[Prix_Unit_HT]],2)*Tableau1[[#This Row],[Qte_commande]]</f>
        <v>568.07999999999993</v>
      </c>
      <c r="P136" s="57">
        <f>ROUND(Tableau1[[#This Row],[Prix_Unit_TTC]],2)*Tableau1[[#This Row],[Qte_commande]]</f>
        <v>681.48</v>
      </c>
      <c r="Q136" s="1">
        <v>51.43</v>
      </c>
      <c r="R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36" s="1"/>
      <c r="V136" s="1"/>
    </row>
    <row r="137" spans="1:22" ht="13.2" x14ac:dyDescent="0.25">
      <c r="A137" s="2">
        <v>42545</v>
      </c>
      <c r="B137" s="56" t="s">
        <v>1065</v>
      </c>
      <c r="C137" s="1" t="s">
        <v>1066</v>
      </c>
      <c r="D137" s="1" t="s">
        <v>47</v>
      </c>
      <c r="E137" s="193"/>
      <c r="G137" s="1" t="s">
        <v>1163</v>
      </c>
      <c r="H137" s="1" t="s">
        <v>1276</v>
      </c>
      <c r="I137" s="1" t="s">
        <v>128</v>
      </c>
      <c r="J137" s="107">
        <v>3</v>
      </c>
      <c r="K137" s="81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57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57">
        <f>ROUND(Tableau1[[#This Row],[Prix_Unit_HT]],2)*Tableau1[[#This Row],[Qte_commande]]</f>
        <v>299</v>
      </c>
      <c r="P137" s="57">
        <f>ROUND(Tableau1[[#This Row],[Prix_Unit_TTC]],2)*Tableau1[[#This Row],[Qte_commande]]</f>
        <v>358.8</v>
      </c>
      <c r="Q137" s="1">
        <v>1</v>
      </c>
      <c r="R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7" s="1"/>
      <c r="V137" s="1"/>
    </row>
    <row r="138" spans="1:22" ht="13.2" x14ac:dyDescent="0.25">
      <c r="A138" s="2">
        <v>42548</v>
      </c>
      <c r="B138" s="56" t="s">
        <v>989</v>
      </c>
      <c r="C138" s="1" t="s">
        <v>990</v>
      </c>
      <c r="D138" s="1" t="s">
        <v>20</v>
      </c>
      <c r="E138" s="193"/>
      <c r="G138" s="1" t="s">
        <v>1163</v>
      </c>
      <c r="H138" s="1" t="s">
        <v>1274</v>
      </c>
      <c r="I138" s="1" t="s">
        <v>1175</v>
      </c>
      <c r="J138" s="56">
        <v>70</v>
      </c>
      <c r="K138" s="81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57">
        <f>ROUND(Tableau1[[#This Row],[Prix_Unit_HT]],2)*Tableau1[[#This Row],[Qte_commande]]</f>
        <v>83.64</v>
      </c>
      <c r="P138" s="57">
        <f>ROUND(Tableau1[[#This Row],[Prix_Unit_TTC]],2)*Tableau1[[#This Row],[Qte_commande]]</f>
        <v>100.38</v>
      </c>
      <c r="Q138" s="1">
        <v>6</v>
      </c>
      <c r="R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" s="1"/>
      <c r="V138" s="1"/>
    </row>
    <row r="139" spans="1:22" ht="13.2" x14ac:dyDescent="0.25">
      <c r="A139" s="2">
        <v>42548</v>
      </c>
      <c r="B139" s="56" t="s">
        <v>989</v>
      </c>
      <c r="C139" s="1" t="s">
        <v>990</v>
      </c>
      <c r="D139" s="1" t="s">
        <v>20</v>
      </c>
      <c r="E139" s="193"/>
      <c r="G139" s="1" t="s">
        <v>1163</v>
      </c>
      <c r="H139" s="1" t="s">
        <v>1274</v>
      </c>
      <c r="I139" s="1" t="s">
        <v>1213</v>
      </c>
      <c r="J139" s="56">
        <v>70</v>
      </c>
      <c r="K139" s="81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57">
        <f>ROUND(Tableau1[[#This Row],[Prix_Unit_HT]],2)*Tableau1[[#This Row],[Qte_commande]]</f>
        <v>85.62</v>
      </c>
      <c r="P139" s="57">
        <f>ROUND(Tableau1[[#This Row],[Prix_Unit_TTC]],2)*Tableau1[[#This Row],[Qte_commande]]</f>
        <v>102.72</v>
      </c>
      <c r="Q139" s="1">
        <v>6</v>
      </c>
      <c r="R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" s="1"/>
      <c r="V139" s="1"/>
    </row>
    <row r="140" spans="1:22" ht="13.2" x14ac:dyDescent="0.25">
      <c r="A140" s="2">
        <v>42548</v>
      </c>
      <c r="B140" s="56" t="s">
        <v>989</v>
      </c>
      <c r="C140" s="1" t="s">
        <v>990</v>
      </c>
      <c r="D140" s="1" t="s">
        <v>20</v>
      </c>
      <c r="E140" s="193"/>
      <c r="G140" s="1" t="s">
        <v>1163</v>
      </c>
      <c r="H140" s="1" t="s">
        <v>1275</v>
      </c>
      <c r="I140" s="1" t="s">
        <v>1243</v>
      </c>
      <c r="J140" s="56">
        <v>50</v>
      </c>
      <c r="K140" s="81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57">
        <f>ROUND(Tableau1[[#This Row],[Prix_Unit_HT]],2)*Tableau1[[#This Row],[Qte_commande]]</f>
        <v>44</v>
      </c>
      <c r="P140" s="57">
        <f>ROUND(Tableau1[[#This Row],[Prix_Unit_TTC]],2)*Tableau1[[#This Row],[Qte_commande]]</f>
        <v>46.4</v>
      </c>
      <c r="Q140" s="1">
        <v>28.57</v>
      </c>
      <c r="R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40" s="1"/>
      <c r="V140" s="1"/>
    </row>
    <row r="141" spans="1:22" ht="13.2" x14ac:dyDescent="0.25">
      <c r="A141" s="2">
        <v>42548</v>
      </c>
      <c r="B141" s="56" t="s">
        <v>989</v>
      </c>
      <c r="C141" s="1" t="s">
        <v>990</v>
      </c>
      <c r="D141" s="1" t="s">
        <v>20</v>
      </c>
      <c r="E141" s="193"/>
      <c r="G141" s="1" t="s">
        <v>1163</v>
      </c>
      <c r="H141" s="1" t="s">
        <v>1274</v>
      </c>
      <c r="I141" s="1" t="s">
        <v>1246</v>
      </c>
      <c r="J141" s="56">
        <v>70</v>
      </c>
      <c r="K141" s="81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57">
        <f>ROUND(Tableau1[[#This Row],[Prix_Unit_HT]],2)*Tableau1[[#This Row],[Qte_commande]]</f>
        <v>96.18</v>
      </c>
      <c r="P141" s="57">
        <f>ROUND(Tableau1[[#This Row],[Prix_Unit_TTC]],2)*Tableau1[[#This Row],[Qte_commande]]</f>
        <v>115.38</v>
      </c>
      <c r="Q141" s="1">
        <v>6</v>
      </c>
      <c r="R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" s="1"/>
      <c r="V141" s="1"/>
    </row>
    <row r="142" spans="1:22" ht="13.2" x14ac:dyDescent="0.25">
      <c r="A142" s="2">
        <v>42548</v>
      </c>
      <c r="B142" s="56" t="s">
        <v>989</v>
      </c>
      <c r="C142" s="1" t="s">
        <v>990</v>
      </c>
      <c r="D142" s="1" t="s">
        <v>20</v>
      </c>
      <c r="E142" s="193"/>
      <c r="G142" s="1" t="s">
        <v>1163</v>
      </c>
      <c r="H142" s="1" t="s">
        <v>1274</v>
      </c>
      <c r="I142" s="1" t="s">
        <v>1245</v>
      </c>
      <c r="J142" s="56">
        <v>70</v>
      </c>
      <c r="K142" s="81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57">
        <f>ROUND(Tableau1[[#This Row],[Prix_Unit_HT]],2)*Tableau1[[#This Row],[Qte_commande]]</f>
        <v>87.12</v>
      </c>
      <c r="P142" s="57">
        <f>ROUND(Tableau1[[#This Row],[Prix_Unit_TTC]],2)*Tableau1[[#This Row],[Qte_commande]]</f>
        <v>104.52000000000001</v>
      </c>
      <c r="Q142" s="1">
        <v>6</v>
      </c>
      <c r="R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2" s="1"/>
      <c r="V142" s="1"/>
    </row>
    <row r="143" spans="1:22" ht="13.2" x14ac:dyDescent="0.25">
      <c r="A143" s="2">
        <v>42548</v>
      </c>
      <c r="B143" s="56" t="s">
        <v>1067</v>
      </c>
      <c r="C143" s="1" t="s">
        <v>1068</v>
      </c>
      <c r="D143" s="1" t="s">
        <v>540</v>
      </c>
      <c r="E143" s="193"/>
      <c r="G143" s="1" t="s">
        <v>1163</v>
      </c>
      <c r="H143" s="1" t="s">
        <v>1276</v>
      </c>
      <c r="I143" s="1" t="s">
        <v>128</v>
      </c>
      <c r="J143" s="107">
        <v>3</v>
      </c>
      <c r="K143" s="81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57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57">
        <f>ROUND(Tableau1[[#This Row],[Prix_Unit_HT]],2)*Tableau1[[#This Row],[Qte_commande]]</f>
        <v>299</v>
      </c>
      <c r="P143" s="57">
        <f>ROUND(Tableau1[[#This Row],[Prix_Unit_TTC]],2)*Tableau1[[#This Row],[Qte_commande]]</f>
        <v>358.8</v>
      </c>
      <c r="Q143" s="1">
        <v>1</v>
      </c>
      <c r="R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3" s="1"/>
      <c r="V143" s="1"/>
    </row>
    <row r="144" spans="1:22" ht="13.2" x14ac:dyDescent="0.25">
      <c r="A144" s="2">
        <v>42548</v>
      </c>
      <c r="B144" s="56" t="s">
        <v>1069</v>
      </c>
      <c r="C144" s="1" t="s">
        <v>1070</v>
      </c>
      <c r="D144" s="1" t="s">
        <v>1071</v>
      </c>
      <c r="E144" s="193"/>
      <c r="G144" s="1" t="s">
        <v>1163</v>
      </c>
      <c r="H144" s="1" t="s">
        <v>1276</v>
      </c>
      <c r="I144" s="1" t="s">
        <v>128</v>
      </c>
      <c r="J144" s="107">
        <v>3</v>
      </c>
      <c r="K144" s="81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57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57">
        <f>ROUND(Tableau1[[#This Row],[Prix_Unit_HT]],2)*Tableau1[[#This Row],[Qte_commande]]</f>
        <v>299</v>
      </c>
      <c r="P144" s="57">
        <f>ROUND(Tableau1[[#This Row],[Prix_Unit_TTC]],2)*Tableau1[[#This Row],[Qte_commande]]</f>
        <v>358.8</v>
      </c>
      <c r="Q144" s="1">
        <v>1</v>
      </c>
      <c r="R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4" s="1"/>
      <c r="V144" s="1"/>
    </row>
    <row r="145" spans="1:22" ht="13.2" x14ac:dyDescent="0.25">
      <c r="A145" s="2">
        <v>42550</v>
      </c>
      <c r="B145" s="56" t="s">
        <v>1143</v>
      </c>
      <c r="C145" s="1" t="s">
        <v>162</v>
      </c>
      <c r="D145" s="1" t="s">
        <v>175</v>
      </c>
      <c r="E145" s="193"/>
      <c r="G145" s="1" t="s">
        <v>1247</v>
      </c>
      <c r="H145" s="7" t="s">
        <v>1275</v>
      </c>
      <c r="I145" s="7" t="s">
        <v>1239</v>
      </c>
      <c r="J145" s="56">
        <v>20</v>
      </c>
      <c r="K145" s="81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57">
        <f>ROUND(Tableau1[[#This Row],[Prix_Unit_HT]],2)*Tableau1[[#This Row],[Qte_commande]]</f>
        <v>0</v>
      </c>
      <c r="P145" s="57">
        <f>ROUND(Tableau1[[#This Row],[Prix_Unit_TTC]],2)*Tableau1[[#This Row],[Qte_commande]]</f>
        <v>0</v>
      </c>
      <c r="Q145" s="1">
        <v>0</v>
      </c>
      <c r="R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5" s="1"/>
      <c r="V145" s="1"/>
    </row>
    <row r="146" spans="1:22" ht="13.2" x14ac:dyDescent="0.25">
      <c r="A146" s="2">
        <v>42550</v>
      </c>
      <c r="B146" s="56" t="s">
        <v>1143</v>
      </c>
      <c r="C146" s="1" t="s">
        <v>162</v>
      </c>
      <c r="D146" s="1" t="s">
        <v>175</v>
      </c>
      <c r="E146" s="193"/>
      <c r="G146" s="1" t="s">
        <v>1247</v>
      </c>
      <c r="H146" s="7" t="s">
        <v>1275</v>
      </c>
      <c r="I146" s="7" t="s">
        <v>1242</v>
      </c>
      <c r="J146" s="56">
        <v>20</v>
      </c>
      <c r="K146" s="81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57">
        <f>ROUND(Tableau1[[#This Row],[Prix_Unit_HT]],2)*Tableau1[[#This Row],[Qte_commande]]</f>
        <v>0</v>
      </c>
      <c r="P146" s="57">
        <f>ROUND(Tableau1[[#This Row],[Prix_Unit_TTC]],2)*Tableau1[[#This Row],[Qte_commande]]</f>
        <v>0</v>
      </c>
      <c r="Q146" s="1">
        <v>0</v>
      </c>
      <c r="R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6" s="1"/>
      <c r="V146" s="1"/>
    </row>
    <row r="147" spans="1:22" ht="13.2" x14ac:dyDescent="0.25">
      <c r="A147" s="2">
        <v>42550</v>
      </c>
      <c r="B147" s="56" t="s">
        <v>1014</v>
      </c>
      <c r="C147" s="1" t="s">
        <v>157</v>
      </c>
      <c r="D147" s="1" t="s">
        <v>159</v>
      </c>
      <c r="E147" s="193"/>
      <c r="G147" s="1" t="s">
        <v>1247</v>
      </c>
      <c r="H147" s="1" t="s">
        <v>1274</v>
      </c>
      <c r="I147" s="1" t="s">
        <v>1175</v>
      </c>
      <c r="J147" s="56">
        <v>100</v>
      </c>
      <c r="K147" s="81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57">
        <f>ROUND(Tableau1[[#This Row],[Prix_Unit_HT]],2)*Tableau1[[#This Row],[Qte_commande]]</f>
        <v>3591.0000000000005</v>
      </c>
      <c r="P147" s="57">
        <f>ROUND(Tableau1[[#This Row],[Prix_Unit_TTC]],2)*Tableau1[[#This Row],[Qte_commande]]</f>
        <v>4309.2</v>
      </c>
      <c r="Q147" s="1">
        <v>300</v>
      </c>
      <c r="R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47" s="1"/>
      <c r="V147" s="1"/>
    </row>
    <row r="148" spans="1:22" ht="13.2" x14ac:dyDescent="0.25">
      <c r="A148" s="2">
        <v>42550</v>
      </c>
      <c r="B148" s="56" t="s">
        <v>1143</v>
      </c>
      <c r="C148" s="1" t="s">
        <v>162</v>
      </c>
      <c r="D148" s="1" t="s">
        <v>175</v>
      </c>
      <c r="E148" s="193"/>
      <c r="G148" s="1" t="s">
        <v>1247</v>
      </c>
      <c r="H148" s="1" t="s">
        <v>1275</v>
      </c>
      <c r="I148" s="1" t="s">
        <v>1243</v>
      </c>
      <c r="J148" s="56">
        <v>50</v>
      </c>
      <c r="K148" s="81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57">
        <f>ROUND(Tableau1[[#This Row],[Prix_Unit_HT]],2)*Tableau1[[#This Row],[Qte_commande]]</f>
        <v>0</v>
      </c>
      <c r="P148" s="57">
        <f>ROUND(Tableau1[[#This Row],[Prix_Unit_TTC]],2)*Tableau1[[#This Row],[Qte_commande]]</f>
        <v>0</v>
      </c>
      <c r="Q148" s="1">
        <v>0</v>
      </c>
      <c r="R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8" s="1"/>
      <c r="V148" s="1"/>
    </row>
    <row r="149" spans="1:22" ht="13.2" x14ac:dyDescent="0.25">
      <c r="A149" s="2">
        <v>42555</v>
      </c>
      <c r="B149" s="56" t="s">
        <v>1044</v>
      </c>
      <c r="C149" s="1" t="s">
        <v>457</v>
      </c>
      <c r="D149" s="1" t="s">
        <v>20</v>
      </c>
      <c r="E149" s="193"/>
      <c r="G149" s="1" t="s">
        <v>1163</v>
      </c>
      <c r="H149" s="1" t="s">
        <v>1274</v>
      </c>
      <c r="I149" s="1" t="s">
        <v>1245</v>
      </c>
      <c r="J149" s="56">
        <v>70</v>
      </c>
      <c r="K149" s="81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57">
        <f>ROUND(Tableau1[[#This Row],[Prix_Unit_HT]],2)*Tableau1[[#This Row],[Qte_commande]]</f>
        <v>696.96</v>
      </c>
      <c r="P149" s="57">
        <f>ROUND(Tableau1[[#This Row],[Prix_Unit_TTC]],2)*Tableau1[[#This Row],[Qte_commande]]</f>
        <v>836.16000000000008</v>
      </c>
      <c r="Q149" s="1">
        <v>48</v>
      </c>
      <c r="R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9" s="1"/>
      <c r="V149" s="1"/>
    </row>
    <row r="150" spans="1:22" ht="13.2" x14ac:dyDescent="0.25">
      <c r="A150" s="2">
        <v>42558</v>
      </c>
      <c r="B150" s="56" t="s">
        <v>1072</v>
      </c>
      <c r="C150" s="1" t="s">
        <v>910</v>
      </c>
      <c r="D150" s="1" t="s">
        <v>4</v>
      </c>
      <c r="E150" s="193"/>
      <c r="G150" s="1" t="s">
        <v>1163</v>
      </c>
      <c r="H150" s="1" t="s">
        <v>1276</v>
      </c>
      <c r="I150" s="1" t="s">
        <v>128</v>
      </c>
      <c r="J150" s="107">
        <v>3</v>
      </c>
      <c r="K150" s="81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57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57">
        <f>ROUND(Tableau1[[#This Row],[Prix_Unit_HT]],2)*Tableau1[[#This Row],[Qte_commande]]</f>
        <v>299</v>
      </c>
      <c r="P150" s="57">
        <f>ROUND(Tableau1[[#This Row],[Prix_Unit_TTC]],2)*Tableau1[[#This Row],[Qte_commande]]</f>
        <v>358.8</v>
      </c>
      <c r="Q150" s="1">
        <v>1</v>
      </c>
      <c r="R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" s="1"/>
      <c r="V150" s="1"/>
    </row>
    <row r="151" spans="1:22" ht="13.2" x14ac:dyDescent="0.25">
      <c r="A151" s="2">
        <v>42558</v>
      </c>
      <c r="B151" s="56" t="s">
        <v>1073</v>
      </c>
      <c r="C151" s="1" t="s">
        <v>1074</v>
      </c>
      <c r="D151" s="1" t="s">
        <v>1075</v>
      </c>
      <c r="E151" s="193"/>
      <c r="G151" s="1" t="s">
        <v>1163</v>
      </c>
      <c r="H151" s="1" t="s">
        <v>1276</v>
      </c>
      <c r="I151" s="1" t="s">
        <v>128</v>
      </c>
      <c r="J151" s="107">
        <v>3</v>
      </c>
      <c r="K151" s="81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57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57">
        <f>ROUND(Tableau1[[#This Row],[Prix_Unit_HT]],2)*Tableau1[[#This Row],[Qte_commande]]</f>
        <v>299</v>
      </c>
      <c r="P151" s="57">
        <f>ROUND(Tableau1[[#This Row],[Prix_Unit_TTC]],2)*Tableau1[[#This Row],[Qte_commande]]</f>
        <v>358.8</v>
      </c>
      <c r="Q151" s="1">
        <v>1</v>
      </c>
      <c r="R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1" s="1"/>
      <c r="V151" s="1"/>
    </row>
    <row r="152" spans="1:22" ht="13.2" x14ac:dyDescent="0.25">
      <c r="A152" s="2">
        <v>42562</v>
      </c>
      <c r="B152" s="56" t="s">
        <v>991</v>
      </c>
      <c r="C152" s="1" t="s">
        <v>226</v>
      </c>
      <c r="D152" s="1" t="s">
        <v>228</v>
      </c>
      <c r="E152" s="193"/>
      <c r="G152" s="1" t="s">
        <v>1247</v>
      </c>
      <c r="H152" s="1" t="s">
        <v>1274</v>
      </c>
      <c r="I152" s="1" t="s">
        <v>1175</v>
      </c>
      <c r="J152" s="56">
        <v>70</v>
      </c>
      <c r="K152" s="81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57">
        <f>ROUND(Tableau1[[#This Row],[Prix_Unit_HT]],2)*Tableau1[[#This Row],[Qte_commande]]</f>
        <v>1879.5</v>
      </c>
      <c r="P152" s="57">
        <f>ROUND(Tableau1[[#This Row],[Prix_Unit_TTC]],2)*Tableau1[[#This Row],[Qte_commande]]</f>
        <v>2256</v>
      </c>
      <c r="Q152" s="1">
        <v>150</v>
      </c>
      <c r="R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2" s="1"/>
      <c r="V152" s="1"/>
    </row>
    <row r="153" spans="1:22" ht="13.2" x14ac:dyDescent="0.25">
      <c r="A153" s="2">
        <v>42570</v>
      </c>
      <c r="B153" s="56" t="s">
        <v>1076</v>
      </c>
      <c r="C153" s="1" t="s">
        <v>560</v>
      </c>
      <c r="D153" s="1" t="s">
        <v>285</v>
      </c>
      <c r="E153" s="193"/>
      <c r="G153" s="1" t="s">
        <v>1163</v>
      </c>
      <c r="H153" s="1" t="s">
        <v>1276</v>
      </c>
      <c r="I153" s="1" t="s">
        <v>128</v>
      </c>
      <c r="J153" s="107">
        <v>3</v>
      </c>
      <c r="K153" s="81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57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57">
        <f>ROUND(Tableau1[[#This Row],[Prix_Unit_HT]],2)*Tableau1[[#This Row],[Qte_commande]]</f>
        <v>299</v>
      </c>
      <c r="P153" s="57">
        <f>ROUND(Tableau1[[#This Row],[Prix_Unit_TTC]],2)*Tableau1[[#This Row],[Qte_commande]]</f>
        <v>358.8</v>
      </c>
      <c r="Q153" s="1">
        <v>1</v>
      </c>
      <c r="R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" s="1"/>
      <c r="V153" s="1"/>
    </row>
    <row r="154" spans="1:22" ht="13.2" x14ac:dyDescent="0.25">
      <c r="A154" s="2">
        <v>42578</v>
      </c>
      <c r="B154" s="56" t="s">
        <v>1045</v>
      </c>
      <c r="C154" s="1" t="s">
        <v>1046</v>
      </c>
      <c r="D154" s="1" t="s">
        <v>313</v>
      </c>
      <c r="E154" s="193"/>
      <c r="G154" s="1" t="s">
        <v>1163</v>
      </c>
      <c r="H154" s="1" t="s">
        <v>1275</v>
      </c>
      <c r="I154" s="1" t="s">
        <v>1236</v>
      </c>
      <c r="J154" s="56">
        <v>20</v>
      </c>
      <c r="K154" s="81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57">
        <f>ROUND(Tableau1[[#This Row],[Prix_Unit_HT]],2)*Tableau1[[#This Row],[Qte_commande]]</f>
        <v>42.72</v>
      </c>
      <c r="P154" s="57">
        <f>ROUND(Tableau1[[#This Row],[Prix_Unit_TTC]],2)*Tableau1[[#This Row],[Qte_commande]]</f>
        <v>45.12</v>
      </c>
      <c r="Q154" s="1">
        <v>13.71</v>
      </c>
      <c r="R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" s="1"/>
      <c r="V154" s="1"/>
    </row>
    <row r="155" spans="1:22" ht="13.2" x14ac:dyDescent="0.25">
      <c r="A155" s="2">
        <v>42578</v>
      </c>
      <c r="B155" s="56" t="s">
        <v>1045</v>
      </c>
      <c r="C155" s="1" t="s">
        <v>1046</v>
      </c>
      <c r="D155" s="1" t="s">
        <v>313</v>
      </c>
      <c r="E155" s="193"/>
      <c r="G155" s="1" t="s">
        <v>1163</v>
      </c>
      <c r="H155" s="1" t="s">
        <v>1274</v>
      </c>
      <c r="I155" s="1" t="s">
        <v>1213</v>
      </c>
      <c r="J155" s="56">
        <v>70</v>
      </c>
      <c r="K155" s="81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57">
        <f>ROUND(Tableau1[[#This Row],[Prix_Unit_HT]],2)*Tableau1[[#This Row],[Qte_commande]]</f>
        <v>85.62</v>
      </c>
      <c r="P155" s="57">
        <f>ROUND(Tableau1[[#This Row],[Prix_Unit_TTC]],2)*Tableau1[[#This Row],[Qte_commande]]</f>
        <v>102.72</v>
      </c>
      <c r="Q155" s="1">
        <v>6</v>
      </c>
      <c r="R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5" s="1"/>
      <c r="V155" s="1"/>
    </row>
    <row r="156" spans="1:22" ht="13.2" x14ac:dyDescent="0.25">
      <c r="A156" s="2">
        <v>42578</v>
      </c>
      <c r="B156" s="56" t="s">
        <v>1147</v>
      </c>
      <c r="C156" s="1" t="s">
        <v>99</v>
      </c>
      <c r="D156" s="1" t="s">
        <v>4</v>
      </c>
      <c r="E156" s="193"/>
      <c r="G156" s="1" t="s">
        <v>1247</v>
      </c>
      <c r="H156" s="1" t="s">
        <v>1275</v>
      </c>
      <c r="I156" s="1" t="s">
        <v>1243</v>
      </c>
      <c r="J156" s="56">
        <v>50</v>
      </c>
      <c r="K156" s="81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57">
        <f>ROUND(Tableau1[[#This Row],[Prix_Unit_HT]],2)*Tableau1[[#This Row],[Qte_commande]]</f>
        <v>100</v>
      </c>
      <c r="P156" s="57">
        <f>ROUND(Tableau1[[#This Row],[Prix_Unit_TTC]],2)*Tableau1[[#This Row],[Qte_commande]]</f>
        <v>106</v>
      </c>
      <c r="Q156" s="1">
        <v>71.430000000000007</v>
      </c>
      <c r="R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56" s="1"/>
      <c r="V156" s="1"/>
    </row>
    <row r="157" spans="1:22" ht="13.2" x14ac:dyDescent="0.25">
      <c r="A157" s="2">
        <v>42578</v>
      </c>
      <c r="B157" s="56" t="s">
        <v>1045</v>
      </c>
      <c r="C157" s="1" t="s">
        <v>1046</v>
      </c>
      <c r="D157" s="1" t="s">
        <v>313</v>
      </c>
      <c r="E157" s="193"/>
      <c r="G157" s="1" t="s">
        <v>1163</v>
      </c>
      <c r="H157" s="1" t="s">
        <v>1275</v>
      </c>
      <c r="I157" s="1" t="s">
        <v>1243</v>
      </c>
      <c r="J157" s="56">
        <v>50</v>
      </c>
      <c r="K157" s="81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57">
        <f>ROUND(Tableau1[[#This Row],[Prix_Unit_HT]],2)*Tableau1[[#This Row],[Qte_commande]]</f>
        <v>44</v>
      </c>
      <c r="P157" s="57">
        <f>ROUND(Tableau1[[#This Row],[Prix_Unit_TTC]],2)*Tableau1[[#This Row],[Qte_commande]]</f>
        <v>46.4</v>
      </c>
      <c r="Q157" s="1">
        <v>28.57</v>
      </c>
      <c r="R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57" s="1"/>
      <c r="V157" s="1"/>
    </row>
    <row r="158" spans="1:22" ht="13.2" x14ac:dyDescent="0.25">
      <c r="A158" s="2">
        <v>42578</v>
      </c>
      <c r="B158" s="56" t="s">
        <v>1045</v>
      </c>
      <c r="C158" s="1" t="s">
        <v>1046</v>
      </c>
      <c r="D158" s="1" t="s">
        <v>313</v>
      </c>
      <c r="E158" s="193"/>
      <c r="G158" s="1" t="s">
        <v>1163</v>
      </c>
      <c r="H158" s="1" t="s">
        <v>1274</v>
      </c>
      <c r="I158" s="1" t="s">
        <v>1245</v>
      </c>
      <c r="J158" s="56">
        <v>70</v>
      </c>
      <c r="K158" s="81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57">
        <f>ROUND(Tableau1[[#This Row],[Prix_Unit_HT]],2)*Tableau1[[#This Row],[Qte_commande]]</f>
        <v>87.12</v>
      </c>
      <c r="P158" s="57">
        <f>ROUND(Tableau1[[#This Row],[Prix_Unit_TTC]],2)*Tableau1[[#This Row],[Qte_commande]]</f>
        <v>104.52000000000001</v>
      </c>
      <c r="Q158" s="1">
        <v>6</v>
      </c>
      <c r="R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" s="1"/>
      <c r="V158" s="1"/>
    </row>
    <row r="159" spans="1:22" ht="13.2" x14ac:dyDescent="0.25">
      <c r="A159" s="2">
        <v>42578</v>
      </c>
      <c r="B159" s="56" t="s">
        <v>1045</v>
      </c>
      <c r="C159" s="1" t="s">
        <v>1046</v>
      </c>
      <c r="D159" s="1" t="s">
        <v>313</v>
      </c>
      <c r="E159" s="193"/>
      <c r="G159" s="1" t="s">
        <v>1163</v>
      </c>
      <c r="H159" s="1" t="s">
        <v>1275</v>
      </c>
      <c r="I159" s="1" t="s">
        <v>1241</v>
      </c>
      <c r="J159" s="56">
        <v>20</v>
      </c>
      <c r="K159" s="81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57">
        <f>ROUND(Tableau1[[#This Row],[Prix_Unit_HT]],2)*Tableau1[[#This Row],[Qte_commande]]</f>
        <v>21.36</v>
      </c>
      <c r="P159" s="57">
        <f>ROUND(Tableau1[[#This Row],[Prix_Unit_TTC]],2)*Tableau1[[#This Row],[Qte_commande]]</f>
        <v>22.56</v>
      </c>
      <c r="Q159" s="1">
        <v>6.86</v>
      </c>
      <c r="R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9" s="1"/>
      <c r="V159" s="1"/>
    </row>
    <row r="160" spans="1:22" ht="13.2" x14ac:dyDescent="0.25">
      <c r="A160" s="2">
        <v>42578</v>
      </c>
      <c r="B160" s="56" t="s">
        <v>1045</v>
      </c>
      <c r="C160" s="1" t="s">
        <v>1046</v>
      </c>
      <c r="D160" s="1" t="s">
        <v>313</v>
      </c>
      <c r="E160" s="193"/>
      <c r="G160" s="1" t="s">
        <v>1163</v>
      </c>
      <c r="H160" s="1" t="s">
        <v>1274</v>
      </c>
      <c r="I160" s="1" t="s">
        <v>181</v>
      </c>
      <c r="J160" s="56">
        <v>70</v>
      </c>
      <c r="K160" s="81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57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57">
        <f>ROUND(Tableau1[[#This Row],[Prix_Unit_HT]],2)*Tableau1[[#This Row],[Qte_commande]]</f>
        <v>0</v>
      </c>
      <c r="P160" s="57">
        <f>ROUND(Tableau1[[#This Row],[Prix_Unit_TTC]],2)*Tableau1[[#This Row],[Qte_commande]]</f>
        <v>0</v>
      </c>
      <c r="Q160" s="1">
        <v>6</v>
      </c>
      <c r="R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0" s="1"/>
      <c r="V160" s="1"/>
    </row>
    <row r="161" spans="1:22" ht="13.2" x14ac:dyDescent="0.25">
      <c r="A161" s="2">
        <v>42579</v>
      </c>
      <c r="B161" s="56" t="s">
        <v>1025</v>
      </c>
      <c r="C161" s="7" t="s">
        <v>1251</v>
      </c>
      <c r="D161" s="1" t="s">
        <v>751</v>
      </c>
      <c r="E161" s="194"/>
      <c r="F161" s="1" t="s">
        <v>1254</v>
      </c>
      <c r="G161" s="1" t="s">
        <v>1163</v>
      </c>
      <c r="H161" s="1" t="s">
        <v>1274</v>
      </c>
      <c r="I161" s="1" t="s">
        <v>1175</v>
      </c>
      <c r="J161" s="56">
        <v>175</v>
      </c>
      <c r="K161" s="81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57">
        <f>ROUND(Tableau1[[#This Row],[Prix_Unit_HT]],2)*Tableau1[[#This Row],[Qte_commande]]</f>
        <v>774.48</v>
      </c>
      <c r="P161" s="57">
        <f>ROUND(Tableau1[[#This Row],[Prix_Unit_TTC]],2)*Tableau1[[#This Row],[Qte_commande]]</f>
        <v>929.28</v>
      </c>
      <c r="Q161" s="1">
        <v>60</v>
      </c>
      <c r="R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" s="1"/>
      <c r="V161" s="1"/>
    </row>
    <row r="162" spans="1:22" ht="13.2" x14ac:dyDescent="0.25">
      <c r="A162" s="2">
        <v>42583</v>
      </c>
      <c r="B162" s="56" t="s">
        <v>1146</v>
      </c>
      <c r="C162" s="1" t="s">
        <v>1137</v>
      </c>
      <c r="D162" s="1" t="s">
        <v>313</v>
      </c>
      <c r="E162" s="193"/>
      <c r="G162" s="1" t="s">
        <v>1163</v>
      </c>
      <c r="H162" s="1" t="s">
        <v>1275</v>
      </c>
      <c r="I162" s="1" t="s">
        <v>1243</v>
      </c>
      <c r="J162" s="56">
        <v>50</v>
      </c>
      <c r="K162" s="81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57">
        <f>ROUND(Tableau1[[#This Row],[Prix_Unit_HT]],2)*Tableau1[[#This Row],[Qte_commande]]</f>
        <v>110.00000000000001</v>
      </c>
      <c r="P162" s="57">
        <f>ROUND(Tableau1[[#This Row],[Prix_Unit_TTC]],2)*Tableau1[[#This Row],[Qte_commande]]</f>
        <v>115.99999999999999</v>
      </c>
      <c r="Q162" s="1">
        <v>71.430000000000007</v>
      </c>
      <c r="R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162" s="1"/>
      <c r="V162" s="1"/>
    </row>
    <row r="163" spans="1:22" ht="13.2" x14ac:dyDescent="0.25">
      <c r="A163" s="2">
        <v>42583</v>
      </c>
      <c r="B163" s="56" t="s">
        <v>964</v>
      </c>
      <c r="C163" s="1" t="s">
        <v>965</v>
      </c>
      <c r="D163" s="1" t="s">
        <v>313</v>
      </c>
      <c r="E163" s="193"/>
      <c r="G163" s="1" t="s">
        <v>1163</v>
      </c>
      <c r="H163" s="1" t="s">
        <v>1275</v>
      </c>
      <c r="I163" s="1" t="s">
        <v>1243</v>
      </c>
      <c r="J163" s="56">
        <v>50</v>
      </c>
      <c r="K163" s="81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57">
        <f>ROUND(Tableau1[[#This Row],[Prix_Unit_HT]],2)*Tableau1[[#This Row],[Qte_commande]]</f>
        <v>44</v>
      </c>
      <c r="P163" s="57">
        <f>ROUND(Tableau1[[#This Row],[Prix_Unit_TTC]],2)*Tableau1[[#This Row],[Qte_commande]]</f>
        <v>46.4</v>
      </c>
      <c r="Q163" s="1">
        <v>28.57</v>
      </c>
      <c r="R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3" s="1"/>
      <c r="V163" s="1"/>
    </row>
    <row r="164" spans="1:22" ht="13.2" x14ac:dyDescent="0.25">
      <c r="A164" s="2">
        <v>42583</v>
      </c>
      <c r="B164" s="56" t="s">
        <v>964</v>
      </c>
      <c r="C164" s="1" t="s">
        <v>965</v>
      </c>
      <c r="D164" s="1" t="s">
        <v>313</v>
      </c>
      <c r="E164" s="193"/>
      <c r="G164" s="1" t="s">
        <v>1163</v>
      </c>
      <c r="H164" s="1" t="s">
        <v>1274</v>
      </c>
      <c r="I164" s="7" t="s">
        <v>1190</v>
      </c>
      <c r="J164" s="56">
        <v>70</v>
      </c>
      <c r="K164" s="81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57">
        <f>ROUND(Tableau1[[#This Row],[Prix_Unit_HT]],2)*Tableau1[[#This Row],[Qte_commande]]</f>
        <v>128.94</v>
      </c>
      <c r="P164" s="57">
        <f>ROUND(Tableau1[[#This Row],[Prix_Unit_TTC]],2)*Tableau1[[#This Row],[Qte_commande]]</f>
        <v>154.74</v>
      </c>
      <c r="Q164" s="1">
        <v>6</v>
      </c>
      <c r="R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" s="1"/>
      <c r="V164" s="1"/>
    </row>
    <row r="165" spans="1:22" ht="13.2" x14ac:dyDescent="0.25">
      <c r="A165" s="2">
        <v>42583</v>
      </c>
      <c r="B165" s="56" t="s">
        <v>964</v>
      </c>
      <c r="C165" s="1" t="s">
        <v>965</v>
      </c>
      <c r="D165" s="1" t="s">
        <v>313</v>
      </c>
      <c r="E165" s="193"/>
      <c r="G165" s="1" t="s">
        <v>1163</v>
      </c>
      <c r="H165" s="1" t="s">
        <v>1274</v>
      </c>
      <c r="I165" s="1" t="s">
        <v>181</v>
      </c>
      <c r="J165" s="56">
        <v>70</v>
      </c>
      <c r="K165" s="81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57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57">
        <f>ROUND(Tableau1[[#This Row],[Prix_Unit_HT]],2)*Tableau1[[#This Row],[Qte_commande]]</f>
        <v>0</v>
      </c>
      <c r="P165" s="57">
        <f>ROUND(Tableau1[[#This Row],[Prix_Unit_TTC]],2)*Tableau1[[#This Row],[Qte_commande]]</f>
        <v>0</v>
      </c>
      <c r="Q165" s="1">
        <v>6</v>
      </c>
      <c r="R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" s="1"/>
      <c r="V165" s="1"/>
    </row>
    <row r="166" spans="1:22" ht="13.2" x14ac:dyDescent="0.25">
      <c r="A166" s="2">
        <v>42583</v>
      </c>
      <c r="B166" s="56" t="s">
        <v>964</v>
      </c>
      <c r="C166" s="1" t="s">
        <v>965</v>
      </c>
      <c r="D166" s="1" t="s">
        <v>313</v>
      </c>
      <c r="E166" s="193"/>
      <c r="G166" s="1" t="s">
        <v>1163</v>
      </c>
      <c r="H166" s="1" t="s">
        <v>1274</v>
      </c>
      <c r="I166" s="1" t="s">
        <v>924</v>
      </c>
      <c r="J166" s="56">
        <v>70</v>
      </c>
      <c r="K166" s="81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57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57">
        <f>ROUND(Tableau1[[#This Row],[Prix_Unit_HT]],2)*Tableau1[[#This Row],[Qte_commande]]</f>
        <v>0</v>
      </c>
      <c r="P166" s="57">
        <f>ROUND(Tableau1[[#This Row],[Prix_Unit_TTC]],2)*Tableau1[[#This Row],[Qte_commande]]</f>
        <v>0</v>
      </c>
      <c r="Q166" s="1">
        <v>12</v>
      </c>
      <c r="R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6" s="1"/>
      <c r="V166" s="1"/>
    </row>
    <row r="167" spans="1:22" ht="13.2" x14ac:dyDescent="0.25">
      <c r="A167" s="2">
        <v>42584</v>
      </c>
      <c r="B167" s="56" t="s">
        <v>1077</v>
      </c>
      <c r="C167" s="1" t="s">
        <v>1078</v>
      </c>
      <c r="D167" s="1" t="s">
        <v>1079</v>
      </c>
      <c r="E167" s="193"/>
      <c r="G167" s="1" t="s">
        <v>1163</v>
      </c>
      <c r="H167" s="1" t="s">
        <v>1276</v>
      </c>
      <c r="I167" s="1" t="s">
        <v>128</v>
      </c>
      <c r="J167" s="107">
        <v>3</v>
      </c>
      <c r="K167" s="81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57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57">
        <f>ROUND(Tableau1[[#This Row],[Prix_Unit_HT]],2)*Tableau1[[#This Row],[Qte_commande]]</f>
        <v>299</v>
      </c>
      <c r="P167" s="57">
        <f>ROUND(Tableau1[[#This Row],[Prix_Unit_TTC]],2)*Tableau1[[#This Row],[Qte_commande]]</f>
        <v>358.8</v>
      </c>
      <c r="Q167" s="1">
        <v>1</v>
      </c>
      <c r="R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7" s="1"/>
      <c r="V167" s="1"/>
    </row>
    <row r="168" spans="1:22" ht="13.2" x14ac:dyDescent="0.25">
      <c r="A168" s="2">
        <v>42590</v>
      </c>
      <c r="B168" s="56" t="s">
        <v>992</v>
      </c>
      <c r="C168" s="1" t="s">
        <v>230</v>
      </c>
      <c r="D168" s="1" t="s">
        <v>232</v>
      </c>
      <c r="E168" s="193"/>
      <c r="G168" s="1" t="s">
        <v>1247</v>
      </c>
      <c r="H168" s="1" t="s">
        <v>1274</v>
      </c>
      <c r="I168" s="1" t="s">
        <v>1175</v>
      </c>
      <c r="J168" s="56">
        <v>70</v>
      </c>
      <c r="K168" s="81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57">
        <f>ROUND(Tableau1[[#This Row],[Prix_Unit_HT]],2)*Tableau1[[#This Row],[Qte_commande]]</f>
        <v>6014.4</v>
      </c>
      <c r="P168" s="57">
        <f>ROUND(Tableau1[[#This Row],[Prix_Unit_TTC]],2)*Tableau1[[#This Row],[Qte_commande]]</f>
        <v>7219.2</v>
      </c>
      <c r="Q168" s="1">
        <v>480</v>
      </c>
      <c r="R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8" s="1"/>
      <c r="V168" s="1"/>
    </row>
    <row r="169" spans="1:22" ht="13.2" x14ac:dyDescent="0.25">
      <c r="A169" s="2">
        <v>42592</v>
      </c>
      <c r="B169" s="56" t="s">
        <v>1031</v>
      </c>
      <c r="C169" s="1" t="s">
        <v>31</v>
      </c>
      <c r="D169" s="1" t="s">
        <v>33</v>
      </c>
      <c r="E169" s="193"/>
      <c r="G169" s="1" t="s">
        <v>1163</v>
      </c>
      <c r="H169" s="1" t="s">
        <v>1275</v>
      </c>
      <c r="I169" s="1" t="s">
        <v>1243</v>
      </c>
      <c r="J169" s="56">
        <v>50</v>
      </c>
      <c r="K169" s="81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57">
        <f>ROUND(Tableau1[[#This Row],[Prix_Unit_HT]],2)*Tableau1[[#This Row],[Qte_commande]]</f>
        <v>44</v>
      </c>
      <c r="P169" s="57">
        <f>ROUND(Tableau1[[#This Row],[Prix_Unit_TTC]],2)*Tableau1[[#This Row],[Qte_commande]]</f>
        <v>46.4</v>
      </c>
      <c r="Q169" s="1">
        <v>28.57</v>
      </c>
      <c r="R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69" s="1"/>
      <c r="V169" s="1"/>
    </row>
    <row r="170" spans="1:22" ht="13.2" x14ac:dyDescent="0.25">
      <c r="A170" s="2">
        <v>42592</v>
      </c>
      <c r="B170" s="56" t="s">
        <v>1031</v>
      </c>
      <c r="C170" s="1" t="s">
        <v>31</v>
      </c>
      <c r="D170" s="1" t="s">
        <v>33</v>
      </c>
      <c r="E170" s="193"/>
      <c r="G170" s="1" t="s">
        <v>1163</v>
      </c>
      <c r="H170" s="1" t="s">
        <v>1274</v>
      </c>
      <c r="I170" s="1" t="s">
        <v>1217</v>
      </c>
      <c r="J170" s="56">
        <v>70</v>
      </c>
      <c r="K170" s="81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57">
        <f>ROUND(Tableau1[[#This Row],[Prix_Unit_HT]],2)*Tableau1[[#This Row],[Qte_commande]]</f>
        <v>207.54</v>
      </c>
      <c r="P170" s="57">
        <f>ROUND(Tableau1[[#This Row],[Prix_Unit_TTC]],2)*Tableau1[[#This Row],[Qte_commande]]</f>
        <v>248.94</v>
      </c>
      <c r="Q170" s="1">
        <v>18</v>
      </c>
      <c r="R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70" s="1"/>
      <c r="V170" s="1"/>
    </row>
    <row r="171" spans="1:22" ht="13.2" x14ac:dyDescent="0.25">
      <c r="A171" s="2">
        <v>42592</v>
      </c>
      <c r="B171" s="56" t="s">
        <v>1031</v>
      </c>
      <c r="C171" s="1" t="s">
        <v>31</v>
      </c>
      <c r="D171" s="1" t="s">
        <v>33</v>
      </c>
      <c r="E171" s="193"/>
      <c r="G171" s="1" t="s">
        <v>1163</v>
      </c>
      <c r="H171" s="1" t="s">
        <v>1275</v>
      </c>
      <c r="I171" s="1" t="s">
        <v>1237</v>
      </c>
      <c r="J171" s="56">
        <v>20</v>
      </c>
      <c r="K171" s="81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57">
        <f>ROUND(Tableau1[[#This Row],[Prix_Unit_HT]],2)*Tableau1[[#This Row],[Qte_commande]]</f>
        <v>21.36</v>
      </c>
      <c r="P171" s="57">
        <f>ROUND(Tableau1[[#This Row],[Prix_Unit_TTC]],2)*Tableau1[[#This Row],[Qte_commande]]</f>
        <v>22.56</v>
      </c>
      <c r="Q171" s="1">
        <v>6.86</v>
      </c>
      <c r="R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1" s="1"/>
      <c r="V171" s="1"/>
    </row>
    <row r="172" spans="1:22" ht="13.2" x14ac:dyDescent="0.25">
      <c r="A172" s="2">
        <v>42599</v>
      </c>
      <c r="B172" s="56" t="s">
        <v>1121</v>
      </c>
      <c r="C172" s="1" t="s">
        <v>977</v>
      </c>
      <c r="D172" s="1" t="s">
        <v>978</v>
      </c>
      <c r="E172" s="193"/>
      <c r="G172" s="1" t="s">
        <v>1163</v>
      </c>
      <c r="H172" s="7" t="s">
        <v>1276</v>
      </c>
      <c r="I172" s="1" t="s">
        <v>915</v>
      </c>
      <c r="J172" s="120">
        <v>6</v>
      </c>
      <c r="K172" s="81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57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57">
        <f>ROUND(Tableau1[[#This Row],[Prix_Unit_HT]],2)*Tableau1[[#This Row],[Qte_commande]]</f>
        <v>139</v>
      </c>
      <c r="P172" s="57">
        <f>ROUND(Tableau1[[#This Row],[Prix_Unit_TTC]],2)*Tableau1[[#This Row],[Qte_commande]]</f>
        <v>166.8</v>
      </c>
      <c r="Q172" s="1">
        <v>1</v>
      </c>
      <c r="R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" s="1"/>
      <c r="V172" s="1"/>
    </row>
    <row r="173" spans="1:22" ht="13.2" x14ac:dyDescent="0.25">
      <c r="A173" s="2">
        <v>42599</v>
      </c>
      <c r="B173" s="56" t="s">
        <v>1122</v>
      </c>
      <c r="C173" s="1" t="s">
        <v>99</v>
      </c>
      <c r="D173" s="1" t="s">
        <v>4</v>
      </c>
      <c r="E173" s="193"/>
      <c r="G173" s="1" t="s">
        <v>1247</v>
      </c>
      <c r="H173" s="7" t="s">
        <v>1276</v>
      </c>
      <c r="I173" s="1" t="s">
        <v>915</v>
      </c>
      <c r="J173" s="120">
        <v>6</v>
      </c>
      <c r="K173" s="81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57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57">
        <f>ROUND(Tableau1[[#This Row],[Prix_Unit_HT]],2)*Tableau1[[#This Row],[Qte_commande]]</f>
        <v>139</v>
      </c>
      <c r="P173" s="57">
        <f>ROUND(Tableau1[[#This Row],[Prix_Unit_TTC]],2)*Tableau1[[#This Row],[Qte_commande]]</f>
        <v>166.8</v>
      </c>
      <c r="Q173" s="1">
        <v>1</v>
      </c>
      <c r="R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3" s="1"/>
      <c r="V173" s="1"/>
    </row>
    <row r="174" spans="1:22" ht="13.2" x14ac:dyDescent="0.25">
      <c r="A174" s="2">
        <v>42599</v>
      </c>
      <c r="B174" s="56" t="s">
        <v>1116</v>
      </c>
      <c r="C174" s="1" t="s">
        <v>1117</v>
      </c>
      <c r="D174" s="1" t="s">
        <v>20</v>
      </c>
      <c r="E174" s="193"/>
      <c r="G174" s="1" t="s">
        <v>1163</v>
      </c>
      <c r="H174" s="7" t="s">
        <v>1276</v>
      </c>
      <c r="I174" s="1" t="s">
        <v>915</v>
      </c>
      <c r="J174" s="120">
        <v>6</v>
      </c>
      <c r="K174" s="81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57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57">
        <f>ROUND(Tableau1[[#This Row],[Prix_Unit_HT]],2)*Tableau1[[#This Row],[Qte_commande]]</f>
        <v>278</v>
      </c>
      <c r="P174" s="57">
        <f>ROUND(Tableau1[[#This Row],[Prix_Unit_TTC]],2)*Tableau1[[#This Row],[Qte_commande]]</f>
        <v>333.6</v>
      </c>
      <c r="Q174" s="1">
        <v>2</v>
      </c>
      <c r="R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4" s="1"/>
      <c r="V174" s="1"/>
    </row>
    <row r="175" spans="1:22" ht="13.2" x14ac:dyDescent="0.25">
      <c r="A175" s="2">
        <v>42599</v>
      </c>
      <c r="B175" s="56" t="s">
        <v>1118</v>
      </c>
      <c r="C175" s="1" t="s">
        <v>1117</v>
      </c>
      <c r="D175" s="1" t="s">
        <v>20</v>
      </c>
      <c r="E175" s="193"/>
      <c r="G175" s="1" t="s">
        <v>1163</v>
      </c>
      <c r="H175" s="7" t="s">
        <v>1276</v>
      </c>
      <c r="I175" s="1" t="s">
        <v>915</v>
      </c>
      <c r="J175" s="120">
        <v>6</v>
      </c>
      <c r="K175" s="81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57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57">
        <f>ROUND(Tableau1[[#This Row],[Prix_Unit_HT]],2)*Tableau1[[#This Row],[Qte_commande]]</f>
        <v>278</v>
      </c>
      <c r="P175" s="57">
        <f>ROUND(Tableau1[[#This Row],[Prix_Unit_TTC]],2)*Tableau1[[#This Row],[Qte_commande]]</f>
        <v>333.6</v>
      </c>
      <c r="Q175" s="1">
        <v>2</v>
      </c>
      <c r="R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5" s="1"/>
      <c r="V175" s="1"/>
    </row>
    <row r="176" spans="1:22" ht="13.2" x14ac:dyDescent="0.25">
      <c r="A176" s="2">
        <v>42599</v>
      </c>
      <c r="B176" s="56" t="s">
        <v>1119</v>
      </c>
      <c r="C176" s="1" t="s">
        <v>1117</v>
      </c>
      <c r="D176" s="1" t="s">
        <v>20</v>
      </c>
      <c r="E176" s="193"/>
      <c r="G176" s="1" t="s">
        <v>1163</v>
      </c>
      <c r="H176" s="7" t="s">
        <v>1276</v>
      </c>
      <c r="I176" s="1" t="s">
        <v>915</v>
      </c>
      <c r="J176" s="120">
        <v>6</v>
      </c>
      <c r="K176" s="81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57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57">
        <f>ROUND(Tableau1[[#This Row],[Prix_Unit_HT]],2)*Tableau1[[#This Row],[Qte_commande]]</f>
        <v>139</v>
      </c>
      <c r="P176" s="57">
        <f>ROUND(Tableau1[[#This Row],[Prix_Unit_TTC]],2)*Tableau1[[#This Row],[Qte_commande]]</f>
        <v>166.8</v>
      </c>
      <c r="Q176" s="1">
        <v>1</v>
      </c>
      <c r="R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6" s="1"/>
      <c r="V176" s="1"/>
    </row>
    <row r="177" spans="1:22" ht="13.2" x14ac:dyDescent="0.25">
      <c r="A177" s="2">
        <v>42599</v>
      </c>
      <c r="B177" s="56" t="s">
        <v>1120</v>
      </c>
      <c r="C177" s="1" t="s">
        <v>1117</v>
      </c>
      <c r="D177" s="1" t="s">
        <v>20</v>
      </c>
      <c r="E177" s="193"/>
      <c r="G177" s="1" t="s">
        <v>1163</v>
      </c>
      <c r="H177" s="7" t="s">
        <v>1276</v>
      </c>
      <c r="I177" s="1" t="s">
        <v>915</v>
      </c>
      <c r="J177" s="120">
        <v>6</v>
      </c>
      <c r="K177" s="81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57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57">
        <f>ROUND(Tableau1[[#This Row],[Prix_Unit_HT]],2)*Tableau1[[#This Row],[Qte_commande]]</f>
        <v>139</v>
      </c>
      <c r="P177" s="57">
        <f>ROUND(Tableau1[[#This Row],[Prix_Unit_TTC]],2)*Tableau1[[#This Row],[Qte_commande]]</f>
        <v>166.8</v>
      </c>
      <c r="Q177" s="1">
        <v>1</v>
      </c>
      <c r="R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7" s="1"/>
      <c r="V177" s="1"/>
    </row>
    <row r="178" spans="1:22" ht="13.2" x14ac:dyDescent="0.25">
      <c r="A178" s="2">
        <v>42599</v>
      </c>
      <c r="B178" s="56" t="s">
        <v>1115</v>
      </c>
      <c r="C178" s="1" t="s">
        <v>374</v>
      </c>
      <c r="D178" s="1" t="s">
        <v>4</v>
      </c>
      <c r="E178" s="193"/>
      <c r="G178" s="1" t="s">
        <v>1163</v>
      </c>
      <c r="H178" s="7" t="s">
        <v>1276</v>
      </c>
      <c r="I178" s="1" t="s">
        <v>915</v>
      </c>
      <c r="J178" s="120">
        <v>6</v>
      </c>
      <c r="K178" s="81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57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57">
        <f>ROUND(Tableau1[[#This Row],[Prix_Unit_HT]],2)*Tableau1[[#This Row],[Qte_commande]]</f>
        <v>139</v>
      </c>
      <c r="P178" s="57">
        <f>ROUND(Tableau1[[#This Row],[Prix_Unit_TTC]],2)*Tableau1[[#This Row],[Qte_commande]]</f>
        <v>166.8</v>
      </c>
      <c r="Q178" s="1">
        <v>1</v>
      </c>
      <c r="R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" s="1"/>
      <c r="V178" s="1"/>
    </row>
    <row r="179" spans="1:22" ht="13.2" x14ac:dyDescent="0.25">
      <c r="A179" s="2">
        <v>42599</v>
      </c>
      <c r="B179" s="56" t="s">
        <v>1080</v>
      </c>
      <c r="C179" s="1" t="s">
        <v>1081</v>
      </c>
      <c r="D179" s="1" t="s">
        <v>313</v>
      </c>
      <c r="E179" s="193"/>
      <c r="G179" s="1" t="s">
        <v>1163</v>
      </c>
      <c r="H179" s="7" t="s">
        <v>1276</v>
      </c>
      <c r="I179" s="1" t="s">
        <v>915</v>
      </c>
      <c r="J179" s="120">
        <v>6</v>
      </c>
      <c r="K179" s="81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57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57">
        <f>ROUND(Tableau1[[#This Row],[Prix_Unit_HT]],2)*Tableau1[[#This Row],[Qte_commande]]</f>
        <v>139</v>
      </c>
      <c r="P179" s="57">
        <f>ROUND(Tableau1[[#This Row],[Prix_Unit_TTC]],2)*Tableau1[[#This Row],[Qte_commande]]</f>
        <v>166.8</v>
      </c>
      <c r="Q179" s="1">
        <v>1</v>
      </c>
      <c r="R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9" s="1"/>
      <c r="V179" s="1"/>
    </row>
    <row r="180" spans="1:22" ht="13.2" x14ac:dyDescent="0.25">
      <c r="A180" s="2">
        <v>42599</v>
      </c>
      <c r="B180" s="56" t="s">
        <v>1114</v>
      </c>
      <c r="C180" s="1" t="s">
        <v>290</v>
      </c>
      <c r="D180" s="1" t="s">
        <v>20</v>
      </c>
      <c r="E180" s="193"/>
      <c r="G180" s="1" t="s">
        <v>1163</v>
      </c>
      <c r="H180" s="7" t="s">
        <v>1276</v>
      </c>
      <c r="I180" s="1" t="s">
        <v>915</v>
      </c>
      <c r="J180" s="120">
        <v>6</v>
      </c>
      <c r="K180" s="81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57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57">
        <f>ROUND(Tableau1[[#This Row],[Prix_Unit_HT]],2)*Tableau1[[#This Row],[Qte_commande]]</f>
        <v>139</v>
      </c>
      <c r="P180" s="57">
        <f>ROUND(Tableau1[[#This Row],[Prix_Unit_TTC]],2)*Tableau1[[#This Row],[Qte_commande]]</f>
        <v>166.8</v>
      </c>
      <c r="Q180" s="1">
        <v>1</v>
      </c>
      <c r="R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0" s="1"/>
      <c r="V180" s="1"/>
    </row>
    <row r="181" spans="1:22" ht="13.2" x14ac:dyDescent="0.25">
      <c r="A181" s="2">
        <v>42599</v>
      </c>
      <c r="B181" s="56" t="s">
        <v>1121</v>
      </c>
      <c r="C181" s="1" t="s">
        <v>977</v>
      </c>
      <c r="D181" s="1" t="s">
        <v>978</v>
      </c>
      <c r="E181" s="193"/>
      <c r="G181" s="1" t="s">
        <v>1163</v>
      </c>
      <c r="H181" s="1" t="s">
        <v>1276</v>
      </c>
      <c r="I181" s="1" t="s">
        <v>941</v>
      </c>
      <c r="J181" s="81">
        <v>4</v>
      </c>
      <c r="K181" s="81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57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57">
        <f>ROUND(Tableau1[[#This Row],[Prix_Unit_HT]],2)*Tableau1[[#This Row],[Qte_commande]]</f>
        <v>139</v>
      </c>
      <c r="P181" s="57">
        <f>ROUND(Tableau1[[#This Row],[Prix_Unit_TTC]],2)*Tableau1[[#This Row],[Qte_commande]]</f>
        <v>166.8</v>
      </c>
      <c r="Q181" s="1">
        <v>1</v>
      </c>
      <c r="R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" s="1"/>
      <c r="V181" s="1"/>
    </row>
    <row r="182" spans="1:22" ht="13.2" x14ac:dyDescent="0.25">
      <c r="A182" s="2">
        <v>42599</v>
      </c>
      <c r="B182" s="56" t="s">
        <v>1080</v>
      </c>
      <c r="C182" s="1" t="s">
        <v>1081</v>
      </c>
      <c r="D182" s="1" t="s">
        <v>313</v>
      </c>
      <c r="E182" s="193"/>
      <c r="G182" s="1" t="s">
        <v>1163</v>
      </c>
      <c r="H182" s="1" t="s">
        <v>1276</v>
      </c>
      <c r="I182" s="1" t="s">
        <v>941</v>
      </c>
      <c r="J182" s="81">
        <v>4</v>
      </c>
      <c r="K182" s="81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57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57">
        <f>ROUND(Tableau1[[#This Row],[Prix_Unit_HT]],2)*Tableau1[[#This Row],[Qte_commande]]</f>
        <v>139</v>
      </c>
      <c r="P182" s="57">
        <f>ROUND(Tableau1[[#This Row],[Prix_Unit_TTC]],2)*Tableau1[[#This Row],[Qte_commande]]</f>
        <v>166.8</v>
      </c>
      <c r="Q182" s="1">
        <v>1</v>
      </c>
      <c r="R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2" s="1"/>
      <c r="V182" s="1"/>
    </row>
    <row r="183" spans="1:22" ht="13.2" x14ac:dyDescent="0.25">
      <c r="A183" s="2">
        <v>42599</v>
      </c>
      <c r="B183" s="56" t="s">
        <v>1149</v>
      </c>
      <c r="C183" s="1" t="s">
        <v>18</v>
      </c>
      <c r="D183" s="1" t="s">
        <v>20</v>
      </c>
      <c r="E183" s="193"/>
      <c r="G183" s="1" t="s">
        <v>1247</v>
      </c>
      <c r="H183" s="1" t="s">
        <v>1276</v>
      </c>
      <c r="I183" s="1" t="s">
        <v>941</v>
      </c>
      <c r="J183" s="81">
        <v>4</v>
      </c>
      <c r="K183" s="81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57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57">
        <f>ROUND(Tableau1[[#This Row],[Prix_Unit_HT]],2)*Tableau1[[#This Row],[Qte_commande]]</f>
        <v>139</v>
      </c>
      <c r="P183" s="57">
        <f>ROUND(Tableau1[[#This Row],[Prix_Unit_TTC]],2)*Tableau1[[#This Row],[Qte_commande]]</f>
        <v>166.8</v>
      </c>
      <c r="Q183" s="1">
        <v>1</v>
      </c>
      <c r="R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3" s="1"/>
      <c r="V183" s="1"/>
    </row>
    <row r="184" spans="1:22" ht="13.2" x14ac:dyDescent="0.25">
      <c r="A184" s="2">
        <v>42599</v>
      </c>
      <c r="B184" s="56" t="s">
        <v>1150</v>
      </c>
      <c r="C184" s="1" t="s">
        <v>6</v>
      </c>
      <c r="D184" s="1" t="s">
        <v>8</v>
      </c>
      <c r="E184" s="193"/>
      <c r="G184" s="1" t="s">
        <v>1247</v>
      </c>
      <c r="H184" s="1" t="s">
        <v>1276</v>
      </c>
      <c r="I184" s="1" t="s">
        <v>941</v>
      </c>
      <c r="J184" s="81">
        <v>4</v>
      </c>
      <c r="K184" s="81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57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57">
        <f>ROUND(Tableau1[[#This Row],[Prix_Unit_HT]],2)*Tableau1[[#This Row],[Qte_commande]]</f>
        <v>139</v>
      </c>
      <c r="P184" s="57">
        <f>ROUND(Tableau1[[#This Row],[Prix_Unit_TTC]],2)*Tableau1[[#This Row],[Qte_commande]]</f>
        <v>166.8</v>
      </c>
      <c r="Q184" s="1">
        <v>1</v>
      </c>
      <c r="R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4" s="1"/>
      <c r="V184" s="1"/>
    </row>
    <row r="185" spans="1:22" ht="13.2" x14ac:dyDescent="0.25">
      <c r="A185" s="2">
        <v>42599</v>
      </c>
      <c r="B185" s="56" t="s">
        <v>1080</v>
      </c>
      <c r="C185" s="1" t="s">
        <v>1081</v>
      </c>
      <c r="D185" s="1" t="s">
        <v>313</v>
      </c>
      <c r="E185" s="193"/>
      <c r="G185" s="1" t="s">
        <v>1163</v>
      </c>
      <c r="H185" s="1" t="s">
        <v>1276</v>
      </c>
      <c r="I185" s="1" t="s">
        <v>128</v>
      </c>
      <c r="J185" s="107">
        <v>3</v>
      </c>
      <c r="K185" s="81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57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57">
        <f>ROUND(Tableau1[[#This Row],[Prix_Unit_HT]],2)*Tableau1[[#This Row],[Qte_commande]]</f>
        <v>299</v>
      </c>
      <c r="P185" s="57">
        <f>ROUND(Tableau1[[#This Row],[Prix_Unit_TTC]],2)*Tableau1[[#This Row],[Qte_commande]]</f>
        <v>358.8</v>
      </c>
      <c r="Q185" s="1">
        <v>1</v>
      </c>
      <c r="R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5" s="1"/>
      <c r="V185" s="1"/>
    </row>
    <row r="186" spans="1:22" ht="13.2" x14ac:dyDescent="0.25">
      <c r="A186" s="2">
        <v>42599</v>
      </c>
      <c r="B186" s="56" t="s">
        <v>1082</v>
      </c>
      <c r="C186" s="1" t="s">
        <v>1083</v>
      </c>
      <c r="D186" s="1" t="s">
        <v>946</v>
      </c>
      <c r="E186" s="193"/>
      <c r="G186" s="1" t="s">
        <v>1163</v>
      </c>
      <c r="H186" s="1" t="s">
        <v>1276</v>
      </c>
      <c r="I186" s="1" t="s">
        <v>128</v>
      </c>
      <c r="J186" s="107">
        <v>3</v>
      </c>
      <c r="K186" s="81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57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57">
        <f>ROUND(Tableau1[[#This Row],[Prix_Unit_HT]],2)*Tableau1[[#This Row],[Qte_commande]]</f>
        <v>299</v>
      </c>
      <c r="P186" s="57">
        <f>ROUND(Tableau1[[#This Row],[Prix_Unit_TTC]],2)*Tableau1[[#This Row],[Qte_commande]]</f>
        <v>358.8</v>
      </c>
      <c r="Q186" s="1">
        <v>1</v>
      </c>
      <c r="R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6" s="1"/>
      <c r="V186" s="1"/>
    </row>
    <row r="187" spans="1:22" ht="13.2" x14ac:dyDescent="0.25">
      <c r="A187" s="2">
        <v>42604</v>
      </c>
      <c r="B187" s="56" t="s">
        <v>993</v>
      </c>
      <c r="C187" s="1" t="s">
        <v>226</v>
      </c>
      <c r="D187" s="1" t="s">
        <v>228</v>
      </c>
      <c r="E187" s="193"/>
      <c r="G187" s="1" t="s">
        <v>1247</v>
      </c>
      <c r="H187" s="1" t="s">
        <v>1274</v>
      </c>
      <c r="I187" s="1" t="s">
        <v>1175</v>
      </c>
      <c r="J187" s="56">
        <v>70</v>
      </c>
      <c r="K187" s="81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57">
        <f>ROUND(Tableau1[[#This Row],[Prix_Unit_HT]],2)*Tableau1[[#This Row],[Qte_commande]]</f>
        <v>1879.5</v>
      </c>
      <c r="P187" s="57">
        <f>ROUND(Tableau1[[#This Row],[Prix_Unit_TTC]],2)*Tableau1[[#This Row],[Qte_commande]]</f>
        <v>2256</v>
      </c>
      <c r="Q187" s="1">
        <v>150</v>
      </c>
      <c r="R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7" s="1"/>
      <c r="V187" s="1"/>
    </row>
    <row r="188" spans="1:22" ht="13.2" x14ac:dyDescent="0.25">
      <c r="A188" s="2">
        <v>42606</v>
      </c>
      <c r="B188" s="56" t="s">
        <v>966</v>
      </c>
      <c r="C188" s="1" t="s">
        <v>21</v>
      </c>
      <c r="D188" s="1" t="s">
        <v>23</v>
      </c>
      <c r="E188" s="193"/>
      <c r="G188" s="1" t="s">
        <v>1163</v>
      </c>
      <c r="H188" s="1" t="s">
        <v>1274</v>
      </c>
      <c r="I188" s="1" t="s">
        <v>1175</v>
      </c>
      <c r="J188" s="56">
        <v>70</v>
      </c>
      <c r="K188" s="81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57">
        <f>ROUND(Tableau1[[#This Row],[Prix_Unit_HT]],2)*Tableau1[[#This Row],[Qte_commande]]</f>
        <v>167.28</v>
      </c>
      <c r="P188" s="57">
        <f>ROUND(Tableau1[[#This Row],[Prix_Unit_TTC]],2)*Tableau1[[#This Row],[Qte_commande]]</f>
        <v>200.76</v>
      </c>
      <c r="Q188" s="1">
        <v>12</v>
      </c>
      <c r="R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8" s="1"/>
      <c r="V188" s="1"/>
    </row>
    <row r="189" spans="1:22" ht="13.2" x14ac:dyDescent="0.25">
      <c r="A189" s="2">
        <v>42606</v>
      </c>
      <c r="B189" s="56" t="s">
        <v>966</v>
      </c>
      <c r="C189" s="1" t="s">
        <v>21</v>
      </c>
      <c r="D189" s="1" t="s">
        <v>23</v>
      </c>
      <c r="E189" s="193"/>
      <c r="G189" s="1" t="s">
        <v>1163</v>
      </c>
      <c r="H189" s="1" t="s">
        <v>1275</v>
      </c>
      <c r="I189" s="1" t="s">
        <v>1243</v>
      </c>
      <c r="J189" s="56">
        <v>50</v>
      </c>
      <c r="K189" s="81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57">
        <f>ROUND(Tableau1[[#This Row],[Prix_Unit_HT]],2)*Tableau1[[#This Row],[Qte_commande]]</f>
        <v>44</v>
      </c>
      <c r="P189" s="57">
        <f>ROUND(Tableau1[[#This Row],[Prix_Unit_TTC]],2)*Tableau1[[#This Row],[Qte_commande]]</f>
        <v>46.4</v>
      </c>
      <c r="Q189" s="1">
        <v>28.57</v>
      </c>
      <c r="R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89" s="1"/>
      <c r="V189" s="1"/>
    </row>
    <row r="190" spans="1:22" ht="13.2" x14ac:dyDescent="0.25">
      <c r="A190" s="2">
        <v>42606</v>
      </c>
      <c r="B190" s="56" t="s">
        <v>966</v>
      </c>
      <c r="C190" s="1" t="s">
        <v>21</v>
      </c>
      <c r="D190" s="1" t="s">
        <v>23</v>
      </c>
      <c r="E190" s="193"/>
      <c r="G190" s="1" t="s">
        <v>1163</v>
      </c>
      <c r="H190" s="1" t="s">
        <v>1274</v>
      </c>
      <c r="I190" s="7" t="s">
        <v>1190</v>
      </c>
      <c r="J190" s="56">
        <v>70</v>
      </c>
      <c r="K190" s="81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57">
        <f>ROUND(Tableau1[[#This Row],[Prix_Unit_HT]],2)*Tableau1[[#This Row],[Qte_commande]]</f>
        <v>128.94</v>
      </c>
      <c r="P190" s="57">
        <f>ROUND(Tableau1[[#This Row],[Prix_Unit_TTC]],2)*Tableau1[[#This Row],[Qte_commande]]</f>
        <v>154.74</v>
      </c>
      <c r="Q190" s="1">
        <v>6</v>
      </c>
      <c r="R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" s="1"/>
      <c r="V190" s="1"/>
    </row>
    <row r="191" spans="1:22" ht="13.2" x14ac:dyDescent="0.25">
      <c r="A191" s="2">
        <v>42606</v>
      </c>
      <c r="B191" s="56" t="s">
        <v>966</v>
      </c>
      <c r="C191" s="1" t="s">
        <v>21</v>
      </c>
      <c r="D191" s="1" t="s">
        <v>23</v>
      </c>
      <c r="E191" s="193"/>
      <c r="G191" s="1" t="s">
        <v>1163</v>
      </c>
      <c r="H191" s="1" t="s">
        <v>1274</v>
      </c>
      <c r="I191" s="1" t="s">
        <v>1245</v>
      </c>
      <c r="J191" s="56">
        <v>70</v>
      </c>
      <c r="K191" s="81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57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57">
        <f>ROUND(Tableau1[[#This Row],[Prix_Unit_HT]],2)*Tableau1[[#This Row],[Qte_commande]]</f>
        <v>87.12</v>
      </c>
      <c r="P191" s="57">
        <f>ROUND(Tableau1[[#This Row],[Prix_Unit_TTC]],2)*Tableau1[[#This Row],[Qte_commande]]</f>
        <v>104.52000000000001</v>
      </c>
      <c r="Q191" s="1">
        <v>6</v>
      </c>
      <c r="R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1" s="1"/>
      <c r="V191" s="1"/>
    </row>
    <row r="192" spans="1:22" ht="13.2" x14ac:dyDescent="0.25">
      <c r="A192" s="2">
        <v>42607</v>
      </c>
      <c r="B192" s="56" t="s">
        <v>1123</v>
      </c>
      <c r="C192" s="1" t="s">
        <v>536</v>
      </c>
      <c r="D192" s="1" t="s">
        <v>537</v>
      </c>
      <c r="E192" s="193"/>
      <c r="G192" s="1" t="s">
        <v>1163</v>
      </c>
      <c r="H192" s="7" t="s">
        <v>1276</v>
      </c>
      <c r="I192" s="1" t="s">
        <v>915</v>
      </c>
      <c r="J192" s="120">
        <v>6</v>
      </c>
      <c r="K192" s="81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57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57">
        <f>ROUND(Tableau1[[#This Row],[Prix_Unit_HT]],2)*Tableau1[[#This Row],[Qte_commande]]</f>
        <v>139</v>
      </c>
      <c r="P192" s="57">
        <f>ROUND(Tableau1[[#This Row],[Prix_Unit_TTC]],2)*Tableau1[[#This Row],[Qte_commande]]</f>
        <v>166.8</v>
      </c>
      <c r="Q192" s="1">
        <v>1</v>
      </c>
      <c r="R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2" s="1"/>
      <c r="V192" s="1"/>
    </row>
    <row r="193" spans="1:22" ht="13.2" x14ac:dyDescent="0.25">
      <c r="A193" s="2">
        <v>42607</v>
      </c>
      <c r="B193" s="56" t="s">
        <v>1084</v>
      </c>
      <c r="C193" s="1" t="s">
        <v>536</v>
      </c>
      <c r="D193" s="1" t="s">
        <v>537</v>
      </c>
      <c r="E193" s="193"/>
      <c r="G193" s="1" t="s">
        <v>1163</v>
      </c>
      <c r="H193" s="1" t="s">
        <v>1276</v>
      </c>
      <c r="I193" s="1" t="s">
        <v>128</v>
      </c>
      <c r="J193" s="107">
        <v>3</v>
      </c>
      <c r="K193" s="81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57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57">
        <f>ROUND(Tableau1[[#This Row],[Prix_Unit_HT]],2)*Tableau1[[#This Row],[Qte_commande]]</f>
        <v>299</v>
      </c>
      <c r="P193" s="57">
        <f>ROUND(Tableau1[[#This Row],[Prix_Unit_TTC]],2)*Tableau1[[#This Row],[Qte_commande]]</f>
        <v>358.8</v>
      </c>
      <c r="Q193" s="1">
        <v>1</v>
      </c>
      <c r="R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3" s="1"/>
      <c r="V193" s="1"/>
    </row>
    <row r="194" spans="1:22" ht="13.2" x14ac:dyDescent="0.25">
      <c r="A194" s="2">
        <v>42611</v>
      </c>
      <c r="B194" s="56" t="s">
        <v>1139</v>
      </c>
      <c r="C194" s="1" t="s">
        <v>311</v>
      </c>
      <c r="D194" s="1" t="s">
        <v>313</v>
      </c>
      <c r="E194" s="193"/>
      <c r="G194" s="1" t="s">
        <v>1163</v>
      </c>
      <c r="H194" s="1" t="s">
        <v>1275</v>
      </c>
      <c r="I194" s="1" t="s">
        <v>1236</v>
      </c>
      <c r="J194" s="56">
        <v>20</v>
      </c>
      <c r="K194" s="81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57">
        <f>ROUND(Tableau1[[#This Row],[Prix_Unit_HT]],2)*Tableau1[[#This Row],[Qte_commande]]</f>
        <v>42.72</v>
      </c>
      <c r="P194" s="57">
        <f>ROUND(Tableau1[[#This Row],[Prix_Unit_TTC]],2)*Tableau1[[#This Row],[Qte_commande]]</f>
        <v>45.12</v>
      </c>
      <c r="Q194" s="1">
        <v>13.71</v>
      </c>
      <c r="R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4" s="1"/>
      <c r="V194" s="1"/>
    </row>
    <row r="195" spans="1:22" ht="13.2" x14ac:dyDescent="0.25">
      <c r="A195" s="2">
        <v>42611</v>
      </c>
      <c r="B195" s="56" t="s">
        <v>1139</v>
      </c>
      <c r="C195" s="1" t="s">
        <v>311</v>
      </c>
      <c r="D195" s="1" t="s">
        <v>313</v>
      </c>
      <c r="E195" s="193"/>
      <c r="G195" s="1" t="s">
        <v>1163</v>
      </c>
      <c r="H195" s="1" t="s">
        <v>1275</v>
      </c>
      <c r="I195" s="1" t="s">
        <v>1243</v>
      </c>
      <c r="J195" s="56">
        <v>50</v>
      </c>
      <c r="K195" s="81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57">
        <f>ROUND(Tableau1[[#This Row],[Prix_Unit_HT]],2)*Tableau1[[#This Row],[Qte_commande]]</f>
        <v>44</v>
      </c>
      <c r="P195" s="57">
        <f>ROUND(Tableau1[[#This Row],[Prix_Unit_TTC]],2)*Tableau1[[#This Row],[Qte_commande]]</f>
        <v>46.4</v>
      </c>
      <c r="Q195" s="1">
        <v>28.57</v>
      </c>
      <c r="R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195" s="1"/>
      <c r="V195" s="1"/>
    </row>
    <row r="196" spans="1:22" ht="13.2" x14ac:dyDescent="0.25">
      <c r="A196" s="2">
        <v>42611</v>
      </c>
      <c r="B196" s="56" t="s">
        <v>1139</v>
      </c>
      <c r="C196" s="1" t="s">
        <v>311</v>
      </c>
      <c r="D196" s="1" t="s">
        <v>313</v>
      </c>
      <c r="E196" s="193"/>
      <c r="G196" s="1" t="s">
        <v>1163</v>
      </c>
      <c r="H196" s="1" t="s">
        <v>1275</v>
      </c>
      <c r="I196" s="1" t="s">
        <v>1241</v>
      </c>
      <c r="J196" s="56">
        <v>20</v>
      </c>
      <c r="K196" s="81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57">
        <f>ROUND(Tableau1[[#This Row],[Prix_Unit_HT]],2)*Tableau1[[#This Row],[Qte_commande]]</f>
        <v>42.72</v>
      </c>
      <c r="P196" s="57">
        <f>ROUND(Tableau1[[#This Row],[Prix_Unit_TTC]],2)*Tableau1[[#This Row],[Qte_commande]]</f>
        <v>45.12</v>
      </c>
      <c r="Q196" s="1">
        <v>13.71</v>
      </c>
      <c r="R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96" s="1"/>
      <c r="V196" s="1"/>
    </row>
    <row r="197" spans="1:22" ht="13.2" x14ac:dyDescent="0.25">
      <c r="A197" s="2">
        <v>42611</v>
      </c>
      <c r="B197" s="56" t="s">
        <v>1139</v>
      </c>
      <c r="C197" s="1" t="s">
        <v>311</v>
      </c>
      <c r="D197" s="1" t="s">
        <v>313</v>
      </c>
      <c r="E197" s="193"/>
      <c r="G197" s="1" t="s">
        <v>1163</v>
      </c>
      <c r="H197" s="1" t="s">
        <v>1274</v>
      </c>
      <c r="I197" s="1" t="s">
        <v>640</v>
      </c>
      <c r="J197" s="56">
        <v>70</v>
      </c>
      <c r="K197" s="81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57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57">
        <f>ROUND(Tableau1[[#This Row],[Prix_Unit_HT]],2)*Tableau1[[#This Row],[Qte_commande]]</f>
        <v>0</v>
      </c>
      <c r="P197" s="57">
        <f>ROUND(Tableau1[[#This Row],[Prix_Unit_TTC]],2)*Tableau1[[#This Row],[Qte_commande]]</f>
        <v>0</v>
      </c>
      <c r="Q197" s="1">
        <v>12</v>
      </c>
      <c r="R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7" s="1"/>
      <c r="V197" s="1"/>
    </row>
    <row r="198" spans="1:22" ht="13.2" x14ac:dyDescent="0.25">
      <c r="A198" s="2">
        <v>42611</v>
      </c>
      <c r="B198" s="56" t="s">
        <v>1139</v>
      </c>
      <c r="C198" s="1" t="s">
        <v>311</v>
      </c>
      <c r="D198" s="1" t="s">
        <v>313</v>
      </c>
      <c r="E198" s="193"/>
      <c r="G198" s="1" t="s">
        <v>1163</v>
      </c>
      <c r="H198" s="1" t="s">
        <v>1274</v>
      </c>
      <c r="I198" s="1" t="s">
        <v>924</v>
      </c>
      <c r="J198" s="56">
        <v>70</v>
      </c>
      <c r="K198" s="81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57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57">
        <f>ROUND(Tableau1[[#This Row],[Prix_Unit_HT]],2)*Tableau1[[#This Row],[Qte_commande]]</f>
        <v>0</v>
      </c>
      <c r="P198" s="57">
        <f>ROUND(Tableau1[[#This Row],[Prix_Unit_TTC]],2)*Tableau1[[#This Row],[Qte_commande]]</f>
        <v>0</v>
      </c>
      <c r="Q198" s="1">
        <v>12</v>
      </c>
      <c r="R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98" s="1"/>
      <c r="V198" s="1"/>
    </row>
    <row r="199" spans="1:22" ht="13.2" x14ac:dyDescent="0.25">
      <c r="A199" s="2">
        <v>42619</v>
      </c>
      <c r="B199" s="56" t="s">
        <v>1124</v>
      </c>
      <c r="C199" s="1" t="s">
        <v>1117</v>
      </c>
      <c r="D199" s="1" t="s">
        <v>20</v>
      </c>
      <c r="E199" s="193"/>
      <c r="G199" s="1" t="s">
        <v>1163</v>
      </c>
      <c r="H199" s="7" t="s">
        <v>1276</v>
      </c>
      <c r="I199" s="1" t="s">
        <v>915</v>
      </c>
      <c r="J199" s="120">
        <v>6</v>
      </c>
      <c r="K199" s="81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57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57">
        <f>ROUND(Tableau1[[#This Row],[Prix_Unit_HT]],2)*Tableau1[[#This Row],[Qte_commande]]</f>
        <v>139</v>
      </c>
      <c r="P199" s="57">
        <f>ROUND(Tableau1[[#This Row],[Prix_Unit_TTC]],2)*Tableau1[[#This Row],[Qte_commande]]</f>
        <v>166.8</v>
      </c>
      <c r="Q199" s="1">
        <v>1</v>
      </c>
      <c r="R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9" s="1"/>
      <c r="V199" s="1"/>
    </row>
    <row r="200" spans="1:22" ht="13.2" x14ac:dyDescent="0.25">
      <c r="A200" s="2">
        <v>42619</v>
      </c>
      <c r="B200" s="56" t="s">
        <v>1085</v>
      </c>
      <c r="C200" s="1" t="s">
        <v>1086</v>
      </c>
      <c r="D200" s="1" t="s">
        <v>11</v>
      </c>
      <c r="E200" s="193"/>
      <c r="G200" s="1" t="s">
        <v>1163</v>
      </c>
      <c r="H200" s="7" t="s">
        <v>1276</v>
      </c>
      <c r="I200" s="1" t="s">
        <v>915</v>
      </c>
      <c r="J200" s="120">
        <v>6</v>
      </c>
      <c r="K200" s="81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57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57">
        <f>ROUND(Tableau1[[#This Row],[Prix_Unit_HT]],2)*Tableau1[[#This Row],[Qte_commande]]</f>
        <v>139</v>
      </c>
      <c r="P200" s="57">
        <f>ROUND(Tableau1[[#This Row],[Prix_Unit_TTC]],2)*Tableau1[[#This Row],[Qte_commande]]</f>
        <v>166.8</v>
      </c>
      <c r="Q200" s="1">
        <v>1</v>
      </c>
      <c r="R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0" s="1"/>
      <c r="V200" s="1"/>
    </row>
    <row r="201" spans="1:22" ht="13.2" x14ac:dyDescent="0.25">
      <c r="A201" s="2">
        <v>42619</v>
      </c>
      <c r="B201" s="56" t="s">
        <v>1032</v>
      </c>
      <c r="C201" s="1" t="s">
        <v>31</v>
      </c>
      <c r="D201" s="1" t="s">
        <v>33</v>
      </c>
      <c r="E201" s="193"/>
      <c r="G201" s="1" t="s">
        <v>1163</v>
      </c>
      <c r="H201" s="1" t="s">
        <v>1275</v>
      </c>
      <c r="I201" s="1" t="s">
        <v>1243</v>
      </c>
      <c r="J201" s="56">
        <v>50</v>
      </c>
      <c r="K201" s="81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57">
        <f>ROUND(Tableau1[[#This Row],[Prix_Unit_HT]],2)*Tableau1[[#This Row],[Qte_commande]]</f>
        <v>44</v>
      </c>
      <c r="P201" s="57">
        <f>ROUND(Tableau1[[#This Row],[Prix_Unit_TTC]],2)*Tableau1[[#This Row],[Qte_commande]]</f>
        <v>46.4</v>
      </c>
      <c r="Q201" s="1">
        <v>28.57</v>
      </c>
      <c r="R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01" s="1"/>
      <c r="V201" s="1"/>
    </row>
    <row r="202" spans="1:22" ht="13.2" x14ac:dyDescent="0.25">
      <c r="A202" s="2">
        <v>42619</v>
      </c>
      <c r="B202" s="56" t="s">
        <v>1032</v>
      </c>
      <c r="C202" s="1" t="s">
        <v>31</v>
      </c>
      <c r="D202" s="1" t="s">
        <v>33</v>
      </c>
      <c r="E202" s="193"/>
      <c r="G202" s="1" t="s">
        <v>1163</v>
      </c>
      <c r="H202" s="1" t="s">
        <v>1274</v>
      </c>
      <c r="I202" s="1" t="s">
        <v>1217</v>
      </c>
      <c r="J202" s="56">
        <v>70</v>
      </c>
      <c r="K202" s="81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57">
        <f>ROUND(Tableau1[[#This Row],[Prix_Unit_HT]],2)*Tableau1[[#This Row],[Qte_commande]]</f>
        <v>207.54</v>
      </c>
      <c r="P202" s="57">
        <f>ROUND(Tableau1[[#This Row],[Prix_Unit_TTC]],2)*Tableau1[[#This Row],[Qte_commande]]</f>
        <v>248.94</v>
      </c>
      <c r="Q202" s="1">
        <v>18</v>
      </c>
      <c r="R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02" s="1"/>
      <c r="V202" s="1"/>
    </row>
    <row r="203" spans="1:22" ht="13.2" x14ac:dyDescent="0.25">
      <c r="A203" s="2">
        <v>42619</v>
      </c>
      <c r="B203" s="56" t="s">
        <v>1085</v>
      </c>
      <c r="C203" s="1" t="s">
        <v>1086</v>
      </c>
      <c r="D203" s="1" t="s">
        <v>11</v>
      </c>
      <c r="E203" s="193"/>
      <c r="G203" s="1" t="s">
        <v>1163</v>
      </c>
      <c r="H203" s="1" t="s">
        <v>1276</v>
      </c>
      <c r="I203" s="1" t="s">
        <v>941</v>
      </c>
      <c r="J203" s="81">
        <v>4</v>
      </c>
      <c r="K203" s="81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57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57">
        <f>ROUND(Tableau1[[#This Row],[Prix_Unit_HT]],2)*Tableau1[[#This Row],[Qte_commande]]</f>
        <v>139</v>
      </c>
      <c r="P203" s="57">
        <f>ROUND(Tableau1[[#This Row],[Prix_Unit_TTC]],2)*Tableau1[[#This Row],[Qte_commande]]</f>
        <v>166.8</v>
      </c>
      <c r="Q203" s="1">
        <v>1</v>
      </c>
      <c r="R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3" s="1"/>
      <c r="V203" s="1"/>
    </row>
    <row r="204" spans="1:22" ht="13.2" x14ac:dyDescent="0.25">
      <c r="A204" s="2">
        <v>42619</v>
      </c>
      <c r="B204" s="56" t="s">
        <v>1151</v>
      </c>
      <c r="C204" s="7" t="s">
        <v>1265</v>
      </c>
      <c r="D204" s="1" t="s">
        <v>20</v>
      </c>
      <c r="E204" s="194"/>
      <c r="G204" s="1" t="s">
        <v>1247</v>
      </c>
      <c r="H204" s="1" t="s">
        <v>1276</v>
      </c>
      <c r="I204" s="1" t="s">
        <v>941</v>
      </c>
      <c r="J204" s="81">
        <v>4</v>
      </c>
      <c r="K204" s="81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57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57">
        <f>ROUND(Tableau1[[#This Row],[Prix_Unit_HT]],2)*Tableau1[[#This Row],[Qte_commande]]</f>
        <v>278</v>
      </c>
      <c r="P204" s="57">
        <f>ROUND(Tableau1[[#This Row],[Prix_Unit_TTC]],2)*Tableau1[[#This Row],[Qte_commande]]</f>
        <v>333.6</v>
      </c>
      <c r="Q204" s="1">
        <v>2</v>
      </c>
      <c r="R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04" s="1"/>
      <c r="V204" s="1"/>
    </row>
    <row r="205" spans="1:22" ht="13.2" x14ac:dyDescent="0.25">
      <c r="A205" s="2">
        <v>42619</v>
      </c>
      <c r="B205" s="56" t="s">
        <v>1087</v>
      </c>
      <c r="C205" s="1" t="s">
        <v>1088</v>
      </c>
      <c r="D205" s="1" t="s">
        <v>1089</v>
      </c>
      <c r="E205" s="193"/>
      <c r="F205" s="1" t="s">
        <v>1250</v>
      </c>
      <c r="G205" s="1" t="s">
        <v>1163</v>
      </c>
      <c r="H205" s="1" t="s">
        <v>1276</v>
      </c>
      <c r="I205" s="1" t="s">
        <v>128</v>
      </c>
      <c r="J205" s="107">
        <v>3</v>
      </c>
      <c r="K205" s="81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57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57">
        <f>ROUND(Tableau1[[#This Row],[Prix_Unit_HT]],2)*Tableau1[[#This Row],[Qte_commande]]</f>
        <v>299</v>
      </c>
      <c r="P205" s="57">
        <f>ROUND(Tableau1[[#This Row],[Prix_Unit_TTC]],2)*Tableau1[[#This Row],[Qte_commande]]</f>
        <v>358.8</v>
      </c>
      <c r="Q205" s="1">
        <v>1</v>
      </c>
      <c r="R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5" s="1"/>
      <c r="V205" s="1"/>
    </row>
    <row r="206" spans="1:22" ht="13.2" x14ac:dyDescent="0.25">
      <c r="A206" s="2">
        <v>42619</v>
      </c>
      <c r="B206" s="56" t="s">
        <v>1085</v>
      </c>
      <c r="C206" s="1" t="s">
        <v>1086</v>
      </c>
      <c r="D206" s="1" t="s">
        <v>11</v>
      </c>
      <c r="E206" s="193"/>
      <c r="G206" s="1" t="s">
        <v>1163</v>
      </c>
      <c r="H206" s="1" t="s">
        <v>1276</v>
      </c>
      <c r="I206" s="1" t="s">
        <v>128</v>
      </c>
      <c r="J206" s="107">
        <v>3</v>
      </c>
      <c r="K206" s="81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57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57">
        <f>ROUND(Tableau1[[#This Row],[Prix_Unit_HT]],2)*Tableau1[[#This Row],[Qte_commande]]</f>
        <v>299</v>
      </c>
      <c r="P206" s="57">
        <f>ROUND(Tableau1[[#This Row],[Prix_Unit_TTC]],2)*Tableau1[[#This Row],[Qte_commande]]</f>
        <v>358.8</v>
      </c>
      <c r="Q206" s="1">
        <v>1</v>
      </c>
      <c r="R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6" s="1"/>
      <c r="V206" s="1"/>
    </row>
    <row r="207" spans="1:22" ht="13.2" x14ac:dyDescent="0.25">
      <c r="A207" s="2">
        <v>42619</v>
      </c>
      <c r="B207" s="56" t="s">
        <v>1032</v>
      </c>
      <c r="C207" s="1" t="s">
        <v>31</v>
      </c>
      <c r="D207" s="1" t="s">
        <v>33</v>
      </c>
      <c r="E207" s="193"/>
      <c r="G207" s="1" t="s">
        <v>1163</v>
      </c>
      <c r="H207" s="1" t="s">
        <v>1275</v>
      </c>
      <c r="I207" s="1" t="s">
        <v>1237</v>
      </c>
      <c r="J207" s="56">
        <v>20</v>
      </c>
      <c r="K207" s="81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57">
        <f>ROUND(Tableau1[[#This Row],[Prix_Unit_HT]],2)*Tableau1[[#This Row],[Qte_commande]]</f>
        <v>21.36</v>
      </c>
      <c r="P207" s="57">
        <f>ROUND(Tableau1[[#This Row],[Prix_Unit_TTC]],2)*Tableau1[[#This Row],[Qte_commande]]</f>
        <v>22.56</v>
      </c>
      <c r="Q207" s="1">
        <v>6.86</v>
      </c>
      <c r="R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07" s="1"/>
      <c r="V207" s="1"/>
    </row>
    <row r="208" spans="1:22" ht="13.2" x14ac:dyDescent="0.25">
      <c r="A208" s="2">
        <v>42622</v>
      </c>
      <c r="B208" s="56" t="s">
        <v>1125</v>
      </c>
      <c r="C208" s="1" t="s">
        <v>612</v>
      </c>
      <c r="D208" s="1" t="s">
        <v>613</v>
      </c>
      <c r="E208" s="193"/>
      <c r="G208" s="1" t="s">
        <v>1163</v>
      </c>
      <c r="H208" s="7" t="s">
        <v>1276</v>
      </c>
      <c r="I208" s="1" t="s">
        <v>915</v>
      </c>
      <c r="J208" s="120">
        <v>6</v>
      </c>
      <c r="K208" s="81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57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57">
        <f>ROUND(Tableau1[[#This Row],[Prix_Unit_HT]],2)*Tableau1[[#This Row],[Qte_commande]]</f>
        <v>139</v>
      </c>
      <c r="P208" s="57">
        <f>ROUND(Tableau1[[#This Row],[Prix_Unit_TTC]],2)*Tableau1[[#This Row],[Qte_commande]]</f>
        <v>166.8</v>
      </c>
      <c r="Q208" s="1">
        <v>1</v>
      </c>
      <c r="R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8" s="1"/>
      <c r="V208" s="1"/>
    </row>
    <row r="209" spans="1:22" ht="13.2" x14ac:dyDescent="0.25">
      <c r="A209" s="2">
        <v>42622</v>
      </c>
      <c r="B209" s="56" t="s">
        <v>1090</v>
      </c>
      <c r="C209" s="1" t="s">
        <v>330</v>
      </c>
      <c r="D209" s="1" t="s">
        <v>313</v>
      </c>
      <c r="E209" s="193"/>
      <c r="G209" s="1" t="s">
        <v>1163</v>
      </c>
      <c r="H209" s="7" t="s">
        <v>1276</v>
      </c>
      <c r="I209" s="1" t="s">
        <v>915</v>
      </c>
      <c r="J209" s="120">
        <v>6</v>
      </c>
      <c r="K209" s="81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57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57">
        <f>ROUND(Tableau1[[#This Row],[Prix_Unit_HT]],2)*Tableau1[[#This Row],[Qte_commande]]</f>
        <v>139</v>
      </c>
      <c r="P209" s="57">
        <f>ROUND(Tableau1[[#This Row],[Prix_Unit_TTC]],2)*Tableau1[[#This Row],[Qte_commande]]</f>
        <v>166.8</v>
      </c>
      <c r="Q209" s="1">
        <v>1</v>
      </c>
      <c r="R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09" s="1"/>
      <c r="V209" s="1"/>
    </row>
    <row r="210" spans="1:22" ht="13.2" x14ac:dyDescent="0.25">
      <c r="A210" s="2">
        <v>42622</v>
      </c>
      <c r="B210" s="56" t="s">
        <v>1152</v>
      </c>
      <c r="C210" s="1" t="s">
        <v>99</v>
      </c>
      <c r="D210" s="1" t="s">
        <v>4</v>
      </c>
      <c r="E210" s="193"/>
      <c r="G210" s="1" t="s">
        <v>1247</v>
      </c>
      <c r="H210" s="1" t="s">
        <v>1276</v>
      </c>
      <c r="I210" s="1" t="s">
        <v>941</v>
      </c>
      <c r="J210" s="81">
        <v>4</v>
      </c>
      <c r="K210" s="81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57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57">
        <f>ROUND(Tableau1[[#This Row],[Prix_Unit_HT]],2)*Tableau1[[#This Row],[Qte_commande]]</f>
        <v>139</v>
      </c>
      <c r="P210" s="57">
        <f>ROUND(Tableau1[[#This Row],[Prix_Unit_TTC]],2)*Tableau1[[#This Row],[Qte_commande]]</f>
        <v>166.8</v>
      </c>
      <c r="Q210" s="1">
        <v>1</v>
      </c>
      <c r="R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0" s="1"/>
      <c r="V210" s="1"/>
    </row>
    <row r="211" spans="1:22" ht="13.2" x14ac:dyDescent="0.25">
      <c r="A211" s="2">
        <v>42622</v>
      </c>
      <c r="B211" s="56" t="s">
        <v>1091</v>
      </c>
      <c r="C211" s="1" t="s">
        <v>919</v>
      </c>
      <c r="D211" s="1" t="s">
        <v>20</v>
      </c>
      <c r="E211" s="193"/>
      <c r="G211" s="1" t="s">
        <v>1163</v>
      </c>
      <c r="H211" s="1" t="s">
        <v>1276</v>
      </c>
      <c r="I211" s="1" t="s">
        <v>128</v>
      </c>
      <c r="J211" s="107">
        <v>3</v>
      </c>
      <c r="K211" s="81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57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57">
        <f>ROUND(Tableau1[[#This Row],[Prix_Unit_HT]],2)*Tableau1[[#This Row],[Qte_commande]]</f>
        <v>299</v>
      </c>
      <c r="P211" s="57">
        <f>ROUND(Tableau1[[#This Row],[Prix_Unit_TTC]],2)*Tableau1[[#This Row],[Qte_commande]]</f>
        <v>358.8</v>
      </c>
      <c r="Q211" s="1">
        <v>1</v>
      </c>
      <c r="R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1" s="1"/>
      <c r="V211" s="1"/>
    </row>
    <row r="212" spans="1:22" ht="13.2" x14ac:dyDescent="0.25">
      <c r="A212" s="2">
        <v>42622</v>
      </c>
      <c r="B212" s="56" t="s">
        <v>1090</v>
      </c>
      <c r="C212" s="1" t="s">
        <v>330</v>
      </c>
      <c r="D212" s="1" t="s">
        <v>313</v>
      </c>
      <c r="E212" s="193"/>
      <c r="G212" s="1" t="s">
        <v>1163</v>
      </c>
      <c r="H212" s="1" t="s">
        <v>1276</v>
      </c>
      <c r="I212" s="1" t="s">
        <v>128</v>
      </c>
      <c r="J212" s="107">
        <v>3</v>
      </c>
      <c r="K212" s="81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57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57">
        <f>ROUND(Tableau1[[#This Row],[Prix_Unit_HT]],2)*Tableau1[[#This Row],[Qte_commande]]</f>
        <v>299</v>
      </c>
      <c r="P212" s="57">
        <f>ROUND(Tableau1[[#This Row],[Prix_Unit_TTC]],2)*Tableau1[[#This Row],[Qte_commande]]</f>
        <v>358.8</v>
      </c>
      <c r="Q212" s="1">
        <v>1</v>
      </c>
      <c r="R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2" s="1"/>
      <c r="V212" s="1"/>
    </row>
    <row r="213" spans="1:22" ht="13.2" x14ac:dyDescent="0.25">
      <c r="A213" s="2">
        <v>42625</v>
      </c>
      <c r="B213" s="56" t="s">
        <v>1015</v>
      </c>
      <c r="C213" s="1" t="s">
        <v>157</v>
      </c>
      <c r="D213" s="1" t="s">
        <v>159</v>
      </c>
      <c r="E213" s="193"/>
      <c r="G213" s="1" t="s">
        <v>1247</v>
      </c>
      <c r="H213" s="1" t="s">
        <v>1274</v>
      </c>
      <c r="I213" s="1" t="s">
        <v>1175</v>
      </c>
      <c r="J213" s="56">
        <v>100</v>
      </c>
      <c r="K213" s="81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57">
        <f>ROUND(Tableau1[[#This Row],[Prix_Unit_HT]],2)*Tableau1[[#This Row],[Qte_commande]]</f>
        <v>3078.0000000000005</v>
      </c>
      <c r="P213" s="57">
        <f>ROUND(Tableau1[[#This Row],[Prix_Unit_TTC]],2)*Tableau1[[#This Row],[Qte_commande]]</f>
        <v>3693.6</v>
      </c>
      <c r="Q213" s="1">
        <v>257.14</v>
      </c>
      <c r="R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213" s="1"/>
      <c r="V213" s="1"/>
    </row>
    <row r="214" spans="1:22" ht="13.2" x14ac:dyDescent="0.25">
      <c r="A214" s="2">
        <v>42625</v>
      </c>
      <c r="B214" s="56" t="s">
        <v>994</v>
      </c>
      <c r="C214" s="1" t="s">
        <v>374</v>
      </c>
      <c r="D214" s="1" t="s">
        <v>4</v>
      </c>
      <c r="E214" s="193"/>
      <c r="G214" s="1" t="s">
        <v>1163</v>
      </c>
      <c r="H214" s="1" t="s">
        <v>1274</v>
      </c>
      <c r="I214" s="1" t="s">
        <v>1175</v>
      </c>
      <c r="J214" s="56">
        <v>70</v>
      </c>
      <c r="K214" s="81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57">
        <f>ROUND(Tableau1[[#This Row],[Prix_Unit_HT]],2)*Tableau1[[#This Row],[Qte_commande]]</f>
        <v>167.28</v>
      </c>
      <c r="P214" s="57">
        <f>ROUND(Tableau1[[#This Row],[Prix_Unit_TTC]],2)*Tableau1[[#This Row],[Qte_commande]]</f>
        <v>200.76</v>
      </c>
      <c r="Q214" s="1">
        <v>12</v>
      </c>
      <c r="R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14" s="1"/>
      <c r="V214" s="1"/>
    </row>
    <row r="215" spans="1:22" ht="13.2" x14ac:dyDescent="0.25">
      <c r="A215" s="2">
        <v>42625</v>
      </c>
      <c r="B215" s="56" t="s">
        <v>994</v>
      </c>
      <c r="C215" s="1" t="s">
        <v>374</v>
      </c>
      <c r="D215" s="1" t="s">
        <v>4</v>
      </c>
      <c r="E215" s="193"/>
      <c r="G215" s="1" t="s">
        <v>1163</v>
      </c>
      <c r="H215" s="1" t="s">
        <v>1275</v>
      </c>
      <c r="I215" s="1" t="s">
        <v>1243</v>
      </c>
      <c r="J215" s="56">
        <v>50</v>
      </c>
      <c r="K215" s="81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57">
        <f>ROUND(Tableau1[[#This Row],[Prix_Unit_HT]],2)*Tableau1[[#This Row],[Qte_commande]]</f>
        <v>66</v>
      </c>
      <c r="P215" s="57">
        <f>ROUND(Tableau1[[#This Row],[Prix_Unit_TTC]],2)*Tableau1[[#This Row],[Qte_commande]]</f>
        <v>69.599999999999994</v>
      </c>
      <c r="Q215" s="1">
        <v>42.86</v>
      </c>
      <c r="R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15" s="1"/>
      <c r="V215" s="1"/>
    </row>
    <row r="216" spans="1:22" ht="13.2" x14ac:dyDescent="0.25">
      <c r="A216" s="2">
        <v>42626</v>
      </c>
      <c r="B216" s="56" t="s">
        <v>1092</v>
      </c>
      <c r="C216" s="1" t="s">
        <v>1093</v>
      </c>
      <c r="D216" s="1" t="s">
        <v>313</v>
      </c>
      <c r="E216" s="193"/>
      <c r="G216" s="1" t="s">
        <v>1163</v>
      </c>
      <c r="H216" s="7" t="s">
        <v>1276</v>
      </c>
      <c r="I216" s="1" t="s">
        <v>915</v>
      </c>
      <c r="J216" s="120">
        <v>6</v>
      </c>
      <c r="K216" s="81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57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57">
        <f>ROUND(Tableau1[[#This Row],[Prix_Unit_HT]],2)*Tableau1[[#This Row],[Qte_commande]]</f>
        <v>139</v>
      </c>
      <c r="P216" s="57">
        <f>ROUND(Tableau1[[#This Row],[Prix_Unit_TTC]],2)*Tableau1[[#This Row],[Qte_commande]]</f>
        <v>166.8</v>
      </c>
      <c r="Q216" s="1">
        <v>1</v>
      </c>
      <c r="R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6" s="1"/>
      <c r="V216" s="1"/>
    </row>
    <row r="217" spans="1:22" ht="13.2" x14ac:dyDescent="0.25">
      <c r="A217" s="2">
        <v>42626</v>
      </c>
      <c r="B217" s="56" t="s">
        <v>1127</v>
      </c>
      <c r="C217" s="1" t="s">
        <v>1117</v>
      </c>
      <c r="D217" s="1" t="s">
        <v>20</v>
      </c>
      <c r="E217" s="193"/>
      <c r="G217" s="1" t="s">
        <v>1163</v>
      </c>
      <c r="H217" s="7" t="s">
        <v>1276</v>
      </c>
      <c r="I217" s="1" t="s">
        <v>915</v>
      </c>
      <c r="J217" s="120">
        <v>6</v>
      </c>
      <c r="K217" s="81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57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57">
        <f>ROUND(Tableau1[[#This Row],[Prix_Unit_HT]],2)*Tableau1[[#This Row],[Qte_commande]]</f>
        <v>278</v>
      </c>
      <c r="P217" s="57">
        <f>ROUND(Tableau1[[#This Row],[Prix_Unit_TTC]],2)*Tableau1[[#This Row],[Qte_commande]]</f>
        <v>333.6</v>
      </c>
      <c r="Q217" s="1">
        <v>2</v>
      </c>
      <c r="R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217" s="1"/>
      <c r="V217" s="1"/>
    </row>
    <row r="218" spans="1:22" ht="13.2" x14ac:dyDescent="0.25">
      <c r="A218" s="2">
        <v>42626</v>
      </c>
      <c r="B218" s="56" t="s">
        <v>1126</v>
      </c>
      <c r="C218" s="1" t="s">
        <v>311</v>
      </c>
      <c r="D218" s="1" t="s">
        <v>313</v>
      </c>
      <c r="E218" s="193"/>
      <c r="G218" s="1" t="s">
        <v>1163</v>
      </c>
      <c r="H218" s="7" t="s">
        <v>1276</v>
      </c>
      <c r="I218" s="1" t="s">
        <v>915</v>
      </c>
      <c r="J218" s="120">
        <v>6</v>
      </c>
      <c r="K218" s="81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57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57">
        <f>ROUND(Tableau1[[#This Row],[Prix_Unit_HT]],2)*Tableau1[[#This Row],[Qte_commande]]</f>
        <v>139</v>
      </c>
      <c r="P218" s="57">
        <f>ROUND(Tableau1[[#This Row],[Prix_Unit_TTC]],2)*Tableau1[[#This Row],[Qte_commande]]</f>
        <v>166.8</v>
      </c>
      <c r="Q218" s="1">
        <v>1</v>
      </c>
      <c r="R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8" s="1"/>
      <c r="V218" s="1"/>
    </row>
    <row r="219" spans="1:22" ht="13.2" x14ac:dyDescent="0.25">
      <c r="A219" s="2">
        <v>42626</v>
      </c>
      <c r="B219" s="56" t="s">
        <v>1092</v>
      </c>
      <c r="C219" s="1" t="s">
        <v>1093</v>
      </c>
      <c r="D219" s="1" t="s">
        <v>313</v>
      </c>
      <c r="E219" s="193"/>
      <c r="G219" s="1" t="s">
        <v>1163</v>
      </c>
      <c r="H219" s="1" t="s">
        <v>1276</v>
      </c>
      <c r="I219" s="1" t="s">
        <v>941</v>
      </c>
      <c r="J219" s="81">
        <v>4</v>
      </c>
      <c r="K219" s="81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57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57">
        <f>ROUND(Tableau1[[#This Row],[Prix_Unit_HT]],2)*Tableau1[[#This Row],[Qte_commande]]</f>
        <v>139</v>
      </c>
      <c r="P219" s="57">
        <f>ROUND(Tableau1[[#This Row],[Prix_Unit_TTC]],2)*Tableau1[[#This Row],[Qte_commande]]</f>
        <v>166.8</v>
      </c>
      <c r="Q219" s="1">
        <v>1</v>
      </c>
      <c r="R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19" s="1"/>
      <c r="V219" s="1"/>
    </row>
    <row r="220" spans="1:22" ht="13.2" x14ac:dyDescent="0.25">
      <c r="A220" s="2">
        <v>42626</v>
      </c>
      <c r="B220" s="56" t="s">
        <v>1154</v>
      </c>
      <c r="C220" s="1" t="s">
        <v>15</v>
      </c>
      <c r="D220" s="1" t="s">
        <v>4</v>
      </c>
      <c r="E220" s="193"/>
      <c r="G220" s="1" t="s">
        <v>1163</v>
      </c>
      <c r="H220" s="1" t="s">
        <v>1276</v>
      </c>
      <c r="I220" s="1" t="s">
        <v>941</v>
      </c>
      <c r="J220" s="81">
        <v>4</v>
      </c>
      <c r="K220" s="81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57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57">
        <f>ROUND(Tableau1[[#This Row],[Prix_Unit_HT]],2)*Tableau1[[#This Row],[Qte_commande]]</f>
        <v>139</v>
      </c>
      <c r="P220" s="57">
        <f>ROUND(Tableau1[[#This Row],[Prix_Unit_TTC]],2)*Tableau1[[#This Row],[Qte_commande]]</f>
        <v>166.8</v>
      </c>
      <c r="Q220" s="1">
        <v>1</v>
      </c>
      <c r="R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0" s="1"/>
      <c r="V220" s="1"/>
    </row>
    <row r="221" spans="1:22" ht="13.2" x14ac:dyDescent="0.25">
      <c r="A221" s="2">
        <v>42626</v>
      </c>
      <c r="B221" s="56" t="s">
        <v>1126</v>
      </c>
      <c r="C221" s="1" t="s">
        <v>311</v>
      </c>
      <c r="D221" s="1" t="s">
        <v>313</v>
      </c>
      <c r="E221" s="193"/>
      <c r="G221" s="1" t="s">
        <v>1163</v>
      </c>
      <c r="H221" s="1" t="s">
        <v>1276</v>
      </c>
      <c r="I221" s="1" t="s">
        <v>941</v>
      </c>
      <c r="J221" s="81">
        <v>4</v>
      </c>
      <c r="K221" s="81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57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57">
        <f>ROUND(Tableau1[[#This Row],[Prix_Unit_HT]],2)*Tableau1[[#This Row],[Qte_commande]]</f>
        <v>139</v>
      </c>
      <c r="P221" s="57">
        <f>ROUND(Tableau1[[#This Row],[Prix_Unit_TTC]],2)*Tableau1[[#This Row],[Qte_commande]]</f>
        <v>166.8</v>
      </c>
      <c r="Q221" s="1">
        <v>1</v>
      </c>
      <c r="R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1" s="1"/>
      <c r="V221" s="1"/>
    </row>
    <row r="222" spans="1:22" ht="13.2" x14ac:dyDescent="0.25">
      <c r="A222" s="2">
        <v>42626</v>
      </c>
      <c r="B222" s="56" t="s">
        <v>1153</v>
      </c>
      <c r="C222" s="1" t="s">
        <v>330</v>
      </c>
      <c r="D222" s="1" t="s">
        <v>313</v>
      </c>
      <c r="E222" s="193"/>
      <c r="G222" s="1" t="s">
        <v>1163</v>
      </c>
      <c r="H222" s="1" t="s">
        <v>1276</v>
      </c>
      <c r="I222" s="1" t="s">
        <v>941</v>
      </c>
      <c r="J222" s="81">
        <v>4</v>
      </c>
      <c r="K222" s="81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57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57">
        <f>ROUND(Tableau1[[#This Row],[Prix_Unit_HT]],2)*Tableau1[[#This Row],[Qte_commande]]</f>
        <v>139</v>
      </c>
      <c r="P222" s="57">
        <f>ROUND(Tableau1[[#This Row],[Prix_Unit_TTC]],2)*Tableau1[[#This Row],[Qte_commande]]</f>
        <v>166.8</v>
      </c>
      <c r="Q222" s="1">
        <v>1</v>
      </c>
      <c r="R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2" s="1"/>
      <c r="V222" s="1"/>
    </row>
    <row r="223" spans="1:22" ht="13.2" x14ac:dyDescent="0.25">
      <c r="A223" s="2">
        <v>42626</v>
      </c>
      <c r="B223" s="56" t="s">
        <v>1092</v>
      </c>
      <c r="C223" s="1" t="s">
        <v>1093</v>
      </c>
      <c r="D223" s="1" t="s">
        <v>313</v>
      </c>
      <c r="E223" s="193"/>
      <c r="G223" s="1" t="s">
        <v>1163</v>
      </c>
      <c r="H223" s="1" t="s">
        <v>1276</v>
      </c>
      <c r="I223" s="1" t="s">
        <v>128</v>
      </c>
      <c r="J223" s="107">
        <v>3</v>
      </c>
      <c r="K223" s="81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57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57">
        <f>ROUND(Tableau1[[#This Row],[Prix_Unit_HT]],2)*Tableau1[[#This Row],[Qte_commande]]</f>
        <v>299</v>
      </c>
      <c r="P223" s="57">
        <f>ROUND(Tableau1[[#This Row],[Prix_Unit_TTC]],2)*Tableau1[[#This Row],[Qte_commande]]</f>
        <v>358.8</v>
      </c>
      <c r="Q223" s="1">
        <v>1</v>
      </c>
      <c r="R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3" s="1"/>
      <c r="V223" s="1"/>
    </row>
    <row r="224" spans="1:22" ht="13.2" x14ac:dyDescent="0.25">
      <c r="A224" s="2">
        <v>42628</v>
      </c>
      <c r="B224" s="56" t="s">
        <v>995</v>
      </c>
      <c r="C224" s="1" t="s">
        <v>226</v>
      </c>
      <c r="D224" s="1" t="s">
        <v>228</v>
      </c>
      <c r="E224" s="193"/>
      <c r="G224" s="1" t="s">
        <v>1247</v>
      </c>
      <c r="H224" s="1" t="s">
        <v>1274</v>
      </c>
      <c r="I224" s="1" t="s">
        <v>1175</v>
      </c>
      <c r="J224" s="56">
        <v>70</v>
      </c>
      <c r="K224" s="81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57">
        <f>ROUND(Tableau1[[#This Row],[Prix_Unit_HT]],2)*Tableau1[[#This Row],[Qte_commande]]</f>
        <v>1879.5</v>
      </c>
      <c r="P224" s="57">
        <f>ROUND(Tableau1[[#This Row],[Prix_Unit_TTC]],2)*Tableau1[[#This Row],[Qte_commande]]</f>
        <v>2256</v>
      </c>
      <c r="Q224" s="1">
        <v>150</v>
      </c>
      <c r="R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24" s="1"/>
      <c r="V224" s="1"/>
    </row>
    <row r="225" spans="1:22" ht="13.2" x14ac:dyDescent="0.25">
      <c r="A225" s="2">
        <v>42633</v>
      </c>
      <c r="B225" s="56" t="s">
        <v>1096</v>
      </c>
      <c r="C225" s="1" t="s">
        <v>283</v>
      </c>
      <c r="D225" s="1" t="s">
        <v>285</v>
      </c>
      <c r="E225" s="193"/>
      <c r="G225" s="1" t="s">
        <v>1163</v>
      </c>
      <c r="H225" s="1" t="s">
        <v>1276</v>
      </c>
      <c r="I225" s="1" t="s">
        <v>128</v>
      </c>
      <c r="J225" s="107">
        <v>3</v>
      </c>
      <c r="K225" s="81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57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57">
        <f>ROUND(Tableau1[[#This Row],[Prix_Unit_HT]],2)*Tableau1[[#This Row],[Qte_commande]]</f>
        <v>299</v>
      </c>
      <c r="P225" s="57">
        <f>ROUND(Tableau1[[#This Row],[Prix_Unit_TTC]],2)*Tableau1[[#This Row],[Qte_commande]]</f>
        <v>358.8</v>
      </c>
      <c r="Q225" s="1">
        <v>1</v>
      </c>
      <c r="R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5" s="1"/>
      <c r="V225" s="1"/>
    </row>
    <row r="226" spans="1:22" ht="13.2" x14ac:dyDescent="0.25">
      <c r="A226" s="2">
        <v>42633</v>
      </c>
      <c r="B226" s="56" t="s">
        <v>1094</v>
      </c>
      <c r="C226" s="1" t="s">
        <v>1095</v>
      </c>
      <c r="D226" s="1" t="s">
        <v>11</v>
      </c>
      <c r="E226" s="193"/>
      <c r="G226" s="1" t="s">
        <v>1163</v>
      </c>
      <c r="H226" s="1" t="s">
        <v>1276</v>
      </c>
      <c r="I226" s="1" t="s">
        <v>128</v>
      </c>
      <c r="J226" s="107">
        <v>3</v>
      </c>
      <c r="K226" s="81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57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57">
        <f>ROUND(Tableau1[[#This Row],[Prix_Unit_HT]],2)*Tableau1[[#This Row],[Qte_commande]]</f>
        <v>299</v>
      </c>
      <c r="P226" s="57">
        <f>ROUND(Tableau1[[#This Row],[Prix_Unit_TTC]],2)*Tableau1[[#This Row],[Qte_commande]]</f>
        <v>358.8</v>
      </c>
      <c r="Q226" s="1">
        <v>1</v>
      </c>
      <c r="R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6" s="1"/>
      <c r="V226" s="1"/>
    </row>
    <row r="227" spans="1:22" ht="13.2" x14ac:dyDescent="0.25">
      <c r="A227" s="2">
        <v>42639</v>
      </c>
      <c r="B227" s="56" t="s">
        <v>1128</v>
      </c>
      <c r="C227" s="1" t="s">
        <v>1117</v>
      </c>
      <c r="D227" s="1" t="s">
        <v>20</v>
      </c>
      <c r="E227" s="193"/>
      <c r="G227" s="1" t="s">
        <v>1163</v>
      </c>
      <c r="H227" s="7" t="s">
        <v>1276</v>
      </c>
      <c r="I227" s="1" t="s">
        <v>915</v>
      </c>
      <c r="J227" s="120">
        <v>6</v>
      </c>
      <c r="K227" s="81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57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57">
        <f>ROUND(Tableau1[[#This Row],[Prix_Unit_HT]],2)*Tableau1[[#This Row],[Qte_commande]]</f>
        <v>139</v>
      </c>
      <c r="P227" s="57">
        <f>ROUND(Tableau1[[#This Row],[Prix_Unit_TTC]],2)*Tableau1[[#This Row],[Qte_commande]]</f>
        <v>166.8</v>
      </c>
      <c r="Q227" s="1">
        <v>1</v>
      </c>
      <c r="R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7" s="1"/>
      <c r="V227" s="1"/>
    </row>
    <row r="228" spans="1:22" ht="13.2" x14ac:dyDescent="0.25">
      <c r="A228" s="2">
        <v>42639</v>
      </c>
      <c r="B228" s="56" t="s">
        <v>1097</v>
      </c>
      <c r="C228" s="1" t="s">
        <v>1098</v>
      </c>
      <c r="D228" s="1" t="s">
        <v>313</v>
      </c>
      <c r="E228" s="193"/>
      <c r="G228" s="1" t="s">
        <v>1163</v>
      </c>
      <c r="H228" s="1" t="s">
        <v>1276</v>
      </c>
      <c r="I228" s="1" t="s">
        <v>941</v>
      </c>
      <c r="J228" s="81">
        <v>4</v>
      </c>
      <c r="K228" s="81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57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57">
        <f>ROUND(Tableau1[[#This Row],[Prix_Unit_HT]],2)*Tableau1[[#This Row],[Qte_commande]]</f>
        <v>139</v>
      </c>
      <c r="P228" s="57">
        <f>ROUND(Tableau1[[#This Row],[Prix_Unit_TTC]],2)*Tableau1[[#This Row],[Qte_commande]]</f>
        <v>166.8</v>
      </c>
      <c r="Q228" s="1">
        <v>1</v>
      </c>
      <c r="R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8" s="1"/>
      <c r="V228" s="1"/>
    </row>
    <row r="229" spans="1:22" ht="13.2" x14ac:dyDescent="0.25">
      <c r="A229" s="2">
        <v>42639</v>
      </c>
      <c r="B229" s="56" t="s">
        <v>1097</v>
      </c>
      <c r="C229" s="1" t="s">
        <v>1098</v>
      </c>
      <c r="D229" s="1" t="s">
        <v>313</v>
      </c>
      <c r="E229" s="193"/>
      <c r="G229" s="1" t="s">
        <v>1163</v>
      </c>
      <c r="H229" s="1" t="s">
        <v>1276</v>
      </c>
      <c r="I229" s="1" t="s">
        <v>128</v>
      </c>
      <c r="J229" s="107">
        <v>3</v>
      </c>
      <c r="K229" s="81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57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57">
        <f>ROUND(Tableau1[[#This Row],[Prix_Unit_HT]],2)*Tableau1[[#This Row],[Qte_commande]]</f>
        <v>299</v>
      </c>
      <c r="P229" s="57">
        <f>ROUND(Tableau1[[#This Row],[Prix_Unit_TTC]],2)*Tableau1[[#This Row],[Qte_commande]]</f>
        <v>358.8</v>
      </c>
      <c r="Q229" s="1">
        <v>1</v>
      </c>
      <c r="R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29" s="1"/>
      <c r="V229" s="1"/>
    </row>
    <row r="230" spans="1:22" ht="13.2" x14ac:dyDescent="0.25">
      <c r="A230" s="2">
        <v>42640</v>
      </c>
      <c r="B230" s="56" t="s">
        <v>1034</v>
      </c>
      <c r="C230" s="1" t="s">
        <v>18</v>
      </c>
      <c r="D230" s="1" t="s">
        <v>20</v>
      </c>
      <c r="E230" s="193"/>
      <c r="G230" s="1" t="s">
        <v>1247</v>
      </c>
      <c r="H230" s="1" t="s">
        <v>1274</v>
      </c>
      <c r="I230" s="1" t="s">
        <v>1216</v>
      </c>
      <c r="J230" s="56">
        <v>100</v>
      </c>
      <c r="K230" s="81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57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57">
        <f>ROUND(Tableau1[[#This Row],[Prix_Unit_HT]],2)*Tableau1[[#This Row],[Qte_commande]]</f>
        <v>0</v>
      </c>
      <c r="P230" s="57">
        <f>ROUND(Tableau1[[#This Row],[Prix_Unit_TTC]],2)*Tableau1[[#This Row],[Qte_commande]]</f>
        <v>0</v>
      </c>
      <c r="Q230" s="1">
        <v>51.43</v>
      </c>
      <c r="R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30" s="1"/>
      <c r="V230" s="1"/>
    </row>
    <row r="231" spans="1:22" ht="13.2" x14ac:dyDescent="0.25">
      <c r="A231" s="2">
        <v>42643</v>
      </c>
      <c r="B231" s="56" t="s">
        <v>967</v>
      </c>
      <c r="C231" s="1" t="s">
        <v>157</v>
      </c>
      <c r="D231" s="1" t="s">
        <v>159</v>
      </c>
      <c r="E231" s="193"/>
      <c r="G231" s="1" t="s">
        <v>1247</v>
      </c>
      <c r="H231" s="1" t="s">
        <v>1274</v>
      </c>
      <c r="I231" s="1" t="s">
        <v>1175</v>
      </c>
      <c r="J231" s="56">
        <v>100</v>
      </c>
      <c r="K231" s="81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57">
        <f>ROUND(Tableau1[[#This Row],[Prix_Unit_HT]],2)*Tableau1[[#This Row],[Qte_commande]]</f>
        <v>5130</v>
      </c>
      <c r="P231" s="57">
        <f>ROUND(Tableau1[[#This Row],[Prix_Unit_TTC]],2)*Tableau1[[#This Row],[Qte_commande]]</f>
        <v>6156</v>
      </c>
      <c r="Q231" s="1">
        <v>428.57</v>
      </c>
      <c r="R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428.57142857142861</v>
      </c>
      <c r="U231" s="1"/>
      <c r="V231" s="1"/>
    </row>
    <row r="232" spans="1:22" ht="13.2" x14ac:dyDescent="0.25">
      <c r="A232" s="2">
        <v>42643</v>
      </c>
      <c r="B232" s="56" t="s">
        <v>967</v>
      </c>
      <c r="C232" s="1" t="s">
        <v>157</v>
      </c>
      <c r="D232" s="1" t="s">
        <v>159</v>
      </c>
      <c r="E232" s="193"/>
      <c r="G232" s="1" t="s">
        <v>1247</v>
      </c>
      <c r="H232" s="1" t="s">
        <v>1275</v>
      </c>
      <c r="I232" s="1" t="s">
        <v>1243</v>
      </c>
      <c r="J232" s="56">
        <v>50</v>
      </c>
      <c r="K232" s="81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57">
        <f>ROUND(Tableau1[[#This Row],[Prix_Unit_HT]],2)*Tableau1[[#This Row],[Qte_commande]]</f>
        <v>120</v>
      </c>
      <c r="P232" s="57">
        <f>ROUND(Tableau1[[#This Row],[Prix_Unit_TTC]],2)*Tableau1[[#This Row],[Qte_commande]]</f>
        <v>127.2</v>
      </c>
      <c r="Q232" s="1">
        <v>85.71</v>
      </c>
      <c r="R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32" s="1"/>
      <c r="V232" s="1"/>
    </row>
    <row r="233" spans="1:22" ht="13.2" x14ac:dyDescent="0.25">
      <c r="A233" s="2">
        <v>42643</v>
      </c>
      <c r="B233" s="56" t="s">
        <v>967</v>
      </c>
      <c r="C233" s="1" t="s">
        <v>157</v>
      </c>
      <c r="D233" s="1" t="s">
        <v>159</v>
      </c>
      <c r="E233" s="193"/>
      <c r="G233" s="1" t="s">
        <v>1247</v>
      </c>
      <c r="H233" s="1" t="s">
        <v>1274</v>
      </c>
      <c r="I233" s="7" t="s">
        <v>1190</v>
      </c>
      <c r="J233" s="56">
        <v>70</v>
      </c>
      <c r="K233" s="81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57">
        <f>ROUND(Tableau1[[#This Row],[Prix_Unit_HT]],2)*Tableau1[[#This Row],[Qte_commande]]</f>
        <v>120</v>
      </c>
      <c r="P233" s="57">
        <f>ROUND(Tableau1[[#This Row],[Prix_Unit_TTC]],2)*Tableau1[[#This Row],[Qte_commande]]</f>
        <v>144</v>
      </c>
      <c r="Q233" s="1">
        <v>6</v>
      </c>
      <c r="R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33" s="1"/>
      <c r="V233" s="1"/>
    </row>
    <row r="234" spans="1:22" ht="13.2" x14ac:dyDescent="0.25">
      <c r="A234" s="2">
        <v>42646</v>
      </c>
      <c r="B234" s="56" t="s">
        <v>996</v>
      </c>
      <c r="C234" s="1" t="s">
        <v>226</v>
      </c>
      <c r="D234" s="1" t="s">
        <v>228</v>
      </c>
      <c r="E234" s="193"/>
      <c r="G234" s="1" t="s">
        <v>1247</v>
      </c>
      <c r="H234" s="1" t="s">
        <v>1274</v>
      </c>
      <c r="I234" s="1" t="s">
        <v>1175</v>
      </c>
      <c r="J234" s="56">
        <v>70</v>
      </c>
      <c r="K234" s="81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57">
        <f>ROUND(Tableau1[[#This Row],[Prix_Unit_HT]],2)*Tableau1[[#This Row],[Qte_commande]]</f>
        <v>1879.5</v>
      </c>
      <c r="P234" s="57">
        <f>ROUND(Tableau1[[#This Row],[Prix_Unit_TTC]],2)*Tableau1[[#This Row],[Qte_commande]]</f>
        <v>2256</v>
      </c>
      <c r="Q234" s="1">
        <v>150</v>
      </c>
      <c r="R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34" s="1"/>
      <c r="V234" s="1"/>
    </row>
    <row r="235" spans="1:22" ht="13.2" x14ac:dyDescent="0.25">
      <c r="A235" s="2">
        <v>42647</v>
      </c>
      <c r="B235" s="56" t="s">
        <v>1047</v>
      </c>
      <c r="C235" s="1" t="s">
        <v>1048</v>
      </c>
      <c r="D235" s="1" t="s">
        <v>1049</v>
      </c>
      <c r="E235" s="193"/>
      <c r="G235" s="1" t="s">
        <v>1247</v>
      </c>
      <c r="H235" s="1" t="s">
        <v>1274</v>
      </c>
      <c r="I235" s="1" t="s">
        <v>636</v>
      </c>
      <c r="J235" s="56">
        <v>70</v>
      </c>
      <c r="K235" s="81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57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57">
        <f>ROUND(Tableau1[[#This Row],[Prix_Unit_HT]],2)*Tableau1[[#This Row],[Qte_commande]]</f>
        <v>0</v>
      </c>
      <c r="P235" s="57">
        <f>ROUND(Tableau1[[#This Row],[Prix_Unit_TTC]],2)*Tableau1[[#This Row],[Qte_commande]]</f>
        <v>0</v>
      </c>
      <c r="Q235" s="1">
        <v>18</v>
      </c>
      <c r="R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5" s="1"/>
      <c r="V235" s="1"/>
    </row>
    <row r="236" spans="1:22" ht="13.2" x14ac:dyDescent="0.25">
      <c r="A236" s="2">
        <v>42647</v>
      </c>
      <c r="B236" s="56" t="s">
        <v>1047</v>
      </c>
      <c r="C236" s="1" t="s">
        <v>1048</v>
      </c>
      <c r="D236" s="1" t="s">
        <v>1049</v>
      </c>
      <c r="E236" s="193"/>
      <c r="G236" s="1" t="s">
        <v>1247</v>
      </c>
      <c r="H236" s="1" t="s">
        <v>1275</v>
      </c>
      <c r="I236" s="1" t="s">
        <v>1237</v>
      </c>
      <c r="J236" s="56">
        <v>20</v>
      </c>
      <c r="K236" s="81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57">
        <f>ROUND(Tableau1[[#This Row],[Prix_Unit_HT]],2)*Tableau1[[#This Row],[Qte_commande]]</f>
        <v>38.880000000000003</v>
      </c>
      <c r="P236" s="57">
        <f>ROUND(Tableau1[[#This Row],[Prix_Unit_TTC]],2)*Tableau1[[#This Row],[Qte_commande]]</f>
        <v>40.799999999999997</v>
      </c>
      <c r="Q236" s="1">
        <v>13.71</v>
      </c>
      <c r="R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36" s="1"/>
      <c r="V236" s="1"/>
    </row>
    <row r="237" spans="1:22" ht="13.2" x14ac:dyDescent="0.25">
      <c r="A237" s="2">
        <v>42647</v>
      </c>
      <c r="B237" s="56" t="s">
        <v>1047</v>
      </c>
      <c r="C237" s="1" t="s">
        <v>1048</v>
      </c>
      <c r="D237" s="1" t="s">
        <v>1049</v>
      </c>
      <c r="E237" s="193"/>
      <c r="G237" s="1" t="s">
        <v>1247</v>
      </c>
      <c r="H237" s="1"/>
      <c r="I237" s="1" t="s">
        <v>127</v>
      </c>
      <c r="J237" s="57" t="s">
        <v>5</v>
      </c>
      <c r="K237" s="81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57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57">
        <f>ROUND(Tableau1[[#This Row],[Prix_Unit_HT]],2)*Tableau1[[#This Row],[Qte_commande]]</f>
        <v>0</v>
      </c>
      <c r="P237" s="57">
        <f>ROUND(Tableau1[[#This Row],[Prix_Unit_TTC]],2)*Tableau1[[#This Row],[Qte_commande]]</f>
        <v>0</v>
      </c>
      <c r="Q237" s="1">
        <v>1</v>
      </c>
      <c r="R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37" s="1"/>
      <c r="V237" s="1"/>
    </row>
    <row r="238" spans="1:22" ht="13.2" x14ac:dyDescent="0.25">
      <c r="A238" s="2">
        <v>42648</v>
      </c>
      <c r="B238" s="56" t="s">
        <v>997</v>
      </c>
      <c r="C238" s="1" t="s">
        <v>162</v>
      </c>
      <c r="D238" s="1" t="s">
        <v>175</v>
      </c>
      <c r="E238" s="193"/>
      <c r="G238" s="1" t="s">
        <v>1247</v>
      </c>
      <c r="H238" s="7" t="s">
        <v>1274</v>
      </c>
      <c r="I238" s="1" t="s">
        <v>1244</v>
      </c>
      <c r="J238" s="56">
        <v>70</v>
      </c>
      <c r="K238" s="81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57">
        <f>ROUND(Tableau1[[#This Row],[Prix_Unit_HT]],2)*Tableau1[[#This Row],[Qte_commande]]</f>
        <v>313.38</v>
      </c>
      <c r="P238" s="57">
        <f>ROUND(Tableau1[[#This Row],[Prix_Unit_TTC]],2)*Tableau1[[#This Row],[Qte_commande]]</f>
        <v>376.02</v>
      </c>
      <c r="Q238" s="1">
        <v>18</v>
      </c>
      <c r="R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38" s="1"/>
      <c r="V238" s="1"/>
    </row>
    <row r="239" spans="1:22" ht="13.2" x14ac:dyDescent="0.25">
      <c r="A239" s="2">
        <v>42648</v>
      </c>
      <c r="B239" s="56" t="s">
        <v>997</v>
      </c>
      <c r="C239" s="1" t="s">
        <v>162</v>
      </c>
      <c r="D239" s="1" t="s">
        <v>175</v>
      </c>
      <c r="E239" s="193"/>
      <c r="G239" s="1" t="s">
        <v>1247</v>
      </c>
      <c r="H239" s="1" t="s">
        <v>1274</v>
      </c>
      <c r="I239" s="1" t="s">
        <v>1175</v>
      </c>
      <c r="J239" s="56">
        <v>70</v>
      </c>
      <c r="K239" s="81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57">
        <f>ROUND(Tableau1[[#This Row],[Prix_Unit_HT]],2)*Tableau1[[#This Row],[Qte_commande]]</f>
        <v>601.43999999999994</v>
      </c>
      <c r="P239" s="57">
        <f>ROUND(Tableau1[[#This Row],[Prix_Unit_TTC]],2)*Tableau1[[#This Row],[Qte_commande]]</f>
        <v>721.92</v>
      </c>
      <c r="Q239" s="1">
        <v>48</v>
      </c>
      <c r="R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239" s="1"/>
      <c r="V239" s="1"/>
    </row>
    <row r="240" spans="1:22" ht="13.2" x14ac:dyDescent="0.25">
      <c r="A240" s="2">
        <v>42648</v>
      </c>
      <c r="B240" s="56" t="s">
        <v>997</v>
      </c>
      <c r="C240" s="1" t="s">
        <v>162</v>
      </c>
      <c r="D240" s="1" t="s">
        <v>175</v>
      </c>
      <c r="E240" s="193"/>
      <c r="G240" s="1" t="s">
        <v>1247</v>
      </c>
      <c r="H240" s="1" t="s">
        <v>1274</v>
      </c>
      <c r="I240" s="1" t="s">
        <v>1175</v>
      </c>
      <c r="J240" s="56">
        <v>175</v>
      </c>
      <c r="K240" s="81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57">
        <f>ROUND(Tableau1[[#This Row],[Prix_Unit_HT]],2)*Tableau1[[#This Row],[Qte_commande]]</f>
        <v>347.04</v>
      </c>
      <c r="P240" s="57">
        <f>ROUND(Tableau1[[#This Row],[Prix_Unit_TTC]],2)*Tableau1[[#This Row],[Qte_commande]]</f>
        <v>416.40000000000003</v>
      </c>
      <c r="Q240" s="1">
        <v>30</v>
      </c>
      <c r="R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240" s="1"/>
      <c r="V240" s="1"/>
    </row>
    <row r="241" spans="1:22" ht="13.2" x14ac:dyDescent="0.25">
      <c r="A241" s="2">
        <v>42648</v>
      </c>
      <c r="B241" s="56" t="s">
        <v>1035</v>
      </c>
      <c r="C241" s="1" t="s">
        <v>70</v>
      </c>
      <c r="D241" s="1" t="s">
        <v>20</v>
      </c>
      <c r="E241" s="193"/>
      <c r="G241" s="1" t="s">
        <v>1163</v>
      </c>
      <c r="H241" s="1" t="s">
        <v>1274</v>
      </c>
      <c r="I241" s="1" t="s">
        <v>1216</v>
      </c>
      <c r="J241" s="56">
        <v>100</v>
      </c>
      <c r="K241" s="81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57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57">
        <f>ROUND(Tableau1[[#This Row],[Prix_Unit_HT]],2)*Tableau1[[#This Row],[Qte_commande]]</f>
        <v>0</v>
      </c>
      <c r="P241" s="57">
        <f>ROUND(Tableau1[[#This Row],[Prix_Unit_TTC]],2)*Tableau1[[#This Row],[Qte_commande]]</f>
        <v>0</v>
      </c>
      <c r="Q241" s="1">
        <v>68.569999999999993</v>
      </c>
      <c r="R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241" s="1"/>
      <c r="V241" s="1"/>
    </row>
    <row r="242" spans="1:22" ht="13.2" x14ac:dyDescent="0.25">
      <c r="A242" s="2">
        <v>42648</v>
      </c>
      <c r="B242" s="56" t="s">
        <v>997</v>
      </c>
      <c r="C242" s="1" t="s">
        <v>162</v>
      </c>
      <c r="D242" s="1" t="s">
        <v>175</v>
      </c>
      <c r="E242" s="193"/>
      <c r="G242" s="1" t="s">
        <v>1247</v>
      </c>
      <c r="H242" s="1" t="s">
        <v>1274</v>
      </c>
      <c r="I242" s="1" t="s">
        <v>181</v>
      </c>
      <c r="J242" s="56">
        <v>70</v>
      </c>
      <c r="K242" s="81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57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57">
        <f>ROUND(Tableau1[[#This Row],[Prix_Unit_HT]],2)*Tableau1[[#This Row],[Qte_commande]]</f>
        <v>0</v>
      </c>
      <c r="P242" s="57">
        <f>ROUND(Tableau1[[#This Row],[Prix_Unit_TTC]],2)*Tableau1[[#This Row],[Qte_commande]]</f>
        <v>0</v>
      </c>
      <c r="Q242" s="1">
        <v>18</v>
      </c>
      <c r="R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42" s="1"/>
      <c r="V242" s="1"/>
    </row>
    <row r="243" spans="1:22" ht="13.2" x14ac:dyDescent="0.25">
      <c r="A243" s="2">
        <v>42649</v>
      </c>
      <c r="B243" s="56" t="s">
        <v>1027</v>
      </c>
      <c r="C243" s="7" t="s">
        <v>1251</v>
      </c>
      <c r="D243" s="1" t="s">
        <v>751</v>
      </c>
      <c r="E243" s="194"/>
      <c r="F243" s="1" t="s">
        <v>1254</v>
      </c>
      <c r="G243" s="1" t="s">
        <v>1163</v>
      </c>
      <c r="H243" s="1" t="s">
        <v>1274</v>
      </c>
      <c r="I243" s="1" t="s">
        <v>1175</v>
      </c>
      <c r="J243" s="56">
        <v>175</v>
      </c>
      <c r="K243" s="81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57">
        <f>ROUND(Tableau1[[#This Row],[Prix_Unit_HT]],2)*Tableau1[[#This Row],[Qte_commande]]</f>
        <v>1161.72</v>
      </c>
      <c r="P243" s="57">
        <f>ROUND(Tableau1[[#This Row],[Prix_Unit_TTC]],2)*Tableau1[[#This Row],[Qte_commande]]</f>
        <v>1393.92</v>
      </c>
      <c r="Q243" s="1">
        <v>90</v>
      </c>
      <c r="R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43" s="1"/>
      <c r="V243" s="1"/>
    </row>
    <row r="244" spans="1:22" ht="13.2" x14ac:dyDescent="0.25">
      <c r="A244" s="2">
        <v>42649</v>
      </c>
      <c r="B244" s="56" t="s">
        <v>1026</v>
      </c>
      <c r="C244" s="1" t="s">
        <v>162</v>
      </c>
      <c r="D244" s="1" t="s">
        <v>164</v>
      </c>
      <c r="E244" s="193"/>
      <c r="G244" s="1" t="s">
        <v>1247</v>
      </c>
      <c r="H244" s="1" t="s">
        <v>1274</v>
      </c>
      <c r="I244" s="1" t="s">
        <v>1175</v>
      </c>
      <c r="J244" s="56">
        <v>175</v>
      </c>
      <c r="K244" s="81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57">
        <f>ROUND(Tableau1[[#This Row],[Prix_Unit_HT]],2)*Tableau1[[#This Row],[Qte_commande]]</f>
        <v>1214.6400000000001</v>
      </c>
      <c r="P244" s="57">
        <f>ROUND(Tableau1[[#This Row],[Prix_Unit_TTC]],2)*Tableau1[[#This Row],[Qte_commande]]</f>
        <v>1457.4</v>
      </c>
      <c r="Q244" s="1">
        <v>105</v>
      </c>
      <c r="R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244" s="1"/>
      <c r="V244" s="1"/>
    </row>
    <row r="245" spans="1:22" ht="13.2" x14ac:dyDescent="0.25">
      <c r="A245" s="2">
        <v>42656</v>
      </c>
      <c r="B245" s="56" t="s">
        <v>1099</v>
      </c>
      <c r="C245" s="1" t="s">
        <v>1100</v>
      </c>
      <c r="D245" s="1" t="s">
        <v>8</v>
      </c>
      <c r="E245" s="193"/>
      <c r="G245" s="1" t="s">
        <v>1163</v>
      </c>
      <c r="H245" s="7" t="s">
        <v>1276</v>
      </c>
      <c r="I245" s="1" t="s">
        <v>915</v>
      </c>
      <c r="J245" s="120">
        <v>6</v>
      </c>
      <c r="K245" s="81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57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57">
        <f>ROUND(Tableau1[[#This Row],[Prix_Unit_HT]],2)*Tableau1[[#This Row],[Qte_commande]]</f>
        <v>139</v>
      </c>
      <c r="P245" s="57">
        <f>ROUND(Tableau1[[#This Row],[Prix_Unit_TTC]],2)*Tableau1[[#This Row],[Qte_commande]]</f>
        <v>166.8</v>
      </c>
      <c r="Q245" s="1">
        <v>1</v>
      </c>
      <c r="R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5" s="1"/>
      <c r="V245" s="1"/>
    </row>
    <row r="246" spans="1:22" ht="13.2" x14ac:dyDescent="0.25">
      <c r="A246" s="2">
        <v>42656</v>
      </c>
      <c r="B246" s="56" t="s">
        <v>1099</v>
      </c>
      <c r="C246" s="1" t="s">
        <v>1100</v>
      </c>
      <c r="D246" s="1" t="s">
        <v>8</v>
      </c>
      <c r="E246" s="193"/>
      <c r="G246" s="1" t="s">
        <v>1163</v>
      </c>
      <c r="H246" s="1" t="s">
        <v>1276</v>
      </c>
      <c r="I246" s="1" t="s">
        <v>941</v>
      </c>
      <c r="J246" s="81">
        <v>4</v>
      </c>
      <c r="K246" s="81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57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57">
        <f>ROUND(Tableau1[[#This Row],[Prix_Unit_HT]],2)*Tableau1[[#This Row],[Qte_commande]]</f>
        <v>139</v>
      </c>
      <c r="P246" s="57">
        <f>ROUND(Tableau1[[#This Row],[Prix_Unit_TTC]],2)*Tableau1[[#This Row],[Qte_commande]]</f>
        <v>166.8</v>
      </c>
      <c r="Q246" s="1">
        <v>1</v>
      </c>
      <c r="R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6" s="1"/>
      <c r="V246" s="1"/>
    </row>
    <row r="247" spans="1:22" ht="13.2" x14ac:dyDescent="0.25">
      <c r="A247" s="2">
        <v>42656</v>
      </c>
      <c r="B247" s="56" t="s">
        <v>1101</v>
      </c>
      <c r="C247" s="1" t="s">
        <v>1102</v>
      </c>
      <c r="D247" s="1" t="s">
        <v>1103</v>
      </c>
      <c r="E247" s="193"/>
      <c r="G247" s="1" t="s">
        <v>1163</v>
      </c>
      <c r="H247" s="1" t="s">
        <v>1276</v>
      </c>
      <c r="I247" s="1" t="s">
        <v>128</v>
      </c>
      <c r="J247" s="107">
        <v>3</v>
      </c>
      <c r="K247" s="81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57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57">
        <f>ROUND(Tableau1[[#This Row],[Prix_Unit_HT]],2)*Tableau1[[#This Row],[Qte_commande]]</f>
        <v>299</v>
      </c>
      <c r="P247" s="57">
        <f>ROUND(Tableau1[[#This Row],[Prix_Unit_TTC]],2)*Tableau1[[#This Row],[Qte_commande]]</f>
        <v>358.8</v>
      </c>
      <c r="Q247" s="1">
        <v>1</v>
      </c>
      <c r="R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7" s="1"/>
      <c r="V247" s="1"/>
    </row>
    <row r="248" spans="1:22" ht="13.2" x14ac:dyDescent="0.25">
      <c r="A248" s="2">
        <v>42656</v>
      </c>
      <c r="B248" s="56" t="s">
        <v>1099</v>
      </c>
      <c r="C248" s="1" t="s">
        <v>1100</v>
      </c>
      <c r="D248" s="1" t="s">
        <v>8</v>
      </c>
      <c r="E248" s="193"/>
      <c r="G248" s="1" t="s">
        <v>1163</v>
      </c>
      <c r="H248" s="1" t="s">
        <v>1276</v>
      </c>
      <c r="I248" s="1" t="s">
        <v>128</v>
      </c>
      <c r="J248" s="107">
        <v>3</v>
      </c>
      <c r="K248" s="81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57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57">
        <f>ROUND(Tableau1[[#This Row],[Prix_Unit_HT]],2)*Tableau1[[#This Row],[Qte_commande]]</f>
        <v>299</v>
      </c>
      <c r="P248" s="57">
        <f>ROUND(Tableau1[[#This Row],[Prix_Unit_TTC]],2)*Tableau1[[#This Row],[Qte_commande]]</f>
        <v>358.8</v>
      </c>
      <c r="Q248" s="1">
        <v>1</v>
      </c>
      <c r="R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48" s="1"/>
      <c r="V248" s="1"/>
    </row>
    <row r="249" spans="1:22" ht="13.2" x14ac:dyDescent="0.25">
      <c r="A249" s="2">
        <v>42663</v>
      </c>
      <c r="B249" s="56" t="s">
        <v>998</v>
      </c>
      <c r="C249" s="1" t="s">
        <v>226</v>
      </c>
      <c r="D249" s="1" t="s">
        <v>228</v>
      </c>
      <c r="E249" s="193"/>
      <c r="G249" s="1" t="s">
        <v>1247</v>
      </c>
      <c r="H249" s="1" t="s">
        <v>1274</v>
      </c>
      <c r="I249" s="1" t="s">
        <v>1175</v>
      </c>
      <c r="J249" s="56">
        <v>70</v>
      </c>
      <c r="K249" s="81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57">
        <f>ROUND(Tableau1[[#This Row],[Prix_Unit_HT]],2)*Tableau1[[#This Row],[Qte_commande]]</f>
        <v>526.26</v>
      </c>
      <c r="P249" s="57">
        <f>ROUND(Tableau1[[#This Row],[Prix_Unit_TTC]],2)*Tableau1[[#This Row],[Qte_commande]]</f>
        <v>631.67999999999995</v>
      </c>
      <c r="Q249" s="1">
        <v>42</v>
      </c>
      <c r="R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249" s="1"/>
      <c r="V249" s="1"/>
    </row>
    <row r="250" spans="1:22" ht="13.2" x14ac:dyDescent="0.25">
      <c r="A250" s="2">
        <v>42663</v>
      </c>
      <c r="B250" s="56" t="s">
        <v>998</v>
      </c>
      <c r="C250" s="1" t="s">
        <v>226</v>
      </c>
      <c r="D250" s="1" t="s">
        <v>228</v>
      </c>
      <c r="E250" s="193"/>
      <c r="G250" s="1" t="s">
        <v>1247</v>
      </c>
      <c r="H250" s="1" t="s">
        <v>1274</v>
      </c>
      <c r="I250" s="1" t="s">
        <v>1175</v>
      </c>
      <c r="J250" s="56">
        <v>70</v>
      </c>
      <c r="K250" s="81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57">
        <f>ROUND(Tableau1[[#This Row],[Prix_Unit_HT]],2)*Tableau1[[#This Row],[Qte_commande]]</f>
        <v>1353.24</v>
      </c>
      <c r="P250" s="57">
        <f>ROUND(Tableau1[[#This Row],[Prix_Unit_TTC]],2)*Tableau1[[#This Row],[Qte_commande]]</f>
        <v>1624.32</v>
      </c>
      <c r="Q250" s="1">
        <v>108</v>
      </c>
      <c r="R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250" s="1"/>
      <c r="V250" s="1"/>
    </row>
    <row r="251" spans="1:22" ht="13.2" x14ac:dyDescent="0.25">
      <c r="A251" s="2">
        <v>42669</v>
      </c>
      <c r="B251" s="56" t="s">
        <v>1148</v>
      </c>
      <c r="C251" s="1" t="s">
        <v>910</v>
      </c>
      <c r="D251" s="1" t="s">
        <v>4</v>
      </c>
      <c r="E251" s="193"/>
      <c r="G251" s="1" t="s">
        <v>1163</v>
      </c>
      <c r="H251" s="1" t="s">
        <v>1275</v>
      </c>
      <c r="I251" s="1" t="s">
        <v>1243</v>
      </c>
      <c r="J251" s="56">
        <v>50</v>
      </c>
      <c r="K251" s="81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57">
        <f>ROUND(Tableau1[[#This Row],[Prix_Unit_HT]],2)*Tableau1[[#This Row],[Qte_commande]]</f>
        <v>132</v>
      </c>
      <c r="P251" s="57">
        <f>ROUND(Tableau1[[#This Row],[Prix_Unit_TTC]],2)*Tableau1[[#This Row],[Qte_commande]]</f>
        <v>139.19999999999999</v>
      </c>
      <c r="Q251" s="1">
        <v>85.71</v>
      </c>
      <c r="R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251" s="1"/>
      <c r="V251" s="1"/>
    </row>
    <row r="252" spans="1:22" ht="13.2" x14ac:dyDescent="0.25">
      <c r="A252" s="2">
        <v>42669</v>
      </c>
      <c r="B252" s="56" t="s">
        <v>1050</v>
      </c>
      <c r="C252" s="1" t="s">
        <v>612</v>
      </c>
      <c r="D252" s="1" t="s">
        <v>613</v>
      </c>
      <c r="E252" s="193"/>
      <c r="G252" s="1" t="s">
        <v>1163</v>
      </c>
      <c r="H252" s="1"/>
      <c r="I252" s="1" t="s">
        <v>127</v>
      </c>
      <c r="J252" s="57" t="s">
        <v>5</v>
      </c>
      <c r="K252" s="81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57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57">
        <f>ROUND(Tableau1[[#This Row],[Prix_Unit_HT]],2)*Tableau1[[#This Row],[Qte_commande]]</f>
        <v>0</v>
      </c>
      <c r="P252" s="57">
        <f>ROUND(Tableau1[[#This Row],[Prix_Unit_TTC]],2)*Tableau1[[#This Row],[Qte_commande]]</f>
        <v>0</v>
      </c>
      <c r="Q252" s="1">
        <v>1</v>
      </c>
      <c r="R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252" s="1"/>
      <c r="V252" s="1"/>
    </row>
    <row r="253" spans="1:22" ht="13.2" x14ac:dyDescent="0.25">
      <c r="A253" s="2">
        <v>42669</v>
      </c>
      <c r="B253" s="56" t="s">
        <v>1050</v>
      </c>
      <c r="C253" s="1" t="s">
        <v>612</v>
      </c>
      <c r="D253" s="1" t="s">
        <v>613</v>
      </c>
      <c r="E253" s="193"/>
      <c r="G253" s="1" t="s">
        <v>1163</v>
      </c>
      <c r="H253" s="1" t="s">
        <v>1274</v>
      </c>
      <c r="I253" s="1" t="s">
        <v>181</v>
      </c>
      <c r="J253" s="56">
        <v>175</v>
      </c>
      <c r="K253" s="81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57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57">
        <f>ROUND(Tableau1[[#This Row],[Prix_Unit_HT]],2)*Tableau1[[#This Row],[Qte_commande]]</f>
        <v>0</v>
      </c>
      <c r="P253" s="57">
        <f>ROUND(Tableau1[[#This Row],[Prix_Unit_TTC]],2)*Tableau1[[#This Row],[Qte_commande]]</f>
        <v>0</v>
      </c>
      <c r="Q253" s="1">
        <v>10</v>
      </c>
      <c r="R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</v>
      </c>
      <c r="U253" s="1"/>
      <c r="V253" s="1"/>
    </row>
    <row r="254" spans="1:22" ht="13.2" x14ac:dyDescent="0.25">
      <c r="A254" s="2">
        <v>42683</v>
      </c>
      <c r="B254" s="56" t="s">
        <v>1028</v>
      </c>
      <c r="C254" s="7" t="s">
        <v>1251</v>
      </c>
      <c r="D254" s="1" t="s">
        <v>751</v>
      </c>
      <c r="E254" s="194"/>
      <c r="F254" s="1" t="s">
        <v>1254</v>
      </c>
      <c r="G254" s="1" t="s">
        <v>1163</v>
      </c>
      <c r="H254" s="1" t="s">
        <v>1274</v>
      </c>
      <c r="I254" s="1" t="s">
        <v>1175</v>
      </c>
      <c r="J254" s="56">
        <v>175</v>
      </c>
      <c r="K254" s="81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57">
        <f>ROUND(Tableau1[[#This Row],[Prix_Unit_HT]],2)*Tableau1[[#This Row],[Qte_commande]]</f>
        <v>1161.72</v>
      </c>
      <c r="P254" s="57">
        <f>ROUND(Tableau1[[#This Row],[Prix_Unit_TTC]],2)*Tableau1[[#This Row],[Qte_commande]]</f>
        <v>1393.92</v>
      </c>
      <c r="Q254" s="1">
        <v>90</v>
      </c>
      <c r="R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54" s="1"/>
      <c r="V254" s="1"/>
    </row>
    <row r="255" spans="1:22" ht="13.2" x14ac:dyDescent="0.25">
      <c r="A255" s="2">
        <v>42683</v>
      </c>
      <c r="B255" s="56" t="s">
        <v>999</v>
      </c>
      <c r="C255" s="1" t="s">
        <v>226</v>
      </c>
      <c r="D255" s="1" t="s">
        <v>228</v>
      </c>
      <c r="E255" s="193"/>
      <c r="G255" s="1" t="s">
        <v>1247</v>
      </c>
      <c r="H255" s="1" t="s">
        <v>1274</v>
      </c>
      <c r="I255" s="1" t="s">
        <v>1175</v>
      </c>
      <c r="J255" s="56">
        <v>70</v>
      </c>
      <c r="K255" s="81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57">
        <f>ROUND(Tableau1[[#This Row],[Prix_Unit_HT]],2)*Tableau1[[#This Row],[Qte_commande]]</f>
        <v>1879.5</v>
      </c>
      <c r="P255" s="57">
        <f>ROUND(Tableau1[[#This Row],[Prix_Unit_TTC]],2)*Tableau1[[#This Row],[Qte_commande]]</f>
        <v>2256</v>
      </c>
      <c r="Q255" s="1">
        <v>150</v>
      </c>
      <c r="R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55" s="1"/>
      <c r="V255" s="1"/>
    </row>
    <row r="256" spans="1:22" ht="13.2" x14ac:dyDescent="0.25">
      <c r="A256" s="2">
        <v>42684</v>
      </c>
      <c r="B256" s="56" t="s">
        <v>1155</v>
      </c>
      <c r="C256" s="1" t="s">
        <v>157</v>
      </c>
      <c r="D256" s="1" t="s">
        <v>159</v>
      </c>
      <c r="E256" s="193"/>
      <c r="G256" s="1" t="s">
        <v>1247</v>
      </c>
      <c r="H256" s="1" t="s">
        <v>1274</v>
      </c>
      <c r="I256" s="1" t="s">
        <v>1175</v>
      </c>
      <c r="J256" s="56">
        <v>100</v>
      </c>
      <c r="K256" s="81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57">
        <f>ROUND(Tableau1[[#This Row],[Prix_Unit_HT]],2)*Tableau1[[#This Row],[Qte_commande]]</f>
        <v>4104</v>
      </c>
      <c r="P256" s="57">
        <f>ROUND(Tableau1[[#This Row],[Prix_Unit_TTC]],2)*Tableau1[[#This Row],[Qte_commande]]</f>
        <v>4924.8</v>
      </c>
      <c r="Q256" s="1">
        <v>342.86</v>
      </c>
      <c r="R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56" s="1"/>
      <c r="V256" s="1"/>
    </row>
    <row r="257" spans="1:22" ht="13.2" x14ac:dyDescent="0.25">
      <c r="A257" s="2">
        <v>42690</v>
      </c>
      <c r="B257" s="56" t="s">
        <v>1142</v>
      </c>
      <c r="C257" s="1" t="s">
        <v>933</v>
      </c>
      <c r="D257" s="1" t="s">
        <v>4</v>
      </c>
      <c r="E257" s="193"/>
      <c r="G257" s="1" t="s">
        <v>1163</v>
      </c>
      <c r="H257" s="7" t="s">
        <v>1275</v>
      </c>
      <c r="I257" s="7" t="s">
        <v>1240</v>
      </c>
      <c r="J257" s="56">
        <v>20</v>
      </c>
      <c r="K257" s="81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57">
        <f>ROUND(Tableau1[[#This Row],[Prix_Unit_HT]],2)*Tableau1[[#This Row],[Qte_commande]]</f>
        <v>21.36</v>
      </c>
      <c r="P257" s="57">
        <f>ROUND(Tableau1[[#This Row],[Prix_Unit_TTC]],2)*Tableau1[[#This Row],[Qte_commande]]</f>
        <v>22.56</v>
      </c>
      <c r="Q257" s="1">
        <v>6.86</v>
      </c>
      <c r="R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7" s="1"/>
      <c r="V257" s="1"/>
    </row>
    <row r="258" spans="1:22" ht="13.2" x14ac:dyDescent="0.25">
      <c r="A258" s="2">
        <v>42690</v>
      </c>
      <c r="B258" s="56" t="s">
        <v>1142</v>
      </c>
      <c r="C258" s="1" t="s">
        <v>933</v>
      </c>
      <c r="D258" s="1" t="s">
        <v>4</v>
      </c>
      <c r="E258" s="193"/>
      <c r="G258" s="1" t="s">
        <v>1163</v>
      </c>
      <c r="H258" s="7" t="s">
        <v>1275</v>
      </c>
      <c r="I258" s="7" t="s">
        <v>1242</v>
      </c>
      <c r="J258" s="56">
        <v>20</v>
      </c>
      <c r="K258" s="81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57">
        <f>ROUND(Tableau1[[#This Row],[Prix_Unit_HT]],2)*Tableau1[[#This Row],[Qte_commande]]</f>
        <v>21.36</v>
      </c>
      <c r="P258" s="57">
        <f>ROUND(Tableau1[[#This Row],[Prix_Unit_TTC]],2)*Tableau1[[#This Row],[Qte_commande]]</f>
        <v>22.56</v>
      </c>
      <c r="Q258" s="1">
        <v>6.86</v>
      </c>
      <c r="R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8" s="1"/>
      <c r="V258" s="1"/>
    </row>
    <row r="259" spans="1:22" ht="13.2" x14ac:dyDescent="0.25">
      <c r="A259" s="2">
        <v>42690</v>
      </c>
      <c r="B259" s="56" t="s">
        <v>1142</v>
      </c>
      <c r="C259" s="1" t="s">
        <v>933</v>
      </c>
      <c r="D259" s="1" t="s">
        <v>4</v>
      </c>
      <c r="E259" s="193"/>
      <c r="G259" s="1" t="s">
        <v>1163</v>
      </c>
      <c r="H259" s="1" t="s">
        <v>1275</v>
      </c>
      <c r="I259" s="1" t="s">
        <v>1236</v>
      </c>
      <c r="J259" s="56">
        <v>20</v>
      </c>
      <c r="K259" s="81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57">
        <f>ROUND(Tableau1[[#This Row],[Prix_Unit_HT]],2)*Tableau1[[#This Row],[Qte_commande]]</f>
        <v>21.36</v>
      </c>
      <c r="P259" s="57">
        <f>ROUND(Tableau1[[#This Row],[Prix_Unit_TTC]],2)*Tableau1[[#This Row],[Qte_commande]]</f>
        <v>22.56</v>
      </c>
      <c r="Q259" s="1">
        <v>6.86</v>
      </c>
      <c r="R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59" s="1"/>
      <c r="V259" s="1"/>
    </row>
    <row r="260" spans="1:22" ht="13.2" x14ac:dyDescent="0.25">
      <c r="A260" s="2">
        <v>42690</v>
      </c>
      <c r="B260" s="56" t="s">
        <v>1000</v>
      </c>
      <c r="C260" s="1" t="s">
        <v>490</v>
      </c>
      <c r="D260" s="1" t="s">
        <v>4</v>
      </c>
      <c r="E260" s="193"/>
      <c r="G260" s="1" t="s">
        <v>1163</v>
      </c>
      <c r="H260" s="1" t="s">
        <v>1274</v>
      </c>
      <c r="I260" s="1" t="s">
        <v>1175</v>
      </c>
      <c r="J260" s="56">
        <v>70</v>
      </c>
      <c r="K260" s="81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57">
        <f>ROUND(Tableau1[[#This Row],[Prix_Unit_HT]],2)*Tableau1[[#This Row],[Qte_commande]]</f>
        <v>334.56</v>
      </c>
      <c r="P260" s="57">
        <f>ROUND(Tableau1[[#This Row],[Prix_Unit_TTC]],2)*Tableau1[[#This Row],[Qte_commande]]</f>
        <v>401.52</v>
      </c>
      <c r="Q260" s="1">
        <v>24</v>
      </c>
      <c r="R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260" s="1"/>
      <c r="V260" s="1"/>
    </row>
    <row r="261" spans="1:22" ht="13.2" x14ac:dyDescent="0.25">
      <c r="A261" s="2">
        <v>42690</v>
      </c>
      <c r="B261" s="56" t="s">
        <v>1000</v>
      </c>
      <c r="C261" s="1" t="s">
        <v>490</v>
      </c>
      <c r="D261" s="1" t="s">
        <v>4</v>
      </c>
      <c r="E261" s="193"/>
      <c r="G261" s="1" t="s">
        <v>1163</v>
      </c>
      <c r="H261" s="1" t="s">
        <v>1275</v>
      </c>
      <c r="I261" s="1" t="s">
        <v>1243</v>
      </c>
      <c r="J261" s="56">
        <v>50</v>
      </c>
      <c r="K261" s="81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57">
        <f>ROUND(Tableau1[[#This Row],[Prix_Unit_HT]],2)*Tableau1[[#This Row],[Qte_commande]]</f>
        <v>44</v>
      </c>
      <c r="P261" s="57">
        <f>ROUND(Tableau1[[#This Row],[Prix_Unit_TTC]],2)*Tableau1[[#This Row],[Qte_commande]]</f>
        <v>46.4</v>
      </c>
      <c r="Q261" s="1">
        <v>28.57</v>
      </c>
      <c r="R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261" s="1"/>
      <c r="V261" s="1"/>
    </row>
    <row r="262" spans="1:22" ht="13.2" x14ac:dyDescent="0.25">
      <c r="A262" s="2">
        <v>42690</v>
      </c>
      <c r="B262" s="56" t="s">
        <v>1142</v>
      </c>
      <c r="C262" s="1" t="s">
        <v>933</v>
      </c>
      <c r="D262" s="1" t="s">
        <v>4</v>
      </c>
      <c r="E262" s="193"/>
      <c r="G262" s="1" t="s">
        <v>1163</v>
      </c>
      <c r="H262" s="1" t="s">
        <v>1275</v>
      </c>
      <c r="I262" s="1" t="s">
        <v>1238</v>
      </c>
      <c r="J262" s="56">
        <v>20</v>
      </c>
      <c r="K262" s="81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57">
        <f>ROUND(Tableau1[[#This Row],[Prix_Unit_HT]],2)*Tableau1[[#This Row],[Qte_commande]]</f>
        <v>21.36</v>
      </c>
      <c r="P262" s="57">
        <f>ROUND(Tableau1[[#This Row],[Prix_Unit_TTC]],2)*Tableau1[[#This Row],[Qte_commande]]</f>
        <v>22.56</v>
      </c>
      <c r="Q262" s="1">
        <v>6.86</v>
      </c>
      <c r="R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62" s="1"/>
      <c r="V262" s="1"/>
    </row>
    <row r="263" spans="1:22" ht="13.2" x14ac:dyDescent="0.25">
      <c r="A263" s="2">
        <v>42690</v>
      </c>
      <c r="B263" s="56" t="s">
        <v>1000</v>
      </c>
      <c r="C263" s="1" t="s">
        <v>490</v>
      </c>
      <c r="D263" s="1" t="s">
        <v>4</v>
      </c>
      <c r="E263" s="193"/>
      <c r="G263" s="1" t="s">
        <v>1163</v>
      </c>
      <c r="H263" s="1" t="s">
        <v>1275</v>
      </c>
      <c r="I263" s="1" t="s">
        <v>1241</v>
      </c>
      <c r="J263" s="56">
        <v>20</v>
      </c>
      <c r="K263" s="81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57">
        <f>ROUND(Tableau1[[#This Row],[Prix_Unit_HT]],2)*Tableau1[[#This Row],[Qte_commande]]</f>
        <v>42.72</v>
      </c>
      <c r="P263" s="57">
        <f>ROUND(Tableau1[[#This Row],[Prix_Unit_TTC]],2)*Tableau1[[#This Row],[Qte_commande]]</f>
        <v>45.12</v>
      </c>
      <c r="Q263" s="1">
        <v>13.71</v>
      </c>
      <c r="R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3" s="1"/>
      <c r="V263" s="1"/>
    </row>
    <row r="264" spans="1:22" ht="13.2" x14ac:dyDescent="0.25">
      <c r="A264" s="2">
        <v>42690</v>
      </c>
      <c r="B264" s="56" t="s">
        <v>1142</v>
      </c>
      <c r="C264" s="1" t="s">
        <v>933</v>
      </c>
      <c r="D264" s="1" t="s">
        <v>4</v>
      </c>
      <c r="E264" s="193"/>
      <c r="G264" s="1" t="s">
        <v>1163</v>
      </c>
      <c r="H264" s="1" t="s">
        <v>1275</v>
      </c>
      <c r="I264" s="1" t="s">
        <v>1241</v>
      </c>
      <c r="J264" s="56">
        <v>20</v>
      </c>
      <c r="K264" s="81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57">
        <f>ROUND(Tableau1[[#This Row],[Prix_Unit_HT]],2)*Tableau1[[#This Row],[Qte_commande]]</f>
        <v>42.72</v>
      </c>
      <c r="P264" s="57">
        <f>ROUND(Tableau1[[#This Row],[Prix_Unit_TTC]],2)*Tableau1[[#This Row],[Qte_commande]]</f>
        <v>45.12</v>
      </c>
      <c r="Q264" s="1">
        <v>13.71</v>
      </c>
      <c r="R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64" s="1"/>
      <c r="V264" s="1"/>
    </row>
    <row r="265" spans="1:22" ht="13.2" x14ac:dyDescent="0.25">
      <c r="A265" s="2">
        <v>42711</v>
      </c>
      <c r="B265" s="56" t="s">
        <v>1029</v>
      </c>
      <c r="C265" s="1" t="s">
        <v>162</v>
      </c>
      <c r="D265" s="1" t="s">
        <v>164</v>
      </c>
      <c r="E265" s="193"/>
      <c r="G265" s="1" t="s">
        <v>1247</v>
      </c>
      <c r="H265" s="1" t="s">
        <v>1274</v>
      </c>
      <c r="I265" s="1" t="s">
        <v>1175</v>
      </c>
      <c r="J265" s="56">
        <v>175</v>
      </c>
      <c r="K265" s="81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57">
        <f>ROUND(Tableau1[[#This Row],[Prix_Unit_HT]],2)*Tableau1[[#This Row],[Qte_commande]]</f>
        <v>1041.1200000000001</v>
      </c>
      <c r="P265" s="57">
        <f>ROUND(Tableau1[[#This Row],[Prix_Unit_TTC]],2)*Tableau1[[#This Row],[Qte_commande]]</f>
        <v>1249.2</v>
      </c>
      <c r="Q265" s="1">
        <v>90</v>
      </c>
      <c r="R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265" s="1"/>
      <c r="V265" s="1"/>
    </row>
    <row r="266" spans="1:22" ht="13.2" x14ac:dyDescent="0.25">
      <c r="A266" s="2">
        <v>42713</v>
      </c>
      <c r="B266" s="56" t="s">
        <v>1129</v>
      </c>
      <c r="C266" s="1" t="s">
        <v>1130</v>
      </c>
      <c r="D266" s="1" t="s">
        <v>47</v>
      </c>
      <c r="E266" s="193"/>
      <c r="G266" s="1" t="s">
        <v>1163</v>
      </c>
      <c r="H266" s="7" t="s">
        <v>1276</v>
      </c>
      <c r="I266" s="1" t="s">
        <v>915</v>
      </c>
      <c r="J266" s="120">
        <v>6</v>
      </c>
      <c r="K266" s="81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57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57">
        <f>ROUND(Tableau1[[#This Row],[Prix_Unit_HT]],2)*Tableau1[[#This Row],[Qte_commande]]</f>
        <v>139</v>
      </c>
      <c r="P266" s="57">
        <f>ROUND(Tableau1[[#This Row],[Prix_Unit_TTC]],2)*Tableau1[[#This Row],[Qte_commande]]</f>
        <v>166.8</v>
      </c>
      <c r="Q266" s="1">
        <v>1</v>
      </c>
      <c r="R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6" s="1"/>
      <c r="V266" s="1"/>
    </row>
    <row r="267" spans="1:22" ht="13.2" x14ac:dyDescent="0.25">
      <c r="A267" s="2">
        <v>42713</v>
      </c>
      <c r="B267" s="56" t="s">
        <v>1104</v>
      </c>
      <c r="C267" s="1" t="s">
        <v>1105</v>
      </c>
      <c r="D267" s="1" t="s">
        <v>47</v>
      </c>
      <c r="E267" s="193"/>
      <c r="G267" s="1" t="s">
        <v>1163</v>
      </c>
      <c r="H267" s="1" t="s">
        <v>1276</v>
      </c>
      <c r="I267" s="1" t="s">
        <v>128</v>
      </c>
      <c r="J267" s="107">
        <v>3</v>
      </c>
      <c r="K267" s="81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57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57">
        <f>ROUND(Tableau1[[#This Row],[Prix_Unit_HT]],2)*Tableau1[[#This Row],[Qte_commande]]</f>
        <v>299</v>
      </c>
      <c r="P267" s="57">
        <f>ROUND(Tableau1[[#This Row],[Prix_Unit_TTC]],2)*Tableau1[[#This Row],[Qte_commande]]</f>
        <v>358.8</v>
      </c>
      <c r="Q267" s="1">
        <v>1</v>
      </c>
      <c r="R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7" s="1"/>
      <c r="V267" s="1"/>
    </row>
    <row r="268" spans="1:22" ht="13.2" x14ac:dyDescent="0.25">
      <c r="A268" s="2">
        <v>42713</v>
      </c>
      <c r="B268" s="56" t="s">
        <v>1106</v>
      </c>
      <c r="C268" s="1" t="s">
        <v>875</v>
      </c>
      <c r="D268" s="1" t="s">
        <v>313</v>
      </c>
      <c r="E268" s="193"/>
      <c r="G268" s="1" t="s">
        <v>1163</v>
      </c>
      <c r="H268" s="1" t="s">
        <v>1276</v>
      </c>
      <c r="I268" s="1" t="s">
        <v>128</v>
      </c>
      <c r="J268" s="107">
        <v>3</v>
      </c>
      <c r="K268" s="81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57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57">
        <f>ROUND(Tableau1[[#This Row],[Prix_Unit_HT]],2)*Tableau1[[#This Row],[Qte_commande]]</f>
        <v>299</v>
      </c>
      <c r="P268" s="57">
        <f>ROUND(Tableau1[[#This Row],[Prix_Unit_TTC]],2)*Tableau1[[#This Row],[Qte_commande]]</f>
        <v>358.8</v>
      </c>
      <c r="Q268" s="1">
        <v>1</v>
      </c>
      <c r="R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268" s="1"/>
      <c r="V268" s="1"/>
    </row>
    <row r="269" spans="1:22" ht="13.2" x14ac:dyDescent="0.25">
      <c r="A269" s="2">
        <v>42716</v>
      </c>
      <c r="B269" s="56" t="s">
        <v>1107</v>
      </c>
      <c r="C269" s="1" t="s">
        <v>99</v>
      </c>
      <c r="D269" s="1" t="s">
        <v>4</v>
      </c>
      <c r="E269" s="193"/>
      <c r="G269" s="1" t="s">
        <v>1247</v>
      </c>
      <c r="H269" s="7" t="s">
        <v>1274</v>
      </c>
      <c r="I269" s="1" t="s">
        <v>1244</v>
      </c>
      <c r="J269" s="56">
        <v>70</v>
      </c>
      <c r="K269" s="81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57">
        <f>ROUND(Tableau1[[#This Row],[Prix_Unit_HT]],2)*Tableau1[[#This Row],[Qte_commande]]</f>
        <v>104.46000000000001</v>
      </c>
      <c r="P269" s="57">
        <f>ROUND(Tableau1[[#This Row],[Prix_Unit_TTC]],2)*Tableau1[[#This Row],[Qte_commande]]</f>
        <v>125.34</v>
      </c>
      <c r="Q269" s="1">
        <v>6</v>
      </c>
      <c r="R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69" s="1"/>
      <c r="V269" s="1"/>
    </row>
    <row r="270" spans="1:22" ht="13.2" x14ac:dyDescent="0.25">
      <c r="A270" s="2">
        <v>42716</v>
      </c>
      <c r="B270" s="56" t="s">
        <v>1134</v>
      </c>
      <c r="C270" s="1" t="s">
        <v>1095</v>
      </c>
      <c r="D270" s="1" t="s">
        <v>11</v>
      </c>
      <c r="E270" s="193"/>
      <c r="G270" s="1" t="s">
        <v>1163</v>
      </c>
      <c r="H270" s="1" t="s">
        <v>1274</v>
      </c>
      <c r="I270" s="1" t="s">
        <v>636</v>
      </c>
      <c r="J270" s="56">
        <v>70</v>
      </c>
      <c r="K270" s="81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57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57">
        <f>ROUND(Tableau1[[#This Row],[Prix_Unit_HT]],2)*Tableau1[[#This Row],[Qte_commande]]</f>
        <v>0</v>
      </c>
      <c r="P270" s="57">
        <f>ROUND(Tableau1[[#This Row],[Prix_Unit_TTC]],2)*Tableau1[[#This Row],[Qte_commande]]</f>
        <v>0</v>
      </c>
      <c r="Q270" s="1">
        <v>12</v>
      </c>
      <c r="R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70" s="1"/>
      <c r="V270" s="1"/>
    </row>
    <row r="271" spans="1:22" ht="13.2" x14ac:dyDescent="0.25">
      <c r="A271" s="2">
        <v>42716</v>
      </c>
      <c r="B271" s="56" t="s">
        <v>1134</v>
      </c>
      <c r="C271" s="1" t="s">
        <v>1095</v>
      </c>
      <c r="D271" s="1" t="s">
        <v>11</v>
      </c>
      <c r="E271" s="193"/>
      <c r="G271" s="1" t="s">
        <v>1163</v>
      </c>
      <c r="H271" s="1" t="s">
        <v>1274</v>
      </c>
      <c r="I271" s="1" t="s">
        <v>636</v>
      </c>
      <c r="J271" s="56">
        <v>70</v>
      </c>
      <c r="K271" s="81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57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57">
        <f>ROUND(Tableau1[[#This Row],[Prix_Unit_HT]],2)*Tableau1[[#This Row],[Qte_commande]]</f>
        <v>0</v>
      </c>
      <c r="P271" s="57">
        <f>ROUND(Tableau1[[#This Row],[Prix_Unit_TTC]],2)*Tableau1[[#This Row],[Qte_commande]]</f>
        <v>0</v>
      </c>
      <c r="Q271" s="1">
        <v>6</v>
      </c>
      <c r="R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1" s="1"/>
      <c r="V271" s="1"/>
    </row>
    <row r="272" spans="1:22" ht="13.2" x14ac:dyDescent="0.25">
      <c r="A272" s="2">
        <v>42716</v>
      </c>
      <c r="B272" s="56" t="s">
        <v>1134</v>
      </c>
      <c r="C272" s="1" t="s">
        <v>1095</v>
      </c>
      <c r="D272" s="1" t="s">
        <v>11</v>
      </c>
      <c r="E272" s="193"/>
      <c r="G272" s="1" t="s">
        <v>1163</v>
      </c>
      <c r="H272" s="1" t="s">
        <v>1275</v>
      </c>
      <c r="I272" s="1" t="s">
        <v>1243</v>
      </c>
      <c r="J272" s="56">
        <v>50</v>
      </c>
      <c r="K272" s="81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57">
        <f>ROUND(Tableau1[[#This Row],[Prix_Unit_HT]],2)*Tableau1[[#This Row],[Qte_commande]]</f>
        <v>66</v>
      </c>
      <c r="P272" s="57">
        <f>ROUND(Tableau1[[#This Row],[Prix_Unit_TTC]],2)*Tableau1[[#This Row],[Qte_commande]]</f>
        <v>69.599999999999994</v>
      </c>
      <c r="Q272" s="1">
        <v>42.86</v>
      </c>
      <c r="R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272" s="1"/>
      <c r="V272" s="1"/>
    </row>
    <row r="273" spans="1:22" ht="13.2" x14ac:dyDescent="0.25">
      <c r="A273" s="2">
        <v>42716</v>
      </c>
      <c r="B273" s="56" t="s">
        <v>1036</v>
      </c>
      <c r="C273" s="1" t="s">
        <v>18</v>
      </c>
      <c r="D273" s="1" t="s">
        <v>20</v>
      </c>
      <c r="E273" s="193"/>
      <c r="G273" s="1" t="s">
        <v>1247</v>
      </c>
      <c r="H273" s="1" t="s">
        <v>1274</v>
      </c>
      <c r="I273" s="1" t="s">
        <v>1216</v>
      </c>
      <c r="J273" s="56">
        <v>100</v>
      </c>
      <c r="K273" s="81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57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57">
        <f>ROUND(Tableau1[[#This Row],[Prix_Unit_HT]],2)*Tableau1[[#This Row],[Qte_commande]]</f>
        <v>0</v>
      </c>
      <c r="P273" s="57">
        <f>ROUND(Tableau1[[#This Row],[Prix_Unit_TTC]],2)*Tableau1[[#This Row],[Qte_commande]]</f>
        <v>0</v>
      </c>
      <c r="Q273" s="1">
        <v>51.43</v>
      </c>
      <c r="R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273" s="1"/>
      <c r="V273" s="1"/>
    </row>
    <row r="274" spans="1:22" ht="13.2" x14ac:dyDescent="0.25">
      <c r="A274" s="2">
        <v>42716</v>
      </c>
      <c r="B274" s="56" t="s">
        <v>1141</v>
      </c>
      <c r="C274" s="1" t="s">
        <v>434</v>
      </c>
      <c r="D274" s="1" t="s">
        <v>20</v>
      </c>
      <c r="E274" s="193"/>
      <c r="G274" s="1" t="s">
        <v>1247</v>
      </c>
      <c r="H274" s="1" t="s">
        <v>1275</v>
      </c>
      <c r="I274" s="1" t="s">
        <v>1241</v>
      </c>
      <c r="J274" s="56">
        <v>20</v>
      </c>
      <c r="K274" s="81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57">
        <f>ROUND(Tableau1[[#This Row],[Prix_Unit_HT]],2)*Tableau1[[#This Row],[Qte_commande]]</f>
        <v>38.880000000000003</v>
      </c>
      <c r="P274" s="57">
        <f>ROUND(Tableau1[[#This Row],[Prix_Unit_TTC]],2)*Tableau1[[#This Row],[Qte_commande]]</f>
        <v>40.799999999999997</v>
      </c>
      <c r="Q274" s="1">
        <v>13.71</v>
      </c>
      <c r="R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4" s="1"/>
      <c r="V274" s="1"/>
    </row>
    <row r="275" spans="1:22" ht="13.2" x14ac:dyDescent="0.25">
      <c r="A275" s="2">
        <v>42716</v>
      </c>
      <c r="B275" s="56" t="s">
        <v>1107</v>
      </c>
      <c r="C275" s="1" t="s">
        <v>99</v>
      </c>
      <c r="D275" s="1" t="s">
        <v>4</v>
      </c>
      <c r="E275" s="193"/>
      <c r="G275" s="1" t="s">
        <v>1247</v>
      </c>
      <c r="H275" s="1" t="s">
        <v>1275</v>
      </c>
      <c r="I275" s="1" t="s">
        <v>1241</v>
      </c>
      <c r="J275" s="56">
        <v>20</v>
      </c>
      <c r="K275" s="81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57">
        <f>ROUND(Tableau1[[#This Row],[Prix_Unit_HT]],2)*Tableau1[[#This Row],[Qte_commande]]</f>
        <v>38.880000000000003</v>
      </c>
      <c r="P275" s="57">
        <f>ROUND(Tableau1[[#This Row],[Prix_Unit_TTC]],2)*Tableau1[[#This Row],[Qte_commande]]</f>
        <v>40.799999999999997</v>
      </c>
      <c r="Q275" s="1">
        <v>13.71</v>
      </c>
      <c r="R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75" s="1"/>
      <c r="V275" s="1"/>
    </row>
    <row r="276" spans="1:22" ht="13.2" x14ac:dyDescent="0.25">
      <c r="A276" s="2">
        <v>42716</v>
      </c>
      <c r="B276" s="56" t="s">
        <v>1141</v>
      </c>
      <c r="C276" s="1" t="s">
        <v>434</v>
      </c>
      <c r="D276" s="1" t="s">
        <v>20</v>
      </c>
      <c r="E276" s="193"/>
      <c r="G276" s="1" t="s">
        <v>1247</v>
      </c>
      <c r="H276" s="1" t="s">
        <v>1275</v>
      </c>
      <c r="I276" s="1" t="s">
        <v>1237</v>
      </c>
      <c r="J276" s="56">
        <v>20</v>
      </c>
      <c r="K276" s="81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57">
        <f>ROUND(Tableau1[[#This Row],[Prix_Unit_HT]],2)*Tableau1[[#This Row],[Qte_commande]]</f>
        <v>58.320000000000007</v>
      </c>
      <c r="P276" s="57">
        <f>ROUND(Tableau1[[#This Row],[Prix_Unit_TTC]],2)*Tableau1[[#This Row],[Qte_commande]]</f>
        <v>61.199999999999996</v>
      </c>
      <c r="Q276" s="1">
        <v>20.57</v>
      </c>
      <c r="R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76" s="1"/>
      <c r="V276" s="1"/>
    </row>
    <row r="277" spans="1:22" ht="13.2" x14ac:dyDescent="0.25">
      <c r="A277" s="2">
        <v>42716</v>
      </c>
      <c r="B277" s="56" t="s">
        <v>1107</v>
      </c>
      <c r="C277" s="1" t="s">
        <v>99</v>
      </c>
      <c r="D277" s="1" t="s">
        <v>4</v>
      </c>
      <c r="E277" s="193"/>
      <c r="G277" s="1" t="s">
        <v>1247</v>
      </c>
      <c r="H277" s="1" t="s">
        <v>1274</v>
      </c>
      <c r="I277" s="1" t="s">
        <v>181</v>
      </c>
      <c r="J277" s="56">
        <v>70</v>
      </c>
      <c r="K277" s="81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57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57">
        <f>ROUND(Tableau1[[#This Row],[Prix_Unit_HT]],2)*Tableau1[[#This Row],[Qte_commande]]</f>
        <v>0</v>
      </c>
      <c r="P277" s="57">
        <f>ROUND(Tableau1[[#This Row],[Prix_Unit_TTC]],2)*Tableau1[[#This Row],[Qte_commande]]</f>
        <v>0</v>
      </c>
      <c r="Q277" s="1">
        <v>18</v>
      </c>
      <c r="R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77" s="1"/>
      <c r="V277" s="1"/>
    </row>
    <row r="278" spans="1:22" ht="13.2" x14ac:dyDescent="0.25">
      <c r="A278" s="2">
        <v>42716</v>
      </c>
      <c r="B278" s="56" t="s">
        <v>1107</v>
      </c>
      <c r="C278" s="1" t="s">
        <v>99</v>
      </c>
      <c r="D278" s="1" t="s">
        <v>4</v>
      </c>
      <c r="E278" s="193"/>
      <c r="G278" s="1" t="s">
        <v>1163</v>
      </c>
      <c r="H278" s="1" t="s">
        <v>1274</v>
      </c>
      <c r="I278" s="1" t="s">
        <v>640</v>
      </c>
      <c r="J278" s="56">
        <v>70</v>
      </c>
      <c r="K278" s="81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57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57">
        <f>ROUND(Tableau1[[#This Row],[Prix_Unit_HT]],2)*Tableau1[[#This Row],[Qte_commande]]</f>
        <v>0</v>
      </c>
      <c r="P278" s="57">
        <f>ROUND(Tableau1[[#This Row],[Prix_Unit_TTC]],2)*Tableau1[[#This Row],[Qte_commande]]</f>
        <v>0</v>
      </c>
      <c r="Q278" s="1">
        <v>6</v>
      </c>
      <c r="R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8" s="1"/>
      <c r="V278" s="1"/>
    </row>
    <row r="279" spans="1:22" ht="13.2" x14ac:dyDescent="0.25">
      <c r="A279" s="2">
        <v>42716</v>
      </c>
      <c r="B279" s="56" t="s">
        <v>1107</v>
      </c>
      <c r="C279" s="1" t="s">
        <v>99</v>
      </c>
      <c r="D279" s="1" t="s">
        <v>4</v>
      </c>
      <c r="E279" s="193"/>
      <c r="G279" s="1" t="s">
        <v>1163</v>
      </c>
      <c r="H279" s="1" t="s">
        <v>1274</v>
      </c>
      <c r="I279" s="1" t="s">
        <v>924</v>
      </c>
      <c r="J279" s="56">
        <v>70</v>
      </c>
      <c r="K279" s="81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57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57">
        <f>ROUND(Tableau1[[#This Row],[Prix_Unit_HT]],2)*Tableau1[[#This Row],[Qte_commande]]</f>
        <v>0</v>
      </c>
      <c r="P279" s="57">
        <f>ROUND(Tableau1[[#This Row],[Prix_Unit_TTC]],2)*Tableau1[[#This Row],[Qte_commande]]</f>
        <v>0</v>
      </c>
      <c r="Q279" s="1">
        <v>6</v>
      </c>
      <c r="R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279" s="1"/>
      <c r="V279" s="1"/>
    </row>
    <row r="280" spans="1:22" ht="13.2" x14ac:dyDescent="0.25">
      <c r="A280" s="2">
        <v>42717</v>
      </c>
      <c r="B280" s="56" t="s">
        <v>1001</v>
      </c>
      <c r="C280" s="1" t="s">
        <v>226</v>
      </c>
      <c r="D280" s="1" t="s">
        <v>228</v>
      </c>
      <c r="E280" s="193"/>
      <c r="G280" s="1" t="s">
        <v>1247</v>
      </c>
      <c r="H280" s="1" t="s">
        <v>1274</v>
      </c>
      <c r="I280" s="1" t="s">
        <v>1175</v>
      </c>
      <c r="J280" s="56">
        <v>70</v>
      </c>
      <c r="K280" s="81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57">
        <f>ROUND(Tableau1[[#This Row],[Prix_Unit_HT]],2)*Tableau1[[#This Row],[Qte_commande]]</f>
        <v>1879.5</v>
      </c>
      <c r="P280" s="57">
        <f>ROUND(Tableau1[[#This Row],[Prix_Unit_TTC]],2)*Tableau1[[#This Row],[Qte_commande]]</f>
        <v>2256</v>
      </c>
      <c r="Q280" s="1">
        <v>150</v>
      </c>
      <c r="R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280" s="1"/>
      <c r="V280" s="1"/>
    </row>
    <row r="281" spans="1:22" ht="13.2" x14ac:dyDescent="0.25">
      <c r="A281" s="2">
        <v>42717</v>
      </c>
      <c r="B281" s="56" t="s">
        <v>1156</v>
      </c>
      <c r="C281" s="1" t="s">
        <v>92</v>
      </c>
      <c r="D281" s="1" t="s">
        <v>946</v>
      </c>
      <c r="E281" s="193"/>
      <c r="G281" s="1" t="s">
        <v>1247</v>
      </c>
      <c r="H281" s="1" t="s">
        <v>1274</v>
      </c>
      <c r="I281" s="1" t="s">
        <v>1175</v>
      </c>
      <c r="J281" s="56">
        <v>100</v>
      </c>
      <c r="K281" s="81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57">
        <f>ROUND(Tableau1[[#This Row],[Prix_Unit_HT]],2)*Tableau1[[#This Row],[Qte_commande]]</f>
        <v>2052</v>
      </c>
      <c r="P281" s="57">
        <f>ROUND(Tableau1[[#This Row],[Prix_Unit_TTC]],2)*Tableau1[[#This Row],[Qte_commande]]</f>
        <v>2462.4</v>
      </c>
      <c r="Q281" s="1">
        <v>171.43</v>
      </c>
      <c r="R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281" s="1"/>
      <c r="V281" s="1"/>
    </row>
    <row r="282" spans="1:22" ht="13.2" x14ac:dyDescent="0.25">
      <c r="A282" s="2">
        <v>42717</v>
      </c>
      <c r="B282" s="56" t="s">
        <v>1037</v>
      </c>
      <c r="C282" s="1" t="s">
        <v>6</v>
      </c>
      <c r="D282" s="1" t="s">
        <v>8</v>
      </c>
      <c r="E282" s="193"/>
      <c r="G282" s="1" t="s">
        <v>1247</v>
      </c>
      <c r="H282" s="1" t="s">
        <v>1274</v>
      </c>
      <c r="I282" s="1" t="s">
        <v>1216</v>
      </c>
      <c r="J282" s="56">
        <v>100</v>
      </c>
      <c r="K282" s="81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57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57">
        <f>ROUND(Tableau1[[#This Row],[Prix_Unit_HT]],2)*Tableau1[[#This Row],[Qte_commande]]</f>
        <v>0</v>
      </c>
      <c r="P282" s="57">
        <f>ROUND(Tableau1[[#This Row],[Prix_Unit_TTC]],2)*Tableau1[[#This Row],[Qte_commande]]</f>
        <v>0</v>
      </c>
      <c r="Q282" s="1">
        <v>17.14</v>
      </c>
      <c r="R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282" s="1"/>
      <c r="V282" s="1"/>
    </row>
    <row r="283" spans="1:22" ht="13.2" x14ac:dyDescent="0.25">
      <c r="A283" s="2">
        <v>42717</v>
      </c>
      <c r="B283" s="56" t="s">
        <v>1037</v>
      </c>
      <c r="C283" s="1" t="s">
        <v>6</v>
      </c>
      <c r="D283" s="1" t="s">
        <v>8</v>
      </c>
      <c r="E283" s="193"/>
      <c r="G283" s="1" t="s">
        <v>1247</v>
      </c>
      <c r="H283" s="1" t="s">
        <v>1274</v>
      </c>
      <c r="I283" s="1" t="s">
        <v>1216</v>
      </c>
      <c r="J283" s="56">
        <v>100</v>
      </c>
      <c r="K283" s="81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57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57">
        <f>ROUND(Tableau1[[#This Row],[Prix_Unit_HT]],2)*Tableau1[[#This Row],[Qte_commande]]</f>
        <v>0</v>
      </c>
      <c r="P283" s="57">
        <f>ROUND(Tableau1[[#This Row],[Prix_Unit_TTC]],2)*Tableau1[[#This Row],[Qte_commande]]</f>
        <v>0</v>
      </c>
      <c r="Q283" s="1">
        <v>34.29</v>
      </c>
      <c r="R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283" s="1"/>
      <c r="V283" s="1"/>
    </row>
    <row r="284" spans="1:22" ht="13.2" x14ac:dyDescent="0.25">
      <c r="A284" s="2">
        <v>42718</v>
      </c>
      <c r="B284" s="56" t="s">
        <v>1108</v>
      </c>
      <c r="C284" s="1" t="s">
        <v>45</v>
      </c>
      <c r="D284" s="1" t="s">
        <v>47</v>
      </c>
      <c r="E284" s="193"/>
      <c r="G284" s="1" t="s">
        <v>1247</v>
      </c>
      <c r="H284" s="7" t="s">
        <v>1275</v>
      </c>
      <c r="I284" s="7" t="s">
        <v>1239</v>
      </c>
      <c r="J284" s="56">
        <v>20</v>
      </c>
      <c r="K284" s="81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57">
        <f>ROUND(Tableau1[[#This Row],[Prix_Unit_HT]],2)*Tableau1[[#This Row],[Qte_commande]]</f>
        <v>38.880000000000003</v>
      </c>
      <c r="P284" s="57">
        <f>ROUND(Tableau1[[#This Row],[Prix_Unit_TTC]],2)*Tableau1[[#This Row],[Qte_commande]]</f>
        <v>40.799999999999997</v>
      </c>
      <c r="Q284" s="1">
        <v>13.71</v>
      </c>
      <c r="R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4" s="1"/>
      <c r="V284" s="1"/>
    </row>
    <row r="285" spans="1:22" ht="13.2" x14ac:dyDescent="0.25">
      <c r="A285" s="2">
        <v>42718</v>
      </c>
      <c r="B285" s="56" t="s">
        <v>1108</v>
      </c>
      <c r="C285" s="1" t="s">
        <v>45</v>
      </c>
      <c r="D285" s="1" t="s">
        <v>47</v>
      </c>
      <c r="E285" s="193"/>
      <c r="G285" s="1" t="s">
        <v>1247</v>
      </c>
      <c r="H285" s="7" t="s">
        <v>1275</v>
      </c>
      <c r="I285" s="7" t="s">
        <v>1239</v>
      </c>
      <c r="J285" s="56">
        <v>20</v>
      </c>
      <c r="K285" s="81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57">
        <f>ROUND(Tableau1[[#This Row],[Prix_Unit_HT]],2)*Tableau1[[#This Row],[Qte_commande]]</f>
        <v>19.440000000000001</v>
      </c>
      <c r="P285" s="57">
        <f>ROUND(Tableau1[[#This Row],[Prix_Unit_TTC]],2)*Tableau1[[#This Row],[Qte_commande]]</f>
        <v>20.399999999999999</v>
      </c>
      <c r="Q285" s="1">
        <v>6.86</v>
      </c>
      <c r="R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85" s="1"/>
      <c r="V285" s="1"/>
    </row>
    <row r="286" spans="1:22" ht="13.2" x14ac:dyDescent="0.25">
      <c r="A286" s="2">
        <v>42718</v>
      </c>
      <c r="B286" s="56" t="s">
        <v>1108</v>
      </c>
      <c r="C286" s="1" t="s">
        <v>45</v>
      </c>
      <c r="D286" s="1" t="s">
        <v>47</v>
      </c>
      <c r="E286" s="193"/>
      <c r="G286" s="1" t="s">
        <v>1247</v>
      </c>
      <c r="H286" s="7" t="s">
        <v>1275</v>
      </c>
      <c r="I286" s="7" t="s">
        <v>1240</v>
      </c>
      <c r="J286" s="56">
        <v>20</v>
      </c>
      <c r="K286" s="81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57">
        <f>ROUND(Tableau1[[#This Row],[Prix_Unit_HT]],2)*Tableau1[[#This Row],[Qte_commande]]</f>
        <v>58.320000000000007</v>
      </c>
      <c r="P286" s="57">
        <f>ROUND(Tableau1[[#This Row],[Prix_Unit_TTC]],2)*Tableau1[[#This Row],[Qte_commande]]</f>
        <v>61.199999999999996</v>
      </c>
      <c r="Q286" s="1">
        <v>20.57</v>
      </c>
      <c r="R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6" s="1"/>
      <c r="V286" s="1"/>
    </row>
    <row r="287" spans="1:22" ht="13.2" x14ac:dyDescent="0.25">
      <c r="A287" s="2">
        <v>42718</v>
      </c>
      <c r="B287" s="56" t="s">
        <v>1108</v>
      </c>
      <c r="C287" s="1" t="s">
        <v>45</v>
      </c>
      <c r="D287" s="1" t="s">
        <v>47</v>
      </c>
      <c r="E287" s="193"/>
      <c r="G287" s="1" t="s">
        <v>1247</v>
      </c>
      <c r="H287" s="7" t="s">
        <v>1274</v>
      </c>
      <c r="I287" s="1" t="s">
        <v>1244</v>
      </c>
      <c r="J287" s="56">
        <v>70</v>
      </c>
      <c r="K287" s="81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57">
        <f>ROUND(Tableau1[[#This Row],[Prix_Unit_HT]],2)*Tableau1[[#This Row],[Qte_commande]]</f>
        <v>208.92000000000002</v>
      </c>
      <c r="P287" s="57">
        <f>ROUND(Tableau1[[#This Row],[Prix_Unit_TTC]],2)*Tableau1[[#This Row],[Qte_commande]]</f>
        <v>250.68</v>
      </c>
      <c r="Q287" s="1">
        <v>12</v>
      </c>
      <c r="R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87" s="1"/>
      <c r="V287" s="1"/>
    </row>
    <row r="288" spans="1:22" ht="13.2" x14ac:dyDescent="0.25">
      <c r="A288" s="2">
        <v>42718</v>
      </c>
      <c r="B288" s="56" t="s">
        <v>1108</v>
      </c>
      <c r="C288" s="1" t="s">
        <v>45</v>
      </c>
      <c r="D288" s="1" t="s">
        <v>47</v>
      </c>
      <c r="E288" s="193"/>
      <c r="G288" s="1" t="s">
        <v>1247</v>
      </c>
      <c r="H288" s="7" t="s">
        <v>1275</v>
      </c>
      <c r="I288" s="7" t="s">
        <v>1242</v>
      </c>
      <c r="J288" s="56">
        <v>20</v>
      </c>
      <c r="K288" s="81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57">
        <f>ROUND(Tableau1[[#This Row],[Prix_Unit_HT]],2)*Tableau1[[#This Row],[Qte_commande]]</f>
        <v>38.880000000000003</v>
      </c>
      <c r="P288" s="57">
        <f>ROUND(Tableau1[[#This Row],[Prix_Unit_TTC]],2)*Tableau1[[#This Row],[Qte_commande]]</f>
        <v>40.799999999999997</v>
      </c>
      <c r="Q288" s="1">
        <v>13.71</v>
      </c>
      <c r="R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288" s="1"/>
      <c r="V288" s="1"/>
    </row>
    <row r="289" spans="1:22" ht="13.2" x14ac:dyDescent="0.25">
      <c r="A289" s="2">
        <v>42718</v>
      </c>
      <c r="B289" s="56" t="s">
        <v>1108</v>
      </c>
      <c r="C289" s="1" t="s">
        <v>45</v>
      </c>
      <c r="D289" s="1" t="s">
        <v>47</v>
      </c>
      <c r="E289" s="193"/>
      <c r="G289" s="1" t="s">
        <v>1247</v>
      </c>
      <c r="H289" s="1" t="s">
        <v>1275</v>
      </c>
      <c r="I289" s="1" t="s">
        <v>1238</v>
      </c>
      <c r="J289" s="56">
        <v>20</v>
      </c>
      <c r="K289" s="81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57">
        <f>ROUND(Tableau1[[#This Row],[Prix_Unit_HT]],2)*Tableau1[[#This Row],[Qte_commande]]</f>
        <v>58.320000000000007</v>
      </c>
      <c r="P289" s="57">
        <f>ROUND(Tableau1[[#This Row],[Prix_Unit_TTC]],2)*Tableau1[[#This Row],[Qte_commande]]</f>
        <v>61.199999999999996</v>
      </c>
      <c r="Q289" s="1">
        <v>20.57</v>
      </c>
      <c r="R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289" s="1"/>
      <c r="V289" s="1"/>
    </row>
    <row r="290" spans="1:22" ht="13.2" x14ac:dyDescent="0.25">
      <c r="A290" s="2">
        <v>42718</v>
      </c>
      <c r="B290" s="56" t="s">
        <v>1108</v>
      </c>
      <c r="C290" s="1" t="s">
        <v>45</v>
      </c>
      <c r="D290" s="1" t="s">
        <v>47</v>
      </c>
      <c r="E290" s="193"/>
      <c r="G290" s="1" t="s">
        <v>1247</v>
      </c>
      <c r="H290" s="1" t="s">
        <v>1274</v>
      </c>
      <c r="I290" s="1" t="s">
        <v>181</v>
      </c>
      <c r="J290" s="56">
        <v>70</v>
      </c>
      <c r="K290" s="81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57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57">
        <f>ROUND(Tableau1[[#This Row],[Prix_Unit_HT]],2)*Tableau1[[#This Row],[Qte_commande]]</f>
        <v>0</v>
      </c>
      <c r="P290" s="57">
        <f>ROUND(Tableau1[[#This Row],[Prix_Unit_TTC]],2)*Tableau1[[#This Row],[Qte_commande]]</f>
        <v>0</v>
      </c>
      <c r="Q290" s="1">
        <v>12</v>
      </c>
      <c r="R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290" s="1"/>
      <c r="V290" s="1"/>
    </row>
    <row r="291" spans="1:22" ht="13.2" x14ac:dyDescent="0.25">
      <c r="A291" s="2">
        <v>42723</v>
      </c>
      <c r="B291" s="56" t="s">
        <v>1135</v>
      </c>
      <c r="C291" s="1" t="s">
        <v>1095</v>
      </c>
      <c r="D291" s="1" t="s">
        <v>11</v>
      </c>
      <c r="E291" s="193"/>
      <c r="G291" s="1" t="s">
        <v>1163</v>
      </c>
      <c r="H291" s="1" t="s">
        <v>1274</v>
      </c>
      <c r="I291" s="1" t="s">
        <v>636</v>
      </c>
      <c r="J291" s="56">
        <v>70</v>
      </c>
      <c r="K291" s="81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57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57">
        <f>ROUND(Tableau1[[#This Row],[Prix_Unit_HT]],2)*Tableau1[[#This Row],[Qte_commande]]</f>
        <v>0</v>
      </c>
      <c r="P291" s="57">
        <f>ROUND(Tableau1[[#This Row],[Prix_Unit_TTC]],2)*Tableau1[[#This Row],[Qte_commande]]</f>
        <v>0</v>
      </c>
      <c r="Q291" s="1">
        <v>-12</v>
      </c>
      <c r="R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291" s="1"/>
      <c r="V291" s="1"/>
    </row>
    <row r="292" spans="1:22" ht="13.2" x14ac:dyDescent="0.25">
      <c r="A292" s="2">
        <v>42731</v>
      </c>
      <c r="B292" s="56" t="s">
        <v>1003</v>
      </c>
      <c r="C292" s="1" t="s">
        <v>230</v>
      </c>
      <c r="D292" s="1" t="s">
        <v>232</v>
      </c>
      <c r="E292" s="193"/>
      <c r="G292" s="1" t="s">
        <v>1247</v>
      </c>
      <c r="H292" s="1" t="s">
        <v>1274</v>
      </c>
      <c r="I292" s="1" t="s">
        <v>1175</v>
      </c>
      <c r="J292" s="56">
        <v>70</v>
      </c>
      <c r="K292" s="81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57">
        <f>ROUND(Tableau1[[#This Row],[Prix_Unit_HT]],2)*Tableau1[[#This Row],[Qte_commande]]</f>
        <v>6014.4</v>
      </c>
      <c r="P292" s="57">
        <f>ROUND(Tableau1[[#This Row],[Prix_Unit_TTC]],2)*Tableau1[[#This Row],[Qte_commande]]</f>
        <v>7219.2</v>
      </c>
      <c r="Q292" s="1">
        <v>480</v>
      </c>
      <c r="R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292" s="1"/>
      <c r="V292" s="1"/>
    </row>
    <row r="293" spans="1:22" ht="13.2" x14ac:dyDescent="0.25">
      <c r="A293" s="2">
        <v>42732</v>
      </c>
      <c r="B293" s="56" t="s">
        <v>1002</v>
      </c>
      <c r="C293" s="1" t="s">
        <v>142</v>
      </c>
      <c r="D293" s="1" t="s">
        <v>144</v>
      </c>
      <c r="E293" s="193"/>
      <c r="G293" s="1" t="s">
        <v>1247</v>
      </c>
      <c r="H293" s="7" t="s">
        <v>1275</v>
      </c>
      <c r="I293" s="7" t="s">
        <v>1239</v>
      </c>
      <c r="J293" s="56">
        <v>20</v>
      </c>
      <c r="K293" s="81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57">
        <f>ROUND(Tableau1[[#This Row],[Prix_Unit_HT]],2)*Tableau1[[#This Row],[Qte_commande]]</f>
        <v>19.440000000000001</v>
      </c>
      <c r="P293" s="57">
        <f>ROUND(Tableau1[[#This Row],[Prix_Unit_TTC]],2)*Tableau1[[#This Row],[Qte_commande]]</f>
        <v>20.399999999999999</v>
      </c>
      <c r="Q293" s="1">
        <v>6.86</v>
      </c>
      <c r="R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293" s="1"/>
      <c r="V293" s="1"/>
    </row>
    <row r="294" spans="1:22" ht="13.2" x14ac:dyDescent="0.25">
      <c r="A294" s="2">
        <v>42732</v>
      </c>
      <c r="B294" s="56" t="s">
        <v>1002</v>
      </c>
      <c r="C294" s="1" t="s">
        <v>142</v>
      </c>
      <c r="D294" s="1" t="s">
        <v>144</v>
      </c>
      <c r="E294" s="193"/>
      <c r="G294" s="1" t="s">
        <v>1247</v>
      </c>
      <c r="H294" s="1" t="s">
        <v>1274</v>
      </c>
      <c r="I294" s="1" t="s">
        <v>1175</v>
      </c>
      <c r="J294" s="56">
        <v>70</v>
      </c>
      <c r="K294" s="81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57">
        <f>ROUND(Tableau1[[#This Row],[Prix_Unit_HT]],2)*Tableau1[[#This Row],[Qte_commande]]</f>
        <v>451.08</v>
      </c>
      <c r="P294" s="57">
        <f>ROUND(Tableau1[[#This Row],[Prix_Unit_TTC]],2)*Tableau1[[#This Row],[Qte_commande]]</f>
        <v>541.43999999999994</v>
      </c>
      <c r="Q294" s="1">
        <v>36</v>
      </c>
      <c r="R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294" s="1"/>
      <c r="V294" s="1"/>
    </row>
    <row r="295" spans="1:22" ht="13.2" x14ac:dyDescent="0.25">
      <c r="A295" s="2">
        <v>42739</v>
      </c>
      <c r="B295" s="56" t="s">
        <v>956</v>
      </c>
      <c r="C295" s="1" t="s">
        <v>157</v>
      </c>
      <c r="D295" s="1" t="s">
        <v>159</v>
      </c>
      <c r="E295" s="193"/>
      <c r="G295" s="1" t="s">
        <v>1247</v>
      </c>
      <c r="H295" s="1" t="s">
        <v>1274</v>
      </c>
      <c r="I295" s="1" t="s">
        <v>1175</v>
      </c>
      <c r="J295" s="56">
        <v>100</v>
      </c>
      <c r="K295" s="81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57">
        <f>ROUND(Tableau1[[#This Row],[Prix_Unit_HT]],2)*Tableau1[[#This Row],[Qte_commande]]</f>
        <v>4104</v>
      </c>
      <c r="P295" s="57">
        <f>ROUND(Tableau1[[#This Row],[Prix_Unit_TTC]],2)*Tableau1[[#This Row],[Qte_commande]]</f>
        <v>4924.8</v>
      </c>
      <c r="Q295" s="1">
        <v>342.86</v>
      </c>
      <c r="R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295" s="1"/>
      <c r="V295" s="1"/>
    </row>
    <row r="296" spans="1:22" ht="13.2" x14ac:dyDescent="0.25">
      <c r="A296" s="2">
        <v>42740</v>
      </c>
      <c r="B296" s="56" t="s">
        <v>734</v>
      </c>
      <c r="C296" s="1" t="s">
        <v>94</v>
      </c>
      <c r="D296" s="1" t="s">
        <v>96</v>
      </c>
      <c r="E296" s="193"/>
      <c r="G296" s="1" t="s">
        <v>1247</v>
      </c>
      <c r="H296" s="7" t="s">
        <v>1274</v>
      </c>
      <c r="I296" s="1" t="s">
        <v>1244</v>
      </c>
      <c r="J296" s="56">
        <v>70</v>
      </c>
      <c r="K296" s="81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57">
        <f>ROUND(Tableau1[[#This Row],[Prix_Unit_HT]],2)*Tableau1[[#This Row],[Qte_commande]]</f>
        <v>313.38</v>
      </c>
      <c r="P296" s="57">
        <f>ROUND(Tableau1[[#This Row],[Prix_Unit_TTC]],2)*Tableau1[[#This Row],[Qte_commande]]</f>
        <v>376.02</v>
      </c>
      <c r="Q296" s="1">
        <v>18</v>
      </c>
      <c r="R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6" s="1"/>
      <c r="V296" s="1"/>
    </row>
    <row r="297" spans="1:22" ht="13.2" x14ac:dyDescent="0.25">
      <c r="A297" s="2">
        <v>42740</v>
      </c>
      <c r="B297" s="56" t="s">
        <v>734</v>
      </c>
      <c r="C297" s="1" t="s">
        <v>94</v>
      </c>
      <c r="D297" s="1" t="s">
        <v>96</v>
      </c>
      <c r="E297" s="193"/>
      <c r="G297" s="1" t="s">
        <v>1247</v>
      </c>
      <c r="H297" s="1" t="s">
        <v>1274</v>
      </c>
      <c r="I297" s="1" t="s">
        <v>1175</v>
      </c>
      <c r="J297" s="56">
        <v>70</v>
      </c>
      <c r="K297" s="81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57">
        <f>ROUND(Tableau1[[#This Row],[Prix_Unit_HT]],2)*Tableau1[[#This Row],[Qte_commande]]</f>
        <v>751.8</v>
      </c>
      <c r="P297" s="57">
        <f>ROUND(Tableau1[[#This Row],[Prix_Unit_TTC]],2)*Tableau1[[#This Row],[Qte_commande]]</f>
        <v>902.4</v>
      </c>
      <c r="Q297" s="1">
        <v>60</v>
      </c>
      <c r="R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297" s="1"/>
      <c r="V297" s="1"/>
    </row>
    <row r="298" spans="1:22" ht="13.2" x14ac:dyDescent="0.25">
      <c r="A298" s="2">
        <v>42740</v>
      </c>
      <c r="B298" s="56" t="s">
        <v>734</v>
      </c>
      <c r="C298" s="1" t="s">
        <v>94</v>
      </c>
      <c r="D298" s="1" t="s">
        <v>96</v>
      </c>
      <c r="E298" s="193"/>
      <c r="G298" s="1" t="s">
        <v>1247</v>
      </c>
      <c r="H298" s="1" t="s">
        <v>1275</v>
      </c>
      <c r="I298" s="1" t="s">
        <v>1243</v>
      </c>
      <c r="J298" s="56">
        <v>50</v>
      </c>
      <c r="K298" s="81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57">
        <f>ROUND(Tableau1[[#This Row],[Prix_Unit_HT]],2)*Tableau1[[#This Row],[Qte_commande]]</f>
        <v>100</v>
      </c>
      <c r="P298" s="57">
        <f>ROUND(Tableau1[[#This Row],[Prix_Unit_TTC]],2)*Tableau1[[#This Row],[Qte_commande]]</f>
        <v>106</v>
      </c>
      <c r="Q298" s="1">
        <v>71.430000000000007</v>
      </c>
      <c r="R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298" s="1"/>
      <c r="V298" s="1"/>
    </row>
    <row r="299" spans="1:22" ht="13.2" x14ac:dyDescent="0.25">
      <c r="A299" s="2">
        <v>42740</v>
      </c>
      <c r="B299" s="56" t="s">
        <v>734</v>
      </c>
      <c r="C299" s="1" t="s">
        <v>94</v>
      </c>
      <c r="D299" s="1" t="s">
        <v>96</v>
      </c>
      <c r="E299" s="193"/>
      <c r="G299" s="1" t="s">
        <v>1247</v>
      </c>
      <c r="H299" s="1" t="s">
        <v>1274</v>
      </c>
      <c r="I299" s="1" t="s">
        <v>1245</v>
      </c>
      <c r="J299" s="56">
        <v>70</v>
      </c>
      <c r="K299" s="81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57">
        <f>ROUND(Tableau1[[#This Row],[Prix_Unit_HT]],2)*Tableau1[[#This Row],[Qte_commande]]</f>
        <v>226.08</v>
      </c>
      <c r="P299" s="57">
        <f>ROUND(Tableau1[[#This Row],[Prix_Unit_TTC]],2)*Tableau1[[#This Row],[Qte_commande]]</f>
        <v>271.26</v>
      </c>
      <c r="Q299" s="1">
        <v>18</v>
      </c>
      <c r="R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299" s="1"/>
      <c r="V299" s="1"/>
    </row>
    <row r="300" spans="1:22" ht="13.2" x14ac:dyDescent="0.25">
      <c r="A300" s="2">
        <v>42740</v>
      </c>
      <c r="B300" s="56" t="s">
        <v>734</v>
      </c>
      <c r="C300" s="1" t="s">
        <v>94</v>
      </c>
      <c r="D300" s="1" t="s">
        <v>96</v>
      </c>
      <c r="E300" s="193"/>
      <c r="G300" s="1" t="s">
        <v>1247</v>
      </c>
      <c r="H300" s="1" t="s">
        <v>1274</v>
      </c>
      <c r="I300" s="1" t="s">
        <v>181</v>
      </c>
      <c r="J300" s="56">
        <v>175</v>
      </c>
      <c r="K300" s="81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57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57">
        <f>ROUND(Tableau1[[#This Row],[Prix_Unit_HT]],2)*Tableau1[[#This Row],[Qte_commande]]</f>
        <v>0</v>
      </c>
      <c r="P300" s="57">
        <f>ROUND(Tableau1[[#This Row],[Prix_Unit_TTC]],2)*Tableau1[[#This Row],[Qte_commande]]</f>
        <v>0</v>
      </c>
      <c r="Q300" s="1">
        <v>20</v>
      </c>
      <c r="R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</v>
      </c>
      <c r="U300" s="1"/>
      <c r="V300" s="1"/>
    </row>
    <row r="301" spans="1:22" ht="13.2" x14ac:dyDescent="0.25">
      <c r="A301" s="2">
        <v>42747</v>
      </c>
      <c r="B301" s="56" t="s">
        <v>735</v>
      </c>
      <c r="C301" s="1" t="s">
        <v>226</v>
      </c>
      <c r="D301" s="1" t="s">
        <v>228</v>
      </c>
      <c r="E301" s="193"/>
      <c r="G301" s="1" t="s">
        <v>1247</v>
      </c>
      <c r="H301" s="1" t="s">
        <v>1274</v>
      </c>
      <c r="I301" s="1" t="s">
        <v>1175</v>
      </c>
      <c r="J301" s="56">
        <v>70</v>
      </c>
      <c r="K301" s="81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57">
        <f>ROUND(Tableau1[[#This Row],[Prix_Unit_HT]],2)*Tableau1[[#This Row],[Qte_commande]]</f>
        <v>1278.06</v>
      </c>
      <c r="P301" s="57">
        <f>ROUND(Tableau1[[#This Row],[Prix_Unit_TTC]],2)*Tableau1[[#This Row],[Qte_commande]]</f>
        <v>1534.08</v>
      </c>
      <c r="Q301" s="1">
        <v>102</v>
      </c>
      <c r="R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301" s="1"/>
      <c r="V301" s="1"/>
    </row>
    <row r="302" spans="1:22" ht="13.2" x14ac:dyDescent="0.25">
      <c r="A302" s="2">
        <v>42747</v>
      </c>
      <c r="B302" s="56" t="s">
        <v>735</v>
      </c>
      <c r="C302" s="1" t="s">
        <v>226</v>
      </c>
      <c r="D302" s="1" t="s">
        <v>228</v>
      </c>
      <c r="E302" s="193"/>
      <c r="G302" s="1" t="s">
        <v>1247</v>
      </c>
      <c r="H302" s="1" t="s">
        <v>1274</v>
      </c>
      <c r="I302" s="1" t="s">
        <v>1175</v>
      </c>
      <c r="J302" s="56">
        <v>70</v>
      </c>
      <c r="K302" s="81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57">
        <f>ROUND(Tableau1[[#This Row],[Prix_Unit_HT]],2)*Tableau1[[#This Row],[Qte_commande]]</f>
        <v>601.43999999999994</v>
      </c>
      <c r="P302" s="57">
        <f>ROUND(Tableau1[[#This Row],[Prix_Unit_TTC]],2)*Tableau1[[#This Row],[Qte_commande]]</f>
        <v>721.92</v>
      </c>
      <c r="Q302" s="1">
        <v>48</v>
      </c>
      <c r="R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302" s="1"/>
      <c r="V302" s="1"/>
    </row>
    <row r="303" spans="1:22" ht="13.2" x14ac:dyDescent="0.25">
      <c r="A303" s="2">
        <v>42751</v>
      </c>
      <c r="B303" s="56" t="s">
        <v>736</v>
      </c>
      <c r="C303" s="1" t="s">
        <v>12</v>
      </c>
      <c r="D303" s="1" t="s">
        <v>14</v>
      </c>
      <c r="E303" s="193"/>
      <c r="G303" s="1" t="s">
        <v>1247</v>
      </c>
      <c r="H303" s="1" t="s">
        <v>1274</v>
      </c>
      <c r="I303" s="1" t="s">
        <v>1175</v>
      </c>
      <c r="J303" s="56">
        <v>70</v>
      </c>
      <c r="K303" s="81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57">
        <f>ROUND(Tableau1[[#This Row],[Prix_Unit_HT]],2)*Tableau1[[#This Row],[Qte_commande]]</f>
        <v>225.54</v>
      </c>
      <c r="P303" s="57">
        <f>ROUND(Tableau1[[#This Row],[Prix_Unit_TTC]],2)*Tableau1[[#This Row],[Qte_commande]]</f>
        <v>270.71999999999997</v>
      </c>
      <c r="Q303" s="1">
        <v>18</v>
      </c>
      <c r="R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03" s="1"/>
      <c r="V303" s="1"/>
    </row>
    <row r="304" spans="1:22" ht="13.2" x14ac:dyDescent="0.25">
      <c r="A304" s="2">
        <v>42751</v>
      </c>
      <c r="B304" s="56" t="s">
        <v>736</v>
      </c>
      <c r="C304" s="1" t="s">
        <v>12</v>
      </c>
      <c r="D304" s="1" t="s">
        <v>14</v>
      </c>
      <c r="E304" s="193"/>
      <c r="G304" s="1" t="s">
        <v>1247</v>
      </c>
      <c r="H304" s="1" t="s">
        <v>1274</v>
      </c>
      <c r="I304" s="1" t="s">
        <v>1213</v>
      </c>
      <c r="J304" s="56">
        <v>70</v>
      </c>
      <c r="K304" s="81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57">
        <f>ROUND(Tableau1[[#This Row],[Prix_Unit_HT]],2)*Tableau1[[#This Row],[Qte_commande]]</f>
        <v>85.62</v>
      </c>
      <c r="P304" s="57">
        <f>ROUND(Tableau1[[#This Row],[Prix_Unit_TTC]],2)*Tableau1[[#This Row],[Qte_commande]]</f>
        <v>102.72</v>
      </c>
      <c r="Q304" s="1">
        <v>6</v>
      </c>
      <c r="R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4" s="1"/>
      <c r="V304" s="1"/>
    </row>
    <row r="305" spans="1:22" ht="13.2" x14ac:dyDescent="0.25">
      <c r="A305" s="2">
        <v>42751</v>
      </c>
      <c r="B305" s="56" t="s">
        <v>736</v>
      </c>
      <c r="C305" s="1" t="s">
        <v>12</v>
      </c>
      <c r="D305" s="1" t="s">
        <v>14</v>
      </c>
      <c r="E305" s="193"/>
      <c r="G305" s="1" t="s">
        <v>1247</v>
      </c>
      <c r="H305" s="1" t="s">
        <v>1274</v>
      </c>
      <c r="I305" s="1" t="s">
        <v>1211</v>
      </c>
      <c r="J305" s="56">
        <v>70</v>
      </c>
      <c r="K305" s="81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57">
        <f>ROUND(Tableau1[[#This Row],[Prix_Unit_HT]],2)*Tableau1[[#This Row],[Qte_commande]]</f>
        <v>94.5</v>
      </c>
      <c r="P305" s="57">
        <f>ROUND(Tableau1[[#This Row],[Prix_Unit_TTC]],2)*Tableau1[[#This Row],[Qte_commande]]</f>
        <v>113.39999999999999</v>
      </c>
      <c r="Q305" s="1">
        <v>6</v>
      </c>
      <c r="R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5" s="1"/>
      <c r="V305" s="1"/>
    </row>
    <row r="306" spans="1:22" ht="13.2" x14ac:dyDescent="0.25">
      <c r="A306" s="2">
        <v>42751</v>
      </c>
      <c r="B306" s="56" t="s">
        <v>736</v>
      </c>
      <c r="C306" s="1" t="s">
        <v>12</v>
      </c>
      <c r="D306" s="1" t="s">
        <v>14</v>
      </c>
      <c r="E306" s="193"/>
      <c r="G306" s="1" t="s">
        <v>1247</v>
      </c>
      <c r="H306" s="1" t="s">
        <v>1274</v>
      </c>
      <c r="I306" s="1" t="s">
        <v>1246</v>
      </c>
      <c r="J306" s="56">
        <v>70</v>
      </c>
      <c r="K306" s="81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57">
        <f>ROUND(Tableau1[[#This Row],[Prix_Unit_HT]],2)*Tableau1[[#This Row],[Qte_commande]]</f>
        <v>96.18</v>
      </c>
      <c r="P306" s="57">
        <f>ROUND(Tableau1[[#This Row],[Prix_Unit_TTC]],2)*Tableau1[[#This Row],[Qte_commande]]</f>
        <v>115.38</v>
      </c>
      <c r="Q306" s="1">
        <v>6</v>
      </c>
      <c r="R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06" s="1"/>
      <c r="V306" s="1"/>
    </row>
    <row r="307" spans="1:22" ht="13.2" x14ac:dyDescent="0.25">
      <c r="A307" s="2">
        <v>42751</v>
      </c>
      <c r="B307" s="56" t="s">
        <v>736</v>
      </c>
      <c r="C307" s="1" t="s">
        <v>12</v>
      </c>
      <c r="D307" s="1" t="s">
        <v>14</v>
      </c>
      <c r="E307" s="193"/>
      <c r="G307" s="1" t="s">
        <v>1247</v>
      </c>
      <c r="H307" s="1" t="s">
        <v>1275</v>
      </c>
      <c r="I307" s="1" t="s">
        <v>1241</v>
      </c>
      <c r="J307" s="56">
        <v>20</v>
      </c>
      <c r="K307" s="81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57">
        <f>ROUND(Tableau1[[#This Row],[Prix_Unit_HT]],2)*Tableau1[[#This Row],[Qte_commande]]</f>
        <v>97.2</v>
      </c>
      <c r="P307" s="57">
        <f>ROUND(Tableau1[[#This Row],[Prix_Unit_TTC]],2)*Tableau1[[#This Row],[Qte_commande]]</f>
        <v>102</v>
      </c>
      <c r="Q307" s="1">
        <v>34.29</v>
      </c>
      <c r="R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307" s="1"/>
      <c r="V307" s="1"/>
    </row>
    <row r="308" spans="1:22" ht="13.2" x14ac:dyDescent="0.25">
      <c r="A308" s="2">
        <v>42751</v>
      </c>
      <c r="B308" s="56" t="s">
        <v>736</v>
      </c>
      <c r="C308" s="1" t="s">
        <v>12</v>
      </c>
      <c r="D308" s="1" t="s">
        <v>14</v>
      </c>
      <c r="E308" s="193"/>
      <c r="G308" s="1" t="s">
        <v>1247</v>
      </c>
      <c r="H308" s="1" t="s">
        <v>1274</v>
      </c>
      <c r="I308" s="1" t="s">
        <v>640</v>
      </c>
      <c r="J308" s="56">
        <v>70</v>
      </c>
      <c r="K308" s="81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57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57">
        <f>ROUND(Tableau1[[#This Row],[Prix_Unit_HT]],2)*Tableau1[[#This Row],[Qte_commande]]</f>
        <v>0</v>
      </c>
      <c r="P308" s="57">
        <f>ROUND(Tableau1[[#This Row],[Prix_Unit_TTC]],2)*Tableau1[[#This Row],[Qte_commande]]</f>
        <v>0</v>
      </c>
      <c r="Q308" s="1">
        <v>12</v>
      </c>
      <c r="R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08" s="1"/>
      <c r="V308" s="1"/>
    </row>
    <row r="309" spans="1:22" ht="13.2" x14ac:dyDescent="0.25">
      <c r="A309" s="2">
        <v>42751</v>
      </c>
      <c r="B309" s="56" t="s">
        <v>736</v>
      </c>
      <c r="C309" s="1" t="s">
        <v>12</v>
      </c>
      <c r="D309" s="1" t="s">
        <v>14</v>
      </c>
      <c r="E309" s="193"/>
      <c r="G309" s="1" t="s">
        <v>1247</v>
      </c>
      <c r="H309" s="1" t="s">
        <v>1274</v>
      </c>
      <c r="I309" s="1" t="s">
        <v>924</v>
      </c>
      <c r="J309" s="56">
        <v>70</v>
      </c>
      <c r="K309" s="81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57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57">
        <f>ROUND(Tableau1[[#This Row],[Prix_Unit_HT]],2)*Tableau1[[#This Row],[Qte_commande]]</f>
        <v>0</v>
      </c>
      <c r="P309" s="57">
        <f>ROUND(Tableau1[[#This Row],[Prix_Unit_TTC]],2)*Tableau1[[#This Row],[Qte_commande]]</f>
        <v>0</v>
      </c>
      <c r="Q309" s="1">
        <v>30</v>
      </c>
      <c r="R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309" s="1"/>
      <c r="V309" s="1"/>
    </row>
    <row r="310" spans="1:22" ht="13.2" x14ac:dyDescent="0.25">
      <c r="A310" s="2">
        <v>42751</v>
      </c>
      <c r="B310" s="56" t="s">
        <v>736</v>
      </c>
      <c r="C310" s="1" t="s">
        <v>12</v>
      </c>
      <c r="D310" s="1" t="s">
        <v>14</v>
      </c>
      <c r="E310" s="193"/>
      <c r="G310" s="1" t="s">
        <v>1247</v>
      </c>
      <c r="H310" s="1" t="s">
        <v>1274</v>
      </c>
      <c r="I310" s="1" t="s">
        <v>924</v>
      </c>
      <c r="J310" s="56">
        <v>70</v>
      </c>
      <c r="K310" s="81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57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57">
        <f>ROUND(Tableau1[[#This Row],[Prix_Unit_HT]],2)*Tableau1[[#This Row],[Qte_commande]]</f>
        <v>0</v>
      </c>
      <c r="P310" s="57">
        <f>ROUND(Tableau1[[#This Row],[Prix_Unit_TTC]],2)*Tableau1[[#This Row],[Qte_commande]]</f>
        <v>0</v>
      </c>
      <c r="Q310" s="1">
        <v>6</v>
      </c>
      <c r="R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10" s="1"/>
      <c r="V310" s="1"/>
    </row>
    <row r="311" spans="1:22" ht="13.2" x14ac:dyDescent="0.25">
      <c r="A311" s="2">
        <v>42758</v>
      </c>
      <c r="B311" s="56" t="s">
        <v>750</v>
      </c>
      <c r="C311" s="7" t="s">
        <v>1251</v>
      </c>
      <c r="D311" s="1" t="s">
        <v>751</v>
      </c>
      <c r="E311" s="194"/>
      <c r="F311" s="1" t="s">
        <v>1254</v>
      </c>
      <c r="G311" s="1" t="s">
        <v>1163</v>
      </c>
      <c r="H311" s="1" t="s">
        <v>1274</v>
      </c>
      <c r="I311" s="1" t="s">
        <v>1175</v>
      </c>
      <c r="J311" s="56">
        <v>175</v>
      </c>
      <c r="K311" s="81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57">
        <f>ROUND(Tableau1[[#This Row],[Prix_Unit_HT]],2)*Tableau1[[#This Row],[Qte_commande]]</f>
        <v>1161.72</v>
      </c>
      <c r="P311" s="57">
        <f>ROUND(Tableau1[[#This Row],[Prix_Unit_TTC]],2)*Tableau1[[#This Row],[Qte_commande]]</f>
        <v>1393.92</v>
      </c>
      <c r="Q311" s="1">
        <v>90</v>
      </c>
      <c r="R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1" s="1"/>
      <c r="V311" s="1"/>
    </row>
    <row r="312" spans="1:22" ht="13.2" x14ac:dyDescent="0.25">
      <c r="A312" s="2">
        <v>42759</v>
      </c>
      <c r="B312" s="56" t="s">
        <v>737</v>
      </c>
      <c r="C312" s="1" t="s">
        <v>490</v>
      </c>
      <c r="D312" s="1" t="s">
        <v>4</v>
      </c>
      <c r="E312" s="193"/>
      <c r="G312" s="1" t="s">
        <v>1163</v>
      </c>
      <c r="H312" s="1" t="s">
        <v>1274</v>
      </c>
      <c r="I312" s="1" t="s">
        <v>1175</v>
      </c>
      <c r="J312" s="56">
        <v>70</v>
      </c>
      <c r="K312" s="81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57">
        <f>ROUND(Tableau1[[#This Row],[Prix_Unit_HT]],2)*Tableau1[[#This Row],[Qte_commande]]</f>
        <v>334.56</v>
      </c>
      <c r="P312" s="57">
        <f>ROUND(Tableau1[[#This Row],[Prix_Unit_TTC]],2)*Tableau1[[#This Row],[Qte_commande]]</f>
        <v>401.52</v>
      </c>
      <c r="Q312" s="1">
        <v>24</v>
      </c>
      <c r="R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312" s="1"/>
      <c r="V312" s="1"/>
    </row>
    <row r="313" spans="1:22" ht="13.2" x14ac:dyDescent="0.25">
      <c r="A313" s="2">
        <v>42759</v>
      </c>
      <c r="B313" s="56" t="s">
        <v>737</v>
      </c>
      <c r="C313" s="1" t="s">
        <v>490</v>
      </c>
      <c r="D313" s="1" t="s">
        <v>4</v>
      </c>
      <c r="E313" s="193"/>
      <c r="G313" s="1" t="s">
        <v>1163</v>
      </c>
      <c r="H313" s="1" t="s">
        <v>1275</v>
      </c>
      <c r="I313" s="1" t="s">
        <v>1243</v>
      </c>
      <c r="J313" s="56">
        <v>50</v>
      </c>
      <c r="K313" s="81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57">
        <f>ROUND(Tableau1[[#This Row],[Prix_Unit_HT]],2)*Tableau1[[#This Row],[Qte_commande]]</f>
        <v>44</v>
      </c>
      <c r="P313" s="57">
        <f>ROUND(Tableau1[[#This Row],[Prix_Unit_TTC]],2)*Tableau1[[#This Row],[Qte_commande]]</f>
        <v>46.4</v>
      </c>
      <c r="Q313" s="1">
        <v>28.57</v>
      </c>
      <c r="R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313" s="1"/>
      <c r="V313" s="1"/>
    </row>
    <row r="314" spans="1:22" ht="13.2" x14ac:dyDescent="0.25">
      <c r="A314" s="2">
        <v>42774</v>
      </c>
      <c r="B314" s="56" t="s">
        <v>725</v>
      </c>
      <c r="C314" s="1" t="s">
        <v>157</v>
      </c>
      <c r="D314" s="1" t="s">
        <v>159</v>
      </c>
      <c r="E314" s="193"/>
      <c r="G314" s="1" t="s">
        <v>1247</v>
      </c>
      <c r="H314" s="1" t="s">
        <v>1274</v>
      </c>
      <c r="I314" s="1" t="s">
        <v>1175</v>
      </c>
      <c r="J314" s="56">
        <v>100</v>
      </c>
      <c r="K314" s="81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57">
        <f>ROUND(Tableau1[[#This Row],[Prix_Unit_HT]],2)*Tableau1[[#This Row],[Qte_commande]]</f>
        <v>4104</v>
      </c>
      <c r="P314" s="57">
        <f>ROUND(Tableau1[[#This Row],[Prix_Unit_TTC]],2)*Tableau1[[#This Row],[Qte_commande]]</f>
        <v>4924.8</v>
      </c>
      <c r="Q314" s="1">
        <v>342.86</v>
      </c>
      <c r="R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314" s="1"/>
      <c r="V314" s="1"/>
    </row>
    <row r="315" spans="1:22" ht="13.2" x14ac:dyDescent="0.25">
      <c r="A315" s="2">
        <v>42774</v>
      </c>
      <c r="B315" s="56" t="s">
        <v>725</v>
      </c>
      <c r="C315" s="1" t="s">
        <v>157</v>
      </c>
      <c r="D315" s="1" t="s">
        <v>159</v>
      </c>
      <c r="E315" s="193"/>
      <c r="G315" s="1" t="s">
        <v>1247</v>
      </c>
      <c r="H315" s="1" t="s">
        <v>1274</v>
      </c>
      <c r="I315" s="1" t="s">
        <v>1188</v>
      </c>
      <c r="J315" s="56">
        <v>70</v>
      </c>
      <c r="K315" s="81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57">
        <f>ROUND(Tableau1[[#This Row],[Prix_Unit_HT]],2)*Tableau1[[#This Row],[Qte_commande]]</f>
        <v>16.350000000000001</v>
      </c>
      <c r="P315" s="57">
        <f>ROUND(Tableau1[[#This Row],[Prix_Unit_TTC]],2)*Tableau1[[#This Row],[Qte_commande]]</f>
        <v>19.62</v>
      </c>
      <c r="Q315" s="1">
        <v>1</v>
      </c>
      <c r="R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5" s="1"/>
      <c r="V315" s="1"/>
    </row>
    <row r="316" spans="1:22" ht="13.2" x14ac:dyDescent="0.25">
      <c r="A316" s="2">
        <v>42774</v>
      </c>
      <c r="B316" s="56" t="s">
        <v>725</v>
      </c>
      <c r="C316" s="1" t="s">
        <v>157</v>
      </c>
      <c r="D316" s="1" t="s">
        <v>159</v>
      </c>
      <c r="E316" s="193"/>
      <c r="G316" s="1" t="s">
        <v>1247</v>
      </c>
      <c r="H316" s="1" t="s">
        <v>1274</v>
      </c>
      <c r="I316" s="7" t="s">
        <v>1190</v>
      </c>
      <c r="J316" s="56">
        <v>70</v>
      </c>
      <c r="K316" s="81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57">
        <f>ROUND(Tableau1[[#This Row],[Prix_Unit_HT]],2)*Tableau1[[#This Row],[Qte_commande]]</f>
        <v>20</v>
      </c>
      <c r="P316" s="57">
        <f>ROUND(Tableau1[[#This Row],[Prix_Unit_TTC]],2)*Tableau1[[#This Row],[Qte_commande]]</f>
        <v>24</v>
      </c>
      <c r="Q316" s="1">
        <v>1</v>
      </c>
      <c r="R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6" s="1"/>
      <c r="V316" s="1"/>
    </row>
    <row r="317" spans="1:22" ht="13.2" x14ac:dyDescent="0.25">
      <c r="A317" s="2">
        <v>42774</v>
      </c>
      <c r="B317" s="56" t="s">
        <v>725</v>
      </c>
      <c r="C317" s="1" t="s">
        <v>157</v>
      </c>
      <c r="D317" s="1" t="s">
        <v>159</v>
      </c>
      <c r="E317" s="193"/>
      <c r="G317" s="1" t="s">
        <v>1247</v>
      </c>
      <c r="H317" s="1" t="s">
        <v>1274</v>
      </c>
      <c r="I317" s="1" t="s">
        <v>1189</v>
      </c>
      <c r="J317" s="56">
        <v>70</v>
      </c>
      <c r="K317" s="81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57">
        <f>ROUND(Tableau1[[#This Row],[Prix_Unit_HT]],2)*Tableau1[[#This Row],[Qte_commande]]</f>
        <v>14.69</v>
      </c>
      <c r="P317" s="57">
        <f>ROUND(Tableau1[[#This Row],[Prix_Unit_TTC]],2)*Tableau1[[#This Row],[Qte_commande]]</f>
        <v>17.63</v>
      </c>
      <c r="Q317" s="1">
        <v>1</v>
      </c>
      <c r="R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17" s="1"/>
      <c r="V317" s="1"/>
    </row>
    <row r="318" spans="1:22" ht="13.2" x14ac:dyDescent="0.25">
      <c r="A318" s="2">
        <v>42774</v>
      </c>
      <c r="B318" s="56" t="s">
        <v>757</v>
      </c>
      <c r="C318" s="1" t="s">
        <v>70</v>
      </c>
      <c r="D318" s="1" t="s">
        <v>20</v>
      </c>
      <c r="E318" s="193"/>
      <c r="G318" s="1" t="s">
        <v>1163</v>
      </c>
      <c r="H318" s="1" t="s">
        <v>1274</v>
      </c>
      <c r="I318" s="1" t="s">
        <v>1216</v>
      </c>
      <c r="J318" s="56">
        <v>100</v>
      </c>
      <c r="K318" s="81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57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57">
        <f>ROUND(Tableau1[[#This Row],[Prix_Unit_HT]],2)*Tableau1[[#This Row],[Qte_commande]]</f>
        <v>0</v>
      </c>
      <c r="P318" s="57">
        <f>ROUND(Tableau1[[#This Row],[Prix_Unit_TTC]],2)*Tableau1[[#This Row],[Qte_commande]]</f>
        <v>0</v>
      </c>
      <c r="Q318" s="1">
        <v>68.569999999999993</v>
      </c>
      <c r="R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318" s="1"/>
      <c r="V318" s="1"/>
    </row>
    <row r="319" spans="1:22" ht="13.2" x14ac:dyDescent="0.25">
      <c r="A319" s="2">
        <v>42775</v>
      </c>
      <c r="B319" s="56" t="s">
        <v>752</v>
      </c>
      <c r="C319" s="1" t="s">
        <v>162</v>
      </c>
      <c r="D319" s="1" t="s">
        <v>164</v>
      </c>
      <c r="E319" s="193"/>
      <c r="G319" s="1" t="s">
        <v>1247</v>
      </c>
      <c r="H319" s="1" t="s">
        <v>1274</v>
      </c>
      <c r="I319" s="1" t="s">
        <v>1175</v>
      </c>
      <c r="J319" s="56">
        <v>175</v>
      </c>
      <c r="K319" s="81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57">
        <f>ROUND(Tableau1[[#This Row],[Prix_Unit_HT]],2)*Tableau1[[#This Row],[Qte_commande]]</f>
        <v>1041.1200000000001</v>
      </c>
      <c r="P319" s="57">
        <f>ROUND(Tableau1[[#This Row],[Prix_Unit_TTC]],2)*Tableau1[[#This Row],[Qte_commande]]</f>
        <v>1249.2</v>
      </c>
      <c r="Q319" s="1">
        <v>90</v>
      </c>
      <c r="R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19" s="1"/>
      <c r="V319" s="1"/>
    </row>
    <row r="320" spans="1:22" ht="13.2" x14ac:dyDescent="0.25">
      <c r="A320" s="2">
        <v>42780</v>
      </c>
      <c r="B320" s="56" t="s">
        <v>738</v>
      </c>
      <c r="C320" s="1" t="s">
        <v>226</v>
      </c>
      <c r="D320" s="1" t="s">
        <v>228</v>
      </c>
      <c r="E320" s="193"/>
      <c r="G320" s="1" t="s">
        <v>1247</v>
      </c>
      <c r="H320" s="1" t="s">
        <v>1274</v>
      </c>
      <c r="I320" s="1" t="s">
        <v>1175</v>
      </c>
      <c r="J320" s="56">
        <v>70</v>
      </c>
      <c r="K320" s="81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57">
        <f>ROUND(Tableau1[[#This Row],[Prix_Unit_HT]],2)*Tableau1[[#This Row],[Qte_commande]]</f>
        <v>1879.5</v>
      </c>
      <c r="P320" s="57">
        <f>ROUND(Tableau1[[#This Row],[Prix_Unit_TTC]],2)*Tableau1[[#This Row],[Qte_commande]]</f>
        <v>2256</v>
      </c>
      <c r="Q320" s="1">
        <v>150</v>
      </c>
      <c r="R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20" s="1"/>
      <c r="V320" s="1"/>
    </row>
    <row r="321" spans="1:22" ht="13.2" x14ac:dyDescent="0.25">
      <c r="A321" s="2">
        <v>42786</v>
      </c>
      <c r="B321" s="56" t="s">
        <v>935</v>
      </c>
      <c r="C321" s="1" t="s">
        <v>936</v>
      </c>
      <c r="D321" s="1" t="s">
        <v>20</v>
      </c>
      <c r="E321" s="193"/>
      <c r="G321" s="1" t="s">
        <v>1163</v>
      </c>
      <c r="H321" s="7" t="s">
        <v>1275</v>
      </c>
      <c r="I321" s="7" t="s">
        <v>1239</v>
      </c>
      <c r="J321" s="56">
        <v>20</v>
      </c>
      <c r="K321" s="81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57">
        <f>ROUND(Tableau1[[#This Row],[Prix_Unit_HT]],2)*Tableau1[[#This Row],[Qte_commande]]</f>
        <v>64.08</v>
      </c>
      <c r="P321" s="57">
        <f>ROUND(Tableau1[[#This Row],[Prix_Unit_TTC]],2)*Tableau1[[#This Row],[Qte_commande]]</f>
        <v>67.679999999999993</v>
      </c>
      <c r="Q321" s="1">
        <v>20.57</v>
      </c>
      <c r="R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21" s="1"/>
      <c r="V321" s="1"/>
    </row>
    <row r="322" spans="1:22" ht="13.2" x14ac:dyDescent="0.25">
      <c r="A322" s="2">
        <v>42786</v>
      </c>
      <c r="B322" s="56" t="s">
        <v>935</v>
      </c>
      <c r="C322" s="1" t="s">
        <v>936</v>
      </c>
      <c r="D322" s="1" t="s">
        <v>20</v>
      </c>
      <c r="E322" s="193"/>
      <c r="G322" s="1" t="s">
        <v>1163</v>
      </c>
      <c r="H322" s="1" t="s">
        <v>1275</v>
      </c>
      <c r="I322" s="1" t="s">
        <v>1243</v>
      </c>
      <c r="J322" s="56">
        <v>50</v>
      </c>
      <c r="K322" s="81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57">
        <f>ROUND(Tableau1[[#This Row],[Prix_Unit_HT]],2)*Tableau1[[#This Row],[Qte_commande]]</f>
        <v>66</v>
      </c>
      <c r="P322" s="57">
        <f>ROUND(Tableau1[[#This Row],[Prix_Unit_TTC]],2)*Tableau1[[#This Row],[Qte_commande]]</f>
        <v>69.599999999999994</v>
      </c>
      <c r="Q322" s="1">
        <v>42.86</v>
      </c>
      <c r="R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22" s="1"/>
      <c r="V322" s="1"/>
    </row>
    <row r="323" spans="1:22" ht="13.2" x14ac:dyDescent="0.25">
      <c r="A323" s="2">
        <v>42787</v>
      </c>
      <c r="B323" s="56" t="s">
        <v>749</v>
      </c>
      <c r="C323" s="1" t="s">
        <v>94</v>
      </c>
      <c r="D323" s="1" t="s">
        <v>96</v>
      </c>
      <c r="E323" s="193"/>
      <c r="G323" s="1" t="s">
        <v>1247</v>
      </c>
      <c r="H323" s="7" t="s">
        <v>1275</v>
      </c>
      <c r="I323" s="7" t="s">
        <v>1240</v>
      </c>
      <c r="J323" s="56">
        <v>20</v>
      </c>
      <c r="K323" s="81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57">
        <f>ROUND(Tableau1[[#This Row],[Prix_Unit_HT]],2)*Tableau1[[#This Row],[Qte_commande]]</f>
        <v>19.440000000000001</v>
      </c>
      <c r="P323" s="57">
        <f>ROUND(Tableau1[[#This Row],[Prix_Unit_TTC]],2)*Tableau1[[#This Row],[Qte_commande]]</f>
        <v>20.399999999999999</v>
      </c>
      <c r="Q323" s="1">
        <v>6.86</v>
      </c>
      <c r="R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3" s="1"/>
      <c r="V323" s="1"/>
    </row>
    <row r="324" spans="1:22" ht="13.2" x14ac:dyDescent="0.25">
      <c r="A324" s="2">
        <v>42787</v>
      </c>
      <c r="B324" s="56" t="s">
        <v>749</v>
      </c>
      <c r="C324" s="1" t="s">
        <v>94</v>
      </c>
      <c r="D324" s="1" t="s">
        <v>96</v>
      </c>
      <c r="E324" s="193"/>
      <c r="G324" s="1" t="s">
        <v>1247</v>
      </c>
      <c r="H324" s="7" t="s">
        <v>1275</v>
      </c>
      <c r="I324" s="7" t="s">
        <v>1240</v>
      </c>
      <c r="J324" s="56">
        <v>20</v>
      </c>
      <c r="K324" s="81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57">
        <f>ROUND(Tableau1[[#This Row],[Prix_Unit_HT]],2)*Tableau1[[#This Row],[Qte_commande]]</f>
        <v>19.440000000000001</v>
      </c>
      <c r="P324" s="57">
        <f>ROUND(Tableau1[[#This Row],[Prix_Unit_TTC]],2)*Tableau1[[#This Row],[Qte_commande]]</f>
        <v>20.399999999999999</v>
      </c>
      <c r="Q324" s="1">
        <v>6.86</v>
      </c>
      <c r="R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4" s="1"/>
      <c r="V324" s="1"/>
    </row>
    <row r="325" spans="1:22" ht="13.2" x14ac:dyDescent="0.25">
      <c r="A325" s="2">
        <v>42787</v>
      </c>
      <c r="B325" s="56" t="s">
        <v>749</v>
      </c>
      <c r="C325" s="1" t="s">
        <v>94</v>
      </c>
      <c r="D325" s="1" t="s">
        <v>96</v>
      </c>
      <c r="E325" s="193"/>
      <c r="G325" s="1" t="s">
        <v>1247</v>
      </c>
      <c r="H325" s="7" t="s">
        <v>1274</v>
      </c>
      <c r="I325" s="1" t="s">
        <v>1244</v>
      </c>
      <c r="J325" s="56">
        <v>70</v>
      </c>
      <c r="K325" s="81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57">
        <f>ROUND(Tableau1[[#This Row],[Prix_Unit_HT]],2)*Tableau1[[#This Row],[Qte_commande]]</f>
        <v>104.46000000000001</v>
      </c>
      <c r="P325" s="57">
        <f>ROUND(Tableau1[[#This Row],[Prix_Unit_TTC]],2)*Tableau1[[#This Row],[Qte_commande]]</f>
        <v>125.34</v>
      </c>
      <c r="Q325" s="1">
        <v>6</v>
      </c>
      <c r="R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25" s="1"/>
      <c r="V325" s="1"/>
    </row>
    <row r="326" spans="1:22" ht="13.2" x14ac:dyDescent="0.25">
      <c r="A326" s="2">
        <v>42787</v>
      </c>
      <c r="B326" s="56" t="s">
        <v>749</v>
      </c>
      <c r="C326" s="1" t="s">
        <v>94</v>
      </c>
      <c r="D326" s="1" t="s">
        <v>96</v>
      </c>
      <c r="E326" s="193"/>
      <c r="G326" s="1" t="s">
        <v>1247</v>
      </c>
      <c r="H326" s="7" t="s">
        <v>1275</v>
      </c>
      <c r="I326" s="7" t="s">
        <v>1242</v>
      </c>
      <c r="J326" s="56">
        <v>20</v>
      </c>
      <c r="K326" s="81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57">
        <f>ROUND(Tableau1[[#This Row],[Prix_Unit_HT]],2)*Tableau1[[#This Row],[Qte_commande]]</f>
        <v>38.880000000000003</v>
      </c>
      <c r="P326" s="57">
        <f>ROUND(Tableau1[[#This Row],[Prix_Unit_TTC]],2)*Tableau1[[#This Row],[Qte_commande]]</f>
        <v>40.799999999999997</v>
      </c>
      <c r="Q326" s="1">
        <v>13.71</v>
      </c>
      <c r="R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6" s="1"/>
      <c r="V326" s="1"/>
    </row>
    <row r="327" spans="1:22" ht="13.2" x14ac:dyDescent="0.25">
      <c r="A327" s="2">
        <v>42787</v>
      </c>
      <c r="B327" s="56" t="s">
        <v>780</v>
      </c>
      <c r="C327" s="1" t="s">
        <v>157</v>
      </c>
      <c r="D327" s="1" t="s">
        <v>159</v>
      </c>
      <c r="E327" s="193"/>
      <c r="G327" s="1" t="s">
        <v>1247</v>
      </c>
      <c r="H327" s="7" t="s">
        <v>1275</v>
      </c>
      <c r="I327" s="7" t="s">
        <v>1242</v>
      </c>
      <c r="J327" s="56">
        <v>20</v>
      </c>
      <c r="K327" s="81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57">
        <f>ROUND(Tableau1[[#This Row],[Prix_Unit_HT]],2)*Tableau1[[#This Row],[Qte_commande]]</f>
        <v>19.440000000000001</v>
      </c>
      <c r="P327" s="57">
        <f>ROUND(Tableau1[[#This Row],[Prix_Unit_TTC]],2)*Tableau1[[#This Row],[Qte_commande]]</f>
        <v>20.399999999999999</v>
      </c>
      <c r="Q327" s="1">
        <v>6.86</v>
      </c>
      <c r="R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7" s="1"/>
      <c r="V327" s="1"/>
    </row>
    <row r="328" spans="1:22" ht="13.2" x14ac:dyDescent="0.25">
      <c r="A328" s="2">
        <v>42787</v>
      </c>
      <c r="B328" s="56" t="s">
        <v>749</v>
      </c>
      <c r="C328" s="1" t="s">
        <v>94</v>
      </c>
      <c r="D328" s="1" t="s">
        <v>96</v>
      </c>
      <c r="E328" s="193"/>
      <c r="G328" s="1" t="s">
        <v>1247</v>
      </c>
      <c r="H328" s="1" t="s">
        <v>1275</v>
      </c>
      <c r="I328" s="1" t="s">
        <v>1236</v>
      </c>
      <c r="J328" s="56">
        <v>20</v>
      </c>
      <c r="K328" s="81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57">
        <f>ROUND(Tableau1[[#This Row],[Prix_Unit_HT]],2)*Tableau1[[#This Row],[Qte_commande]]</f>
        <v>38.880000000000003</v>
      </c>
      <c r="P328" s="57">
        <f>ROUND(Tableau1[[#This Row],[Prix_Unit_TTC]],2)*Tableau1[[#This Row],[Qte_commande]]</f>
        <v>40.799999999999997</v>
      </c>
      <c r="Q328" s="1">
        <v>13.71</v>
      </c>
      <c r="R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328" s="1"/>
      <c r="V328" s="1"/>
    </row>
    <row r="329" spans="1:22" ht="13.2" x14ac:dyDescent="0.25">
      <c r="A329" s="2">
        <v>42787</v>
      </c>
      <c r="B329" s="56" t="s">
        <v>780</v>
      </c>
      <c r="C329" s="1" t="s">
        <v>157</v>
      </c>
      <c r="D329" s="1" t="s">
        <v>159</v>
      </c>
      <c r="E329" s="193"/>
      <c r="G329" s="1" t="s">
        <v>1247</v>
      </c>
      <c r="H329" s="1" t="s">
        <v>1275</v>
      </c>
      <c r="I329" s="1" t="s">
        <v>1236</v>
      </c>
      <c r="J329" s="56">
        <v>20</v>
      </c>
      <c r="K329" s="81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57">
        <f>ROUND(Tableau1[[#This Row],[Prix_Unit_HT]],2)*Tableau1[[#This Row],[Qte_commande]]</f>
        <v>19.440000000000001</v>
      </c>
      <c r="P329" s="57">
        <f>ROUND(Tableau1[[#This Row],[Prix_Unit_TTC]],2)*Tableau1[[#This Row],[Qte_commande]]</f>
        <v>20.399999999999999</v>
      </c>
      <c r="Q329" s="1">
        <v>6.86</v>
      </c>
      <c r="R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29" s="1"/>
      <c r="V329" s="1"/>
    </row>
    <row r="330" spans="1:22" ht="13.2" x14ac:dyDescent="0.25">
      <c r="A330" s="2">
        <v>42787</v>
      </c>
      <c r="B330" s="56" t="s">
        <v>749</v>
      </c>
      <c r="C330" s="1" t="s">
        <v>94</v>
      </c>
      <c r="D330" s="1" t="s">
        <v>96</v>
      </c>
      <c r="E330" s="193"/>
      <c r="G330" s="1" t="s">
        <v>1247</v>
      </c>
      <c r="H330" s="1" t="s">
        <v>1274</v>
      </c>
      <c r="I330" s="1" t="s">
        <v>1175</v>
      </c>
      <c r="J330" s="56">
        <v>100</v>
      </c>
      <c r="K330" s="81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57">
        <f>ROUND(Tableau1[[#This Row],[Prix_Unit_HT]],2)*Tableau1[[#This Row],[Qte_commande]]</f>
        <v>102.60000000000001</v>
      </c>
      <c r="P330" s="57">
        <f>ROUND(Tableau1[[#This Row],[Prix_Unit_TTC]],2)*Tableau1[[#This Row],[Qte_commande]]</f>
        <v>123.12</v>
      </c>
      <c r="Q330" s="1">
        <v>8.57</v>
      </c>
      <c r="R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0" s="1"/>
      <c r="V330" s="1"/>
    </row>
    <row r="331" spans="1:22" ht="13.2" x14ac:dyDescent="0.25">
      <c r="A331" s="2">
        <v>42787</v>
      </c>
      <c r="B331" s="56" t="s">
        <v>780</v>
      </c>
      <c r="C331" s="1" t="s">
        <v>157</v>
      </c>
      <c r="D331" s="1" t="s">
        <v>159</v>
      </c>
      <c r="E331" s="193"/>
      <c r="G331" s="1" t="s">
        <v>1247</v>
      </c>
      <c r="H331" s="1" t="s">
        <v>1274</v>
      </c>
      <c r="I331" s="1" t="s">
        <v>1175</v>
      </c>
      <c r="J331" s="56">
        <v>100</v>
      </c>
      <c r="K331" s="81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57">
        <f>ROUND(Tableau1[[#This Row],[Prix_Unit_HT]],2)*Tableau1[[#This Row],[Qte_commande]]</f>
        <v>1539.0000000000002</v>
      </c>
      <c r="P331" s="57">
        <f>ROUND(Tableau1[[#This Row],[Prix_Unit_TTC]],2)*Tableau1[[#This Row],[Qte_commande]]</f>
        <v>1846.8</v>
      </c>
      <c r="Q331" s="1">
        <v>128.57</v>
      </c>
      <c r="R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331" s="1"/>
      <c r="V331" s="1"/>
    </row>
    <row r="332" spans="1:22" ht="13.2" x14ac:dyDescent="0.25">
      <c r="A332" s="2">
        <v>42787</v>
      </c>
      <c r="B332" s="56" t="s">
        <v>749</v>
      </c>
      <c r="C332" s="1" t="s">
        <v>94</v>
      </c>
      <c r="D332" s="1" t="s">
        <v>96</v>
      </c>
      <c r="E332" s="193"/>
      <c r="G332" s="1" t="s">
        <v>1247</v>
      </c>
      <c r="H332" s="1" t="s">
        <v>1275</v>
      </c>
      <c r="I332" s="1" t="s">
        <v>1243</v>
      </c>
      <c r="J332" s="56">
        <v>50</v>
      </c>
      <c r="K332" s="81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57">
        <f>ROUND(Tableau1[[#This Row],[Prix_Unit_HT]],2)*Tableau1[[#This Row],[Qte_commande]]</f>
        <v>60</v>
      </c>
      <c r="P332" s="57">
        <f>ROUND(Tableau1[[#This Row],[Prix_Unit_TTC]],2)*Tableau1[[#This Row],[Qte_commande]]</f>
        <v>63.6</v>
      </c>
      <c r="Q332" s="1">
        <v>42.86</v>
      </c>
      <c r="R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332" s="1"/>
      <c r="V332" s="1"/>
    </row>
    <row r="333" spans="1:22" ht="13.2" x14ac:dyDescent="0.25">
      <c r="A333" s="2">
        <v>42787</v>
      </c>
      <c r="B333" s="56" t="s">
        <v>749</v>
      </c>
      <c r="C333" s="1" t="s">
        <v>94</v>
      </c>
      <c r="D333" s="1" t="s">
        <v>96</v>
      </c>
      <c r="E333" s="193"/>
      <c r="G333" s="1" t="s">
        <v>1247</v>
      </c>
      <c r="H333" s="1" t="s">
        <v>1275</v>
      </c>
      <c r="I333" s="1" t="s">
        <v>1243</v>
      </c>
      <c r="J333" s="56">
        <v>50</v>
      </c>
      <c r="K333" s="81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57">
        <f>ROUND(Tableau1[[#This Row],[Prix_Unit_HT]],2)*Tableau1[[#This Row],[Qte_commande]]</f>
        <v>20</v>
      </c>
      <c r="P333" s="57">
        <f>ROUND(Tableau1[[#This Row],[Prix_Unit_TTC]],2)*Tableau1[[#This Row],[Qte_commande]]</f>
        <v>21.200000000000003</v>
      </c>
      <c r="Q333" s="1">
        <v>14.29</v>
      </c>
      <c r="R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33" s="1"/>
      <c r="V333" s="1"/>
    </row>
    <row r="334" spans="1:22" ht="13.2" x14ac:dyDescent="0.25">
      <c r="A334" s="2">
        <v>42787</v>
      </c>
      <c r="B334" s="56" t="s">
        <v>780</v>
      </c>
      <c r="C334" s="1" t="s">
        <v>157</v>
      </c>
      <c r="D334" s="1" t="s">
        <v>159</v>
      </c>
      <c r="E334" s="193"/>
      <c r="G334" s="1" t="s">
        <v>1247</v>
      </c>
      <c r="H334" s="1" t="s">
        <v>1275</v>
      </c>
      <c r="I334" s="1" t="s">
        <v>1243</v>
      </c>
      <c r="J334" s="56">
        <v>50</v>
      </c>
      <c r="K334" s="81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57">
        <f>ROUND(Tableau1[[#This Row],[Prix_Unit_HT]],2)*Tableau1[[#This Row],[Qte_commande]]</f>
        <v>200</v>
      </c>
      <c r="P334" s="57">
        <f>ROUND(Tableau1[[#This Row],[Prix_Unit_TTC]],2)*Tableau1[[#This Row],[Qte_commande]]</f>
        <v>212</v>
      </c>
      <c r="Q334" s="1">
        <v>142.86000000000001</v>
      </c>
      <c r="R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334" s="1"/>
      <c r="V334" s="1"/>
    </row>
    <row r="335" spans="1:22" ht="13.2" x14ac:dyDescent="0.25">
      <c r="A335" s="2">
        <v>42787</v>
      </c>
      <c r="B335" s="56" t="s">
        <v>780</v>
      </c>
      <c r="C335" s="1" t="s">
        <v>157</v>
      </c>
      <c r="D335" s="1" t="s">
        <v>159</v>
      </c>
      <c r="E335" s="193"/>
      <c r="G335" s="1" t="s">
        <v>1247</v>
      </c>
      <c r="H335" s="1" t="s">
        <v>1274</v>
      </c>
      <c r="I335" s="7" t="s">
        <v>1194</v>
      </c>
      <c r="J335" s="56">
        <v>70</v>
      </c>
      <c r="K335" s="81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57">
        <f>ROUND(Tableau1[[#This Row],[Prix_Unit_HT]],2)*Tableau1[[#This Row],[Qte_commande]]</f>
        <v>165.72</v>
      </c>
      <c r="P335" s="57">
        <f>ROUND(Tableau1[[#This Row],[Prix_Unit_TTC]],2)*Tableau1[[#This Row],[Qte_commande]]</f>
        <v>198.84</v>
      </c>
      <c r="Q335" s="1">
        <v>6</v>
      </c>
      <c r="R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35" s="1"/>
      <c r="V335" s="1"/>
    </row>
    <row r="336" spans="1:22" ht="13.2" x14ac:dyDescent="0.25">
      <c r="A336" s="2">
        <v>42787</v>
      </c>
      <c r="B336" s="56" t="s">
        <v>749</v>
      </c>
      <c r="C336" s="1" t="s">
        <v>94</v>
      </c>
      <c r="D336" s="1" t="s">
        <v>96</v>
      </c>
      <c r="E336" s="193"/>
      <c r="G336" s="1" t="s">
        <v>1247</v>
      </c>
      <c r="H336" s="1" t="s">
        <v>1274</v>
      </c>
      <c r="I336" s="1" t="s">
        <v>1223</v>
      </c>
      <c r="J336" s="56">
        <v>50</v>
      </c>
      <c r="K336" s="81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57">
        <f>ROUND(Tableau1[[#This Row],[Prix_Unit_HT]],2)*Tableau1[[#This Row],[Qte_commande]]</f>
        <v>151.14000000000001</v>
      </c>
      <c r="P336" s="57">
        <f>ROUND(Tableau1[[#This Row],[Prix_Unit_TTC]],2)*Tableau1[[#This Row],[Qte_commande]]</f>
        <v>181.38</v>
      </c>
      <c r="Q336" s="1">
        <v>4.29</v>
      </c>
      <c r="R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6" s="1"/>
      <c r="V336" s="1"/>
    </row>
    <row r="337" spans="1:22" ht="13.2" x14ac:dyDescent="0.25">
      <c r="A337" s="2">
        <v>42787</v>
      </c>
      <c r="B337" s="56" t="s">
        <v>780</v>
      </c>
      <c r="C337" s="1" t="s">
        <v>157</v>
      </c>
      <c r="D337" s="1" t="s">
        <v>159</v>
      </c>
      <c r="E337" s="193"/>
      <c r="G337" s="1" t="s">
        <v>1247</v>
      </c>
      <c r="H337" s="1" t="s">
        <v>1274</v>
      </c>
      <c r="I337" s="1" t="s">
        <v>1223</v>
      </c>
      <c r="J337" s="56">
        <v>50</v>
      </c>
      <c r="K337" s="81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57">
        <f>ROUND(Tableau1[[#This Row],[Prix_Unit_HT]],2)*Tableau1[[#This Row],[Qte_commande]]</f>
        <v>151.14000000000001</v>
      </c>
      <c r="P337" s="57">
        <f>ROUND(Tableau1[[#This Row],[Prix_Unit_TTC]],2)*Tableau1[[#This Row],[Qte_commande]]</f>
        <v>181.38</v>
      </c>
      <c r="Q337" s="1">
        <v>4.29</v>
      </c>
      <c r="R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37" s="1"/>
      <c r="V337" s="1"/>
    </row>
    <row r="338" spans="1:22" ht="13.2" x14ac:dyDescent="0.25">
      <c r="A338" s="2">
        <v>42787</v>
      </c>
      <c r="B338" s="56" t="s">
        <v>749</v>
      </c>
      <c r="C338" s="1" t="s">
        <v>94</v>
      </c>
      <c r="D338" s="1" t="s">
        <v>96</v>
      </c>
      <c r="E338" s="193"/>
      <c r="G338" s="1" t="s">
        <v>1247</v>
      </c>
      <c r="H338" s="1" t="s">
        <v>1274</v>
      </c>
      <c r="I338" s="1" t="s">
        <v>1218</v>
      </c>
      <c r="J338" s="56">
        <v>100</v>
      </c>
      <c r="K338" s="81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57">
        <f>ROUND(Tableau1[[#This Row],[Prix_Unit_HT]],2)*Tableau1[[#This Row],[Qte_commande]]</f>
        <v>94.679999999999993</v>
      </c>
      <c r="P338" s="57">
        <f>ROUND(Tableau1[[#This Row],[Prix_Unit_TTC]],2)*Tableau1[[#This Row],[Qte_commande]]</f>
        <v>113.58</v>
      </c>
      <c r="Q338" s="1">
        <v>8.57</v>
      </c>
      <c r="R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38" s="1"/>
      <c r="V338" s="1"/>
    </row>
    <row r="339" spans="1:22" ht="13.2" x14ac:dyDescent="0.25">
      <c r="A339" s="2">
        <v>42787</v>
      </c>
      <c r="B339" s="56" t="s">
        <v>758</v>
      </c>
      <c r="C339" s="1" t="s">
        <v>6</v>
      </c>
      <c r="D339" s="1" t="s">
        <v>8</v>
      </c>
      <c r="E339" s="193"/>
      <c r="G339" s="1" t="s">
        <v>1247</v>
      </c>
      <c r="H339" s="1" t="s">
        <v>1274</v>
      </c>
      <c r="I339" s="1" t="s">
        <v>1216</v>
      </c>
      <c r="J339" s="56">
        <v>100</v>
      </c>
      <c r="K339" s="81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57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57">
        <f>ROUND(Tableau1[[#This Row],[Prix_Unit_HT]],2)*Tableau1[[#This Row],[Qte_commande]]</f>
        <v>0</v>
      </c>
      <c r="P339" s="57">
        <f>ROUND(Tableau1[[#This Row],[Prix_Unit_TTC]],2)*Tableau1[[#This Row],[Qte_commande]]</f>
        <v>0</v>
      </c>
      <c r="Q339" s="1">
        <v>51.43</v>
      </c>
      <c r="R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339" s="1"/>
      <c r="V339" s="1"/>
    </row>
    <row r="340" spans="1:22" ht="13.2" x14ac:dyDescent="0.25">
      <c r="A340" s="2">
        <v>42787</v>
      </c>
      <c r="B340" s="56" t="s">
        <v>749</v>
      </c>
      <c r="C340" s="1" t="s">
        <v>94</v>
      </c>
      <c r="D340" s="1" t="s">
        <v>96</v>
      </c>
      <c r="E340" s="193"/>
      <c r="G340" s="1" t="s">
        <v>1247</v>
      </c>
      <c r="H340" s="1" t="s">
        <v>1275</v>
      </c>
      <c r="I340" s="1" t="s">
        <v>1241</v>
      </c>
      <c r="J340" s="56">
        <v>20</v>
      </c>
      <c r="K340" s="81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57">
        <f>ROUND(Tableau1[[#This Row],[Prix_Unit_HT]],2)*Tableau1[[#This Row],[Qte_commande]]</f>
        <v>19.440000000000001</v>
      </c>
      <c r="P340" s="57">
        <f>ROUND(Tableau1[[#This Row],[Prix_Unit_TTC]],2)*Tableau1[[#This Row],[Qte_commande]]</f>
        <v>20.399999999999999</v>
      </c>
      <c r="Q340" s="1">
        <v>6.86</v>
      </c>
      <c r="R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0" s="1"/>
      <c r="V340" s="1"/>
    </row>
    <row r="341" spans="1:22" ht="13.2" x14ac:dyDescent="0.25">
      <c r="A341" s="2">
        <v>42787</v>
      </c>
      <c r="B341" s="56" t="s">
        <v>780</v>
      </c>
      <c r="C341" s="1" t="s">
        <v>157</v>
      </c>
      <c r="D341" s="1" t="s">
        <v>159</v>
      </c>
      <c r="E341" s="193"/>
      <c r="G341" s="1" t="s">
        <v>1247</v>
      </c>
      <c r="H341" s="1" t="s">
        <v>1275</v>
      </c>
      <c r="I341" s="1" t="s">
        <v>1237</v>
      </c>
      <c r="J341" s="56">
        <v>20</v>
      </c>
      <c r="K341" s="81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57">
        <f>ROUND(Tableau1[[#This Row],[Prix_Unit_HT]],2)*Tableau1[[#This Row],[Qte_commande]]</f>
        <v>19.440000000000001</v>
      </c>
      <c r="P341" s="57">
        <f>ROUND(Tableau1[[#This Row],[Prix_Unit_TTC]],2)*Tableau1[[#This Row],[Qte_commande]]</f>
        <v>20.399999999999999</v>
      </c>
      <c r="Q341" s="1">
        <v>6.86</v>
      </c>
      <c r="R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41" s="1"/>
      <c r="V341" s="1"/>
    </row>
    <row r="342" spans="1:22" ht="13.2" x14ac:dyDescent="0.25">
      <c r="A342" s="2">
        <v>42787</v>
      </c>
      <c r="B342" s="56" t="s">
        <v>780</v>
      </c>
      <c r="C342" s="1" t="s">
        <v>157</v>
      </c>
      <c r="D342" s="1" t="s">
        <v>159</v>
      </c>
      <c r="E342" s="193"/>
      <c r="G342" s="1" t="s">
        <v>1247</v>
      </c>
      <c r="H342" s="1" t="s">
        <v>1274</v>
      </c>
      <c r="I342" s="1" t="s">
        <v>181</v>
      </c>
      <c r="J342" s="56">
        <v>70</v>
      </c>
      <c r="K342" s="81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57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57">
        <f>ROUND(Tableau1[[#This Row],[Prix_Unit_HT]],2)*Tableau1[[#This Row],[Qte_commande]]</f>
        <v>0</v>
      </c>
      <c r="P342" s="57">
        <f>ROUND(Tableau1[[#This Row],[Prix_Unit_TTC]],2)*Tableau1[[#This Row],[Qte_commande]]</f>
        <v>0</v>
      </c>
      <c r="Q342" s="1">
        <v>6</v>
      </c>
      <c r="R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2" s="1"/>
      <c r="V342" s="1"/>
    </row>
    <row r="343" spans="1:22" ht="13.2" x14ac:dyDescent="0.25">
      <c r="A343" s="2">
        <v>42787</v>
      </c>
      <c r="B343" s="56" t="s">
        <v>758</v>
      </c>
      <c r="C343" s="1" t="s">
        <v>6</v>
      </c>
      <c r="D343" s="1" t="s">
        <v>8</v>
      </c>
      <c r="E343" s="193"/>
      <c r="G343" s="1" t="s">
        <v>1247</v>
      </c>
      <c r="H343" s="1" t="s">
        <v>1274</v>
      </c>
      <c r="I343" s="1" t="s">
        <v>924</v>
      </c>
      <c r="J343" s="56">
        <v>70</v>
      </c>
      <c r="K343" s="81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57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57">
        <f>ROUND(Tableau1[[#This Row],[Prix_Unit_HT]],2)*Tableau1[[#This Row],[Qte_commande]]</f>
        <v>0</v>
      </c>
      <c r="P343" s="57">
        <f>ROUND(Tableau1[[#This Row],[Prix_Unit_TTC]],2)*Tableau1[[#This Row],[Qte_commande]]</f>
        <v>0</v>
      </c>
      <c r="Q343" s="1">
        <v>6</v>
      </c>
      <c r="R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43" s="1"/>
      <c r="V343" s="1"/>
    </row>
    <row r="344" spans="1:22" ht="13.2" x14ac:dyDescent="0.25">
      <c r="A344" s="2">
        <v>42788</v>
      </c>
      <c r="B344" s="56" t="s">
        <v>921</v>
      </c>
      <c r="C344" s="1" t="s">
        <v>61</v>
      </c>
      <c r="D344" s="1" t="s">
        <v>63</v>
      </c>
      <c r="E344" s="193"/>
      <c r="G344" s="1" t="s">
        <v>1247</v>
      </c>
      <c r="H344" s="1" t="s">
        <v>1274</v>
      </c>
      <c r="I344" s="1" t="s">
        <v>181</v>
      </c>
      <c r="J344" s="56">
        <v>70</v>
      </c>
      <c r="K344" s="81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57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57">
        <f>ROUND(Tableau1[[#This Row],[Prix_Unit_HT]],2)*Tableau1[[#This Row],[Qte_commande]]</f>
        <v>0</v>
      </c>
      <c r="P344" s="57">
        <f>ROUND(Tableau1[[#This Row],[Prix_Unit_TTC]],2)*Tableau1[[#This Row],[Qte_commande]]</f>
        <v>0</v>
      </c>
      <c r="Q344" s="1">
        <v>60</v>
      </c>
      <c r="R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344" s="1"/>
      <c r="V344" s="1"/>
    </row>
    <row r="345" spans="1:22" ht="13.2" x14ac:dyDescent="0.25">
      <c r="A345" s="2">
        <v>42788</v>
      </c>
      <c r="B345" s="56" t="s">
        <v>921</v>
      </c>
      <c r="C345" s="1" t="s">
        <v>61</v>
      </c>
      <c r="D345" s="1" t="s">
        <v>63</v>
      </c>
      <c r="E345" s="193"/>
      <c r="G345" s="1" t="s">
        <v>1247</v>
      </c>
      <c r="H345" s="1" t="s">
        <v>1274</v>
      </c>
      <c r="I345" s="1" t="s">
        <v>181</v>
      </c>
      <c r="J345" s="56">
        <v>100</v>
      </c>
      <c r="K345" s="81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57">
        <f>ROUND(Tableau1[[#This Row],[Prix_Unit_HT]],2)*Tableau1[[#This Row],[Qte_commande]]</f>
        <v>1042.2</v>
      </c>
      <c r="P345" s="57">
        <f>ROUND(Tableau1[[#This Row],[Prix_Unit_TTC]],2)*Tableau1[[#This Row],[Qte_commande]]</f>
        <v>1251</v>
      </c>
      <c r="Q345" s="1">
        <v>85.71</v>
      </c>
      <c r="R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345" s="1"/>
      <c r="V345" s="1"/>
    </row>
    <row r="346" spans="1:22" ht="13.2" x14ac:dyDescent="0.25">
      <c r="A346" s="2">
        <v>42793</v>
      </c>
      <c r="B346" s="56" t="s">
        <v>730</v>
      </c>
      <c r="C346" s="1" t="s">
        <v>731</v>
      </c>
      <c r="D346" s="1" t="s">
        <v>732</v>
      </c>
      <c r="E346" s="193"/>
      <c r="G346" s="1"/>
      <c r="H346" s="7" t="s">
        <v>1274</v>
      </c>
      <c r="I346" s="1" t="s">
        <v>733</v>
      </c>
      <c r="J346" s="56">
        <v>70</v>
      </c>
      <c r="K346" s="81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57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57">
        <f>ROUND(Tableau1[[#This Row],[Prix_Unit_HT]],2)*Tableau1[[#This Row],[Qte_commande]]</f>
        <v>0</v>
      </c>
      <c r="P346" s="57">
        <f>ROUND(Tableau1[[#This Row],[Prix_Unit_TTC]],2)*Tableau1[[#This Row],[Qte_commande]]</f>
        <v>0</v>
      </c>
      <c r="Q346" s="1">
        <v>12</v>
      </c>
      <c r="R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346" s="1"/>
      <c r="V346" s="1"/>
    </row>
    <row r="347" spans="1:22" ht="13.2" x14ac:dyDescent="0.25">
      <c r="A347" s="2">
        <v>42793</v>
      </c>
      <c r="B347" s="56" t="s">
        <v>730</v>
      </c>
      <c r="C347" s="7" t="s">
        <v>1252</v>
      </c>
      <c r="D347" s="1" t="s">
        <v>732</v>
      </c>
      <c r="E347" s="194"/>
      <c r="F347" s="1" t="s">
        <v>1253</v>
      </c>
      <c r="G347" s="1"/>
      <c r="H347" s="1" t="s">
        <v>1274</v>
      </c>
      <c r="I347" s="1" t="s">
        <v>778</v>
      </c>
      <c r="J347" s="56">
        <v>75</v>
      </c>
      <c r="K347" s="81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57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57">
        <f>ROUND(Tableau1[[#This Row],[Prix_Unit_HT]],2)*Tableau1[[#This Row],[Qte_commande]]</f>
        <v>0</v>
      </c>
      <c r="P347" s="57">
        <f>ROUND(Tableau1[[#This Row],[Prix_Unit_TTC]],2)*Tableau1[[#This Row],[Qte_commande]]</f>
        <v>0</v>
      </c>
      <c r="Q347" s="1">
        <v>6.43</v>
      </c>
      <c r="R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7" s="1"/>
      <c r="V347" s="1"/>
    </row>
    <row r="348" spans="1:22" ht="13.2" x14ac:dyDescent="0.25">
      <c r="A348" s="2">
        <v>42793</v>
      </c>
      <c r="B348" s="56" t="s">
        <v>730</v>
      </c>
      <c r="C348" s="7" t="s">
        <v>1252</v>
      </c>
      <c r="D348" s="1" t="s">
        <v>732</v>
      </c>
      <c r="E348" s="194"/>
      <c r="F348" s="1" t="s">
        <v>1253</v>
      </c>
      <c r="G348" s="1"/>
      <c r="H348" s="1" t="s">
        <v>1274</v>
      </c>
      <c r="I348" s="1" t="s">
        <v>779</v>
      </c>
      <c r="J348" s="56">
        <v>75</v>
      </c>
      <c r="K348" s="81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57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57">
        <f>ROUND(Tableau1[[#This Row],[Prix_Unit_HT]],2)*Tableau1[[#This Row],[Qte_commande]]</f>
        <v>0</v>
      </c>
      <c r="P348" s="57">
        <f>ROUND(Tableau1[[#This Row],[Prix_Unit_TTC]],2)*Tableau1[[#This Row],[Qte_commande]]</f>
        <v>0</v>
      </c>
      <c r="Q348" s="1">
        <v>6.43</v>
      </c>
      <c r="R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348" s="1"/>
      <c r="V348" s="1"/>
    </row>
    <row r="349" spans="1:22" ht="13.2" x14ac:dyDescent="0.25">
      <c r="A349" s="2">
        <v>42793</v>
      </c>
      <c r="B349" s="56" t="s">
        <v>730</v>
      </c>
      <c r="C349" s="7" t="s">
        <v>1252</v>
      </c>
      <c r="D349" s="1" t="s">
        <v>732</v>
      </c>
      <c r="E349" s="194"/>
      <c r="F349" s="1" t="s">
        <v>1253</v>
      </c>
      <c r="G349" s="1"/>
      <c r="H349" s="1" t="s">
        <v>1274</v>
      </c>
      <c r="I349" s="1" t="s">
        <v>779</v>
      </c>
      <c r="J349" s="56">
        <v>75</v>
      </c>
      <c r="K349" s="81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57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57">
        <f>ROUND(Tableau1[[#This Row],[Prix_Unit_HT]],2)*Tableau1[[#This Row],[Qte_commande]]</f>
        <v>0</v>
      </c>
      <c r="P349" s="57">
        <f>ROUND(Tableau1[[#This Row],[Prix_Unit_TTC]],2)*Tableau1[[#This Row],[Qte_commande]]</f>
        <v>0</v>
      </c>
      <c r="Q349" s="1">
        <v>38.57</v>
      </c>
      <c r="R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38.571428571428577</v>
      </c>
      <c r="U349" s="1"/>
      <c r="V349" s="1"/>
    </row>
    <row r="350" spans="1:22" ht="13.2" x14ac:dyDescent="0.25">
      <c r="A350" s="2">
        <v>42794</v>
      </c>
      <c r="B350" s="56" t="s">
        <v>913</v>
      </c>
      <c r="C350" s="1" t="s">
        <v>914</v>
      </c>
      <c r="D350" s="1" t="s">
        <v>11</v>
      </c>
      <c r="E350" s="193"/>
      <c r="F350" s="1" t="s">
        <v>1249</v>
      </c>
      <c r="G350" s="1" t="s">
        <v>1163</v>
      </c>
      <c r="H350" s="7" t="s">
        <v>1276</v>
      </c>
      <c r="I350" s="1" t="s">
        <v>915</v>
      </c>
      <c r="J350" s="120">
        <v>6</v>
      </c>
      <c r="K350" s="81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57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57">
        <f>ROUND(Tableau1[[#This Row],[Prix_Unit_HT]],2)*Tableau1[[#This Row],[Qte_commande]]</f>
        <v>139</v>
      </c>
      <c r="P350" s="57">
        <f>ROUND(Tableau1[[#This Row],[Prix_Unit_TTC]],2)*Tableau1[[#This Row],[Qte_commande]]</f>
        <v>166.8</v>
      </c>
      <c r="Q350" s="1">
        <v>1</v>
      </c>
      <c r="R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0" s="1"/>
      <c r="V350" s="1"/>
    </row>
    <row r="351" spans="1:22" ht="13.2" x14ac:dyDescent="0.25">
      <c r="A351" s="2">
        <v>42794</v>
      </c>
      <c r="B351" s="56" t="s">
        <v>940</v>
      </c>
      <c r="C351" s="1" t="s">
        <v>490</v>
      </c>
      <c r="D351" s="1" t="s">
        <v>4</v>
      </c>
      <c r="E351" s="193"/>
      <c r="G351" s="1" t="s">
        <v>1163</v>
      </c>
      <c r="H351" s="1" t="s">
        <v>1276</v>
      </c>
      <c r="I351" s="1" t="s">
        <v>941</v>
      </c>
      <c r="J351" s="81">
        <v>4</v>
      </c>
      <c r="K351" s="81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57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57">
        <f>ROUND(Tableau1[[#This Row],[Prix_Unit_HT]],2)*Tableau1[[#This Row],[Qte_commande]]</f>
        <v>139</v>
      </c>
      <c r="P351" s="57">
        <f>ROUND(Tableau1[[#This Row],[Prix_Unit_TTC]],2)*Tableau1[[#This Row],[Qte_commande]]</f>
        <v>166.8</v>
      </c>
      <c r="Q351" s="1">
        <v>1</v>
      </c>
      <c r="R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51" s="1"/>
      <c r="V351" s="1"/>
    </row>
    <row r="352" spans="1:22" ht="13.2" x14ac:dyDescent="0.25">
      <c r="A352" s="2">
        <v>42796</v>
      </c>
      <c r="B352" s="56" t="s">
        <v>740</v>
      </c>
      <c r="C352" s="1" t="s">
        <v>12</v>
      </c>
      <c r="D352" s="1" t="s">
        <v>14</v>
      </c>
      <c r="E352" s="193"/>
      <c r="G352" s="1" t="s">
        <v>1247</v>
      </c>
      <c r="H352" s="7" t="s">
        <v>1275</v>
      </c>
      <c r="I352" s="7" t="s">
        <v>1239</v>
      </c>
      <c r="J352" s="56">
        <v>20</v>
      </c>
      <c r="K352" s="81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57">
        <f>ROUND(Tableau1[[#This Row],[Prix_Unit_HT]],2)*Tableau1[[#This Row],[Qte_commande]]</f>
        <v>19.440000000000001</v>
      </c>
      <c r="P352" s="57">
        <f>ROUND(Tableau1[[#This Row],[Prix_Unit_TTC]],2)*Tableau1[[#This Row],[Qte_commande]]</f>
        <v>20.399999999999999</v>
      </c>
      <c r="Q352" s="1">
        <v>6.86</v>
      </c>
      <c r="R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2" s="1"/>
      <c r="V352" s="1"/>
    </row>
    <row r="353" spans="1:22" ht="13.2" x14ac:dyDescent="0.25">
      <c r="A353" s="2">
        <v>42796</v>
      </c>
      <c r="B353" s="56" t="s">
        <v>740</v>
      </c>
      <c r="C353" s="1" t="s">
        <v>12</v>
      </c>
      <c r="D353" s="1" t="s">
        <v>14</v>
      </c>
      <c r="E353" s="193"/>
      <c r="G353" s="1" t="s">
        <v>1247</v>
      </c>
      <c r="H353" s="7" t="s">
        <v>1275</v>
      </c>
      <c r="I353" s="7" t="s">
        <v>1240</v>
      </c>
      <c r="J353" s="56">
        <v>20</v>
      </c>
      <c r="K353" s="81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57">
        <f>ROUND(Tableau1[[#This Row],[Prix_Unit_HT]],2)*Tableau1[[#This Row],[Qte_commande]]</f>
        <v>19.440000000000001</v>
      </c>
      <c r="P353" s="57">
        <f>ROUND(Tableau1[[#This Row],[Prix_Unit_TTC]],2)*Tableau1[[#This Row],[Qte_commande]]</f>
        <v>20.399999999999999</v>
      </c>
      <c r="Q353" s="1">
        <v>6.86</v>
      </c>
      <c r="R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3" s="1"/>
      <c r="V353" s="1"/>
    </row>
    <row r="354" spans="1:22" ht="13.2" x14ac:dyDescent="0.25">
      <c r="A354" s="2">
        <v>42796</v>
      </c>
      <c r="B354" s="56" t="s">
        <v>740</v>
      </c>
      <c r="C354" s="1" t="s">
        <v>12</v>
      </c>
      <c r="D354" s="1" t="s">
        <v>14</v>
      </c>
      <c r="E354" s="193"/>
      <c r="G354" s="1" t="s">
        <v>1247</v>
      </c>
      <c r="H354" s="7" t="s">
        <v>1275</v>
      </c>
      <c r="I354" s="7" t="s">
        <v>1242</v>
      </c>
      <c r="J354" s="56">
        <v>20</v>
      </c>
      <c r="K354" s="81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57">
        <f>ROUND(Tableau1[[#This Row],[Prix_Unit_HT]],2)*Tableau1[[#This Row],[Qte_commande]]</f>
        <v>19.440000000000001</v>
      </c>
      <c r="P354" s="57">
        <f>ROUND(Tableau1[[#This Row],[Prix_Unit_TTC]],2)*Tableau1[[#This Row],[Qte_commande]]</f>
        <v>20.399999999999999</v>
      </c>
      <c r="Q354" s="1">
        <v>6.86</v>
      </c>
      <c r="R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4" s="1"/>
      <c r="V354" s="1"/>
    </row>
    <row r="355" spans="1:22" ht="13.2" x14ac:dyDescent="0.25">
      <c r="A355" s="2">
        <v>42796</v>
      </c>
      <c r="B355" s="56" t="s">
        <v>740</v>
      </c>
      <c r="C355" s="1" t="s">
        <v>12</v>
      </c>
      <c r="D355" s="1" t="s">
        <v>14</v>
      </c>
      <c r="E355" s="193"/>
      <c r="G355" s="1" t="s">
        <v>1247</v>
      </c>
      <c r="H355" s="1" t="s">
        <v>1275</v>
      </c>
      <c r="I355" s="1" t="s">
        <v>1236</v>
      </c>
      <c r="J355" s="56">
        <v>20</v>
      </c>
      <c r="K355" s="81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57">
        <f>ROUND(Tableau1[[#This Row],[Prix_Unit_HT]],2)*Tableau1[[#This Row],[Qte_commande]]</f>
        <v>19.440000000000001</v>
      </c>
      <c r="P355" s="57">
        <f>ROUND(Tableau1[[#This Row],[Prix_Unit_TTC]],2)*Tableau1[[#This Row],[Qte_commande]]</f>
        <v>20.399999999999999</v>
      </c>
      <c r="Q355" s="1">
        <v>6.86</v>
      </c>
      <c r="R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55" s="1"/>
      <c r="V355" s="1"/>
    </row>
    <row r="356" spans="1:22" ht="13.2" x14ac:dyDescent="0.25">
      <c r="A356" s="2">
        <v>42796</v>
      </c>
      <c r="B356" s="56" t="s">
        <v>740</v>
      </c>
      <c r="C356" s="1" t="s">
        <v>12</v>
      </c>
      <c r="D356" s="1" t="s">
        <v>14</v>
      </c>
      <c r="E356" s="193"/>
      <c r="G356" s="1" t="s">
        <v>1247</v>
      </c>
      <c r="H356" s="1" t="s">
        <v>1274</v>
      </c>
      <c r="I356" s="1" t="s">
        <v>1175</v>
      </c>
      <c r="J356" s="56">
        <v>70</v>
      </c>
      <c r="K356" s="81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57">
        <f>ROUND(Tableau1[[#This Row],[Prix_Unit_HT]],2)*Tableau1[[#This Row],[Qte_commande]]</f>
        <v>225.54</v>
      </c>
      <c r="P356" s="57">
        <f>ROUND(Tableau1[[#This Row],[Prix_Unit_TTC]],2)*Tableau1[[#This Row],[Qte_commande]]</f>
        <v>270.71999999999997</v>
      </c>
      <c r="Q356" s="1">
        <v>18</v>
      </c>
      <c r="R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356" s="1"/>
      <c r="V356" s="1"/>
    </row>
    <row r="357" spans="1:22" ht="13.2" x14ac:dyDescent="0.25">
      <c r="A357" s="2">
        <v>42796</v>
      </c>
      <c r="B357" s="56" t="s">
        <v>740</v>
      </c>
      <c r="C357" s="1" t="s">
        <v>12</v>
      </c>
      <c r="D357" s="1" t="s">
        <v>14</v>
      </c>
      <c r="E357" s="193"/>
      <c r="G357" s="1" t="s">
        <v>1247</v>
      </c>
      <c r="H357" s="1" t="s">
        <v>1274</v>
      </c>
      <c r="I357" s="1" t="s">
        <v>1188</v>
      </c>
      <c r="J357" s="56">
        <v>70</v>
      </c>
      <c r="K357" s="81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57">
        <f>ROUND(Tableau1[[#This Row],[Prix_Unit_HT]],2)*Tableau1[[#This Row],[Qte_commande]]</f>
        <v>98.100000000000009</v>
      </c>
      <c r="P357" s="57">
        <f>ROUND(Tableau1[[#This Row],[Prix_Unit_TTC]],2)*Tableau1[[#This Row],[Qte_commande]]</f>
        <v>117.72</v>
      </c>
      <c r="Q357" s="1">
        <v>6</v>
      </c>
      <c r="R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7" s="1"/>
      <c r="V357" s="1"/>
    </row>
    <row r="358" spans="1:22" ht="13.2" x14ac:dyDescent="0.25">
      <c r="A358" s="2">
        <v>42796</v>
      </c>
      <c r="B358" s="56" t="s">
        <v>740</v>
      </c>
      <c r="C358" s="1" t="s">
        <v>12</v>
      </c>
      <c r="D358" s="1" t="s">
        <v>14</v>
      </c>
      <c r="E358" s="193"/>
      <c r="G358" s="1" t="s">
        <v>1247</v>
      </c>
      <c r="H358" s="1" t="s">
        <v>1274</v>
      </c>
      <c r="I358" s="1" t="s">
        <v>1189</v>
      </c>
      <c r="J358" s="56">
        <v>70</v>
      </c>
      <c r="K358" s="81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57">
        <f>ROUND(Tableau1[[#This Row],[Prix_Unit_HT]],2)*Tableau1[[#This Row],[Qte_commande]]</f>
        <v>88.14</v>
      </c>
      <c r="P358" s="57">
        <f>ROUND(Tableau1[[#This Row],[Prix_Unit_TTC]],2)*Tableau1[[#This Row],[Qte_commande]]</f>
        <v>105.78</v>
      </c>
      <c r="Q358" s="1">
        <v>6</v>
      </c>
      <c r="R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58" s="1"/>
      <c r="V358" s="1"/>
    </row>
    <row r="359" spans="1:22" ht="13.2" x14ac:dyDescent="0.25">
      <c r="A359" s="2">
        <v>42796</v>
      </c>
      <c r="B359" s="56" t="s">
        <v>740</v>
      </c>
      <c r="C359" s="1" t="s">
        <v>12</v>
      </c>
      <c r="D359" s="1" t="s">
        <v>14</v>
      </c>
      <c r="E359" s="193"/>
      <c r="G359" s="1" t="s">
        <v>1247</v>
      </c>
      <c r="H359" s="1" t="s">
        <v>1274</v>
      </c>
      <c r="I359" s="1" t="s">
        <v>1223</v>
      </c>
      <c r="J359" s="56">
        <v>50</v>
      </c>
      <c r="K359" s="81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57">
        <f>ROUND(Tableau1[[#This Row],[Prix_Unit_HT]],2)*Tableau1[[#This Row],[Qte_commande]]</f>
        <v>151.14000000000001</v>
      </c>
      <c r="P359" s="57">
        <f>ROUND(Tableau1[[#This Row],[Prix_Unit_TTC]],2)*Tableau1[[#This Row],[Qte_commande]]</f>
        <v>181.38</v>
      </c>
      <c r="Q359" s="1">
        <v>4.29</v>
      </c>
      <c r="R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59" s="1"/>
      <c r="V359" s="1"/>
    </row>
    <row r="360" spans="1:22" ht="13.2" x14ac:dyDescent="0.25">
      <c r="A360" s="2">
        <v>42796</v>
      </c>
      <c r="B360" s="56" t="s">
        <v>740</v>
      </c>
      <c r="C360" s="1" t="s">
        <v>12</v>
      </c>
      <c r="D360" s="1" t="s">
        <v>14</v>
      </c>
      <c r="E360" s="193"/>
      <c r="G360" s="1" t="s">
        <v>1247</v>
      </c>
      <c r="H360" s="1" t="s">
        <v>1274</v>
      </c>
      <c r="I360" s="1" t="s">
        <v>1220</v>
      </c>
      <c r="J360" s="56">
        <v>70</v>
      </c>
      <c r="K360" s="81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57">
        <f>ROUND(Tableau1[[#This Row],[Prix_Unit_HT]],2)*Tableau1[[#This Row],[Qte_commande]]</f>
        <v>68.209999999999994</v>
      </c>
      <c r="P360" s="57">
        <f>ROUND(Tableau1[[#This Row],[Prix_Unit_TTC]],2)*Tableau1[[#This Row],[Qte_commande]]</f>
        <v>81.849999999999994</v>
      </c>
      <c r="Q360" s="1">
        <v>1</v>
      </c>
      <c r="R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0" s="1"/>
      <c r="V360" s="1"/>
    </row>
    <row r="361" spans="1:22" ht="13.2" x14ac:dyDescent="0.25">
      <c r="A361" s="2">
        <v>42796</v>
      </c>
      <c r="B361" s="56" t="s">
        <v>740</v>
      </c>
      <c r="C361" s="1" t="s">
        <v>12</v>
      </c>
      <c r="D361" s="1" t="s">
        <v>14</v>
      </c>
      <c r="E361" s="193"/>
      <c r="G361" s="1" t="s">
        <v>1247</v>
      </c>
      <c r="H361" s="1" t="s">
        <v>1275</v>
      </c>
      <c r="I361" s="1" t="s">
        <v>1241</v>
      </c>
      <c r="J361" s="56">
        <v>20</v>
      </c>
      <c r="K361" s="81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57">
        <f>ROUND(Tableau1[[#This Row],[Prix_Unit_HT]],2)*Tableau1[[#This Row],[Qte_commande]]</f>
        <v>19.440000000000001</v>
      </c>
      <c r="P361" s="57">
        <f>ROUND(Tableau1[[#This Row],[Prix_Unit_TTC]],2)*Tableau1[[#This Row],[Qte_commande]]</f>
        <v>20.399999999999999</v>
      </c>
      <c r="Q361" s="1">
        <v>6.86</v>
      </c>
      <c r="R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1" s="1"/>
      <c r="V361" s="1"/>
    </row>
    <row r="362" spans="1:22" ht="13.2" x14ac:dyDescent="0.25">
      <c r="A362" s="2">
        <v>42796</v>
      </c>
      <c r="B362" s="56" t="s">
        <v>740</v>
      </c>
      <c r="C362" s="1" t="s">
        <v>12</v>
      </c>
      <c r="D362" s="1" t="s">
        <v>14</v>
      </c>
      <c r="E362" s="193"/>
      <c r="G362" s="1" t="s">
        <v>1247</v>
      </c>
      <c r="H362" s="1" t="s">
        <v>1275</v>
      </c>
      <c r="I362" s="1" t="s">
        <v>1237</v>
      </c>
      <c r="J362" s="56">
        <v>20</v>
      </c>
      <c r="K362" s="81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57">
        <f>ROUND(Tableau1[[#This Row],[Prix_Unit_HT]],2)*Tableau1[[#This Row],[Qte_commande]]</f>
        <v>19.440000000000001</v>
      </c>
      <c r="P362" s="57">
        <f>ROUND(Tableau1[[#This Row],[Prix_Unit_TTC]],2)*Tableau1[[#This Row],[Qte_commande]]</f>
        <v>20.399999999999999</v>
      </c>
      <c r="Q362" s="1">
        <v>6.86</v>
      </c>
      <c r="R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362" s="1"/>
      <c r="V362" s="1"/>
    </row>
    <row r="363" spans="1:22" ht="13.2" x14ac:dyDescent="0.25">
      <c r="A363" s="2">
        <v>42796</v>
      </c>
      <c r="B363" s="56" t="s">
        <v>740</v>
      </c>
      <c r="C363" s="1" t="s">
        <v>12</v>
      </c>
      <c r="D363" s="1" t="s">
        <v>14</v>
      </c>
      <c r="E363" s="193"/>
      <c r="G363" s="1" t="s">
        <v>1247</v>
      </c>
      <c r="H363" s="1" t="s">
        <v>1274</v>
      </c>
      <c r="I363" s="1" t="s">
        <v>181</v>
      </c>
      <c r="J363" s="56">
        <v>70</v>
      </c>
      <c r="K363" s="81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57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57">
        <f>ROUND(Tableau1[[#This Row],[Prix_Unit_HT]],2)*Tableau1[[#This Row],[Qte_commande]]</f>
        <v>0</v>
      </c>
      <c r="P363" s="57">
        <f>ROUND(Tableau1[[#This Row],[Prix_Unit_TTC]],2)*Tableau1[[#This Row],[Qte_commande]]</f>
        <v>0</v>
      </c>
      <c r="Q363" s="1">
        <v>6</v>
      </c>
      <c r="R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3" s="1"/>
      <c r="V363" s="1"/>
    </row>
    <row r="364" spans="1:22" ht="13.2" x14ac:dyDescent="0.25">
      <c r="A364" s="2">
        <v>42797</v>
      </c>
      <c r="B364" s="56" t="s">
        <v>739</v>
      </c>
      <c r="C364" s="1" t="s">
        <v>226</v>
      </c>
      <c r="D364" s="1" t="s">
        <v>228</v>
      </c>
      <c r="E364" s="193"/>
      <c r="G364" s="1" t="s">
        <v>1247</v>
      </c>
      <c r="H364" s="1" t="s">
        <v>1274</v>
      </c>
      <c r="I364" s="1" t="s">
        <v>1175</v>
      </c>
      <c r="J364" s="56">
        <v>70</v>
      </c>
      <c r="K364" s="81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57">
        <f>ROUND(Tableau1[[#This Row],[Prix_Unit_HT]],2)*Tableau1[[#This Row],[Qte_commande]]</f>
        <v>1879.5</v>
      </c>
      <c r="P364" s="57">
        <f>ROUND(Tableau1[[#This Row],[Prix_Unit_TTC]],2)*Tableau1[[#This Row],[Qte_commande]]</f>
        <v>2256</v>
      </c>
      <c r="Q364" s="1">
        <v>150</v>
      </c>
      <c r="R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364" s="1"/>
      <c r="V364" s="1"/>
    </row>
    <row r="365" spans="1:22" ht="13.2" x14ac:dyDescent="0.25">
      <c r="A365" s="2">
        <v>42800</v>
      </c>
      <c r="B365" s="56" t="s">
        <v>782</v>
      </c>
      <c r="C365" s="1" t="s">
        <v>783</v>
      </c>
      <c r="D365" s="1" t="s">
        <v>20</v>
      </c>
      <c r="E365" s="193"/>
      <c r="G365" s="1" t="s">
        <v>1163</v>
      </c>
      <c r="H365" s="1" t="s">
        <v>1276</v>
      </c>
      <c r="I365" s="1" t="s">
        <v>128</v>
      </c>
      <c r="J365" s="107">
        <v>3</v>
      </c>
      <c r="K365" s="81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57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57">
        <f>ROUND(Tableau1[[#This Row],[Prix_Unit_HT]],2)*Tableau1[[#This Row],[Qte_commande]]</f>
        <v>299</v>
      </c>
      <c r="P365" s="57">
        <f>ROUND(Tableau1[[#This Row],[Prix_Unit_TTC]],2)*Tableau1[[#This Row],[Qte_commande]]</f>
        <v>358.8</v>
      </c>
      <c r="Q365" s="1">
        <v>1</v>
      </c>
      <c r="R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65" s="1"/>
      <c r="V365" s="1"/>
    </row>
    <row r="366" spans="1:22" ht="13.2" x14ac:dyDescent="0.25">
      <c r="A366" s="2">
        <v>42801</v>
      </c>
      <c r="B366" s="56" t="s">
        <v>911</v>
      </c>
      <c r="C366" s="1" t="s">
        <v>157</v>
      </c>
      <c r="D366" s="1" t="s">
        <v>159</v>
      </c>
      <c r="E366" s="193"/>
      <c r="G366" s="1" t="s">
        <v>1247</v>
      </c>
      <c r="H366" s="7" t="s">
        <v>1274</v>
      </c>
      <c r="I366" s="1" t="s">
        <v>1244</v>
      </c>
      <c r="J366" s="56">
        <v>70</v>
      </c>
      <c r="K366" s="81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57">
        <f>ROUND(Tableau1[[#This Row],[Prix_Unit_HT]],2)*Tableau1[[#This Row],[Qte_commande]]</f>
        <v>104.46000000000001</v>
      </c>
      <c r="P366" s="57">
        <f>ROUND(Tableau1[[#This Row],[Prix_Unit_TTC]],2)*Tableau1[[#This Row],[Qte_commande]]</f>
        <v>125.34</v>
      </c>
      <c r="Q366" s="1">
        <v>6</v>
      </c>
      <c r="R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366" s="1"/>
      <c r="V366" s="1"/>
    </row>
    <row r="367" spans="1:22" ht="13.2" x14ac:dyDescent="0.25">
      <c r="A367" s="2">
        <v>42801</v>
      </c>
      <c r="B367" s="56" t="s">
        <v>911</v>
      </c>
      <c r="C367" s="1" t="s">
        <v>157</v>
      </c>
      <c r="D367" s="1" t="s">
        <v>159</v>
      </c>
      <c r="E367" s="193"/>
      <c r="G367" s="1" t="s">
        <v>1247</v>
      </c>
      <c r="H367" s="1" t="s">
        <v>1274</v>
      </c>
      <c r="I367" s="1" t="s">
        <v>674</v>
      </c>
      <c r="J367" s="56">
        <v>100</v>
      </c>
      <c r="K367" s="81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57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57">
        <f>ROUND(Tableau1[[#This Row],[Prix_Unit_HT]],2)*Tableau1[[#This Row],[Qte_commande]]</f>
        <v>0</v>
      </c>
      <c r="P367" s="57">
        <f>ROUND(Tableau1[[#This Row],[Prix_Unit_TTC]],2)*Tableau1[[#This Row],[Qte_commande]]</f>
        <v>0</v>
      </c>
      <c r="Q367" s="1">
        <v>8.57</v>
      </c>
      <c r="R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67" s="1"/>
      <c r="V367" s="1"/>
    </row>
    <row r="368" spans="1:22" ht="13.2" x14ac:dyDescent="0.25">
      <c r="A368" s="2">
        <v>42803</v>
      </c>
      <c r="B368" s="56" t="s">
        <v>958</v>
      </c>
      <c r="C368" s="7" t="s">
        <v>1251</v>
      </c>
      <c r="D368" s="1" t="s">
        <v>751</v>
      </c>
      <c r="E368" s="194"/>
      <c r="F368" s="1" t="s">
        <v>1254</v>
      </c>
      <c r="G368" s="1" t="s">
        <v>1163</v>
      </c>
      <c r="H368" s="1" t="s">
        <v>1274</v>
      </c>
      <c r="I368" s="1" t="s">
        <v>1175</v>
      </c>
      <c r="J368" s="56">
        <v>175</v>
      </c>
      <c r="K368" s="81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57">
        <f>ROUND(Tableau1[[#This Row],[Prix_Unit_HT]],2)*Tableau1[[#This Row],[Qte_commande]]</f>
        <v>1161.72</v>
      </c>
      <c r="P368" s="57">
        <f>ROUND(Tableau1[[#This Row],[Prix_Unit_TTC]],2)*Tableau1[[#This Row],[Qte_commande]]</f>
        <v>1393.92</v>
      </c>
      <c r="Q368" s="1">
        <v>90</v>
      </c>
      <c r="R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68" s="1"/>
      <c r="V368" s="1"/>
    </row>
    <row r="369" spans="1:22" ht="13.2" x14ac:dyDescent="0.25">
      <c r="A369" s="2">
        <v>42808</v>
      </c>
      <c r="B369" s="56" t="s">
        <v>759</v>
      </c>
      <c r="C369" s="1" t="s">
        <v>31</v>
      </c>
      <c r="D369" s="1" t="s">
        <v>33</v>
      </c>
      <c r="E369" s="193"/>
      <c r="G369" s="1" t="s">
        <v>1163</v>
      </c>
      <c r="H369" s="1" t="s">
        <v>1275</v>
      </c>
      <c r="I369" s="1" t="s">
        <v>1243</v>
      </c>
      <c r="J369" s="56">
        <v>50</v>
      </c>
      <c r="K369" s="81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57">
        <f>ROUND(Tableau1[[#This Row],[Prix_Unit_HT]],2)*Tableau1[[#This Row],[Qte_commande]]</f>
        <v>22</v>
      </c>
      <c r="P369" s="57">
        <f>ROUND(Tableau1[[#This Row],[Prix_Unit_TTC]],2)*Tableau1[[#This Row],[Qte_commande]]</f>
        <v>23.2</v>
      </c>
      <c r="Q369" s="1">
        <v>14.29</v>
      </c>
      <c r="R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369" s="1"/>
      <c r="V369" s="1"/>
    </row>
    <row r="370" spans="1:22" ht="13.2" x14ac:dyDescent="0.25">
      <c r="A370" s="2">
        <v>42808</v>
      </c>
      <c r="B370" s="56" t="s">
        <v>759</v>
      </c>
      <c r="C370" s="1" t="s">
        <v>31</v>
      </c>
      <c r="D370" s="1" t="s">
        <v>33</v>
      </c>
      <c r="E370" s="193"/>
      <c r="G370" s="1" t="s">
        <v>1163</v>
      </c>
      <c r="H370" s="1" t="s">
        <v>1274</v>
      </c>
      <c r="I370" s="1" t="s">
        <v>1223</v>
      </c>
      <c r="J370" s="56">
        <v>50</v>
      </c>
      <c r="K370" s="81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57">
        <f>ROUND(Tableau1[[#This Row],[Prix_Unit_HT]],2)*Tableau1[[#This Row],[Qte_commande]]</f>
        <v>168.3</v>
      </c>
      <c r="P370" s="57">
        <f>ROUND(Tableau1[[#This Row],[Prix_Unit_TTC]],2)*Tableau1[[#This Row],[Qte_commande]]</f>
        <v>201.95999999999998</v>
      </c>
      <c r="Q370" s="1">
        <v>4.29</v>
      </c>
      <c r="R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370" s="1"/>
      <c r="V370" s="1"/>
    </row>
    <row r="371" spans="1:22" ht="13.2" x14ac:dyDescent="0.25">
      <c r="A371" s="2">
        <v>42808</v>
      </c>
      <c r="B371" s="56" t="s">
        <v>759</v>
      </c>
      <c r="C371" s="1" t="s">
        <v>31</v>
      </c>
      <c r="D371" s="1" t="s">
        <v>33</v>
      </c>
      <c r="E371" s="193"/>
      <c r="G371" s="1" t="s">
        <v>1163</v>
      </c>
      <c r="H371" s="1" t="s">
        <v>1274</v>
      </c>
      <c r="I371" s="1" t="s">
        <v>1219</v>
      </c>
      <c r="J371" s="56">
        <v>70</v>
      </c>
      <c r="K371" s="81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57">
        <f>ROUND(Tableau1[[#This Row],[Prix_Unit_HT]],2)*Tableau1[[#This Row],[Qte_commande]]</f>
        <v>43.61</v>
      </c>
      <c r="P371" s="57">
        <f>ROUND(Tableau1[[#This Row],[Prix_Unit_TTC]],2)*Tableau1[[#This Row],[Qte_commande]]</f>
        <v>52.33</v>
      </c>
      <c r="Q371" s="1">
        <v>1</v>
      </c>
      <c r="R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1" s="1"/>
      <c r="V371" s="1"/>
    </row>
    <row r="372" spans="1:22" ht="13.2" x14ac:dyDescent="0.25">
      <c r="A372" s="2">
        <v>42808</v>
      </c>
      <c r="B372" s="56" t="s">
        <v>759</v>
      </c>
      <c r="C372" s="1" t="s">
        <v>31</v>
      </c>
      <c r="D372" s="1" t="s">
        <v>33</v>
      </c>
      <c r="E372" s="193"/>
      <c r="G372" s="1" t="s">
        <v>1163</v>
      </c>
      <c r="H372" s="1" t="s">
        <v>1274</v>
      </c>
      <c r="I372" s="1" t="s">
        <v>1216</v>
      </c>
      <c r="J372" s="56">
        <v>100</v>
      </c>
      <c r="K372" s="81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57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57">
        <f>ROUND(Tableau1[[#This Row],[Prix_Unit_HT]],2)*Tableau1[[#This Row],[Qte_commande]]</f>
        <v>0</v>
      </c>
      <c r="P372" s="57">
        <f>ROUND(Tableau1[[#This Row],[Prix_Unit_TTC]],2)*Tableau1[[#This Row],[Qte_commande]]</f>
        <v>0</v>
      </c>
      <c r="Q372" s="1">
        <v>8.57</v>
      </c>
      <c r="R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372" s="1"/>
      <c r="V372" s="1"/>
    </row>
    <row r="373" spans="1:22" ht="13.2" x14ac:dyDescent="0.25">
      <c r="A373" s="2">
        <v>42808</v>
      </c>
      <c r="B373" s="56" t="s">
        <v>759</v>
      </c>
      <c r="C373" s="1" t="s">
        <v>31</v>
      </c>
      <c r="D373" s="1" t="s">
        <v>33</v>
      </c>
      <c r="E373" s="193"/>
      <c r="G373" s="1" t="s">
        <v>1163</v>
      </c>
      <c r="H373" s="1" t="s">
        <v>1275</v>
      </c>
      <c r="I373" s="1" t="s">
        <v>1237</v>
      </c>
      <c r="J373" s="56">
        <v>20</v>
      </c>
      <c r="K373" s="81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57">
        <f>ROUND(Tableau1[[#This Row],[Prix_Unit_HT]],2)*Tableau1[[#This Row],[Qte_commande]]</f>
        <v>64.08</v>
      </c>
      <c r="P373" s="57">
        <f>ROUND(Tableau1[[#This Row],[Prix_Unit_TTC]],2)*Tableau1[[#This Row],[Qte_commande]]</f>
        <v>67.679999999999993</v>
      </c>
      <c r="Q373" s="1">
        <v>20.57</v>
      </c>
      <c r="R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373" s="1"/>
      <c r="V373" s="1"/>
    </row>
    <row r="374" spans="1:22" ht="13.2" x14ac:dyDescent="0.25">
      <c r="A374" s="2">
        <v>42810</v>
      </c>
      <c r="B374" s="56" t="s">
        <v>934</v>
      </c>
      <c r="C374" s="1" t="s">
        <v>61</v>
      </c>
      <c r="D374" s="1" t="s">
        <v>63</v>
      </c>
      <c r="E374" s="193"/>
      <c r="G374" s="1" t="s">
        <v>1247</v>
      </c>
      <c r="H374" s="7" t="s">
        <v>1275</v>
      </c>
      <c r="I374" s="7" t="s">
        <v>1239</v>
      </c>
      <c r="J374" s="56">
        <v>20</v>
      </c>
      <c r="K374" s="81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57">
        <f>ROUND(Tableau1[[#This Row],[Prix_Unit_HT]],2)*Tableau1[[#This Row],[Qte_commande]]</f>
        <v>77.760000000000005</v>
      </c>
      <c r="P374" s="57">
        <f>ROUND(Tableau1[[#This Row],[Prix_Unit_TTC]],2)*Tableau1[[#This Row],[Qte_commande]]</f>
        <v>81.599999999999994</v>
      </c>
      <c r="Q374" s="1">
        <v>27.43</v>
      </c>
      <c r="R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4" s="1"/>
      <c r="V374" s="1"/>
    </row>
    <row r="375" spans="1:22" ht="13.2" x14ac:dyDescent="0.25">
      <c r="A375" s="2">
        <v>42810</v>
      </c>
      <c r="B375" s="56" t="s">
        <v>934</v>
      </c>
      <c r="C375" s="1" t="s">
        <v>61</v>
      </c>
      <c r="D375" s="1" t="s">
        <v>63</v>
      </c>
      <c r="E375" s="193"/>
      <c r="G375" s="1" t="s">
        <v>1247</v>
      </c>
      <c r="H375" s="7" t="s">
        <v>1275</v>
      </c>
      <c r="I375" s="7" t="s">
        <v>1242</v>
      </c>
      <c r="J375" s="56">
        <v>20</v>
      </c>
      <c r="K375" s="81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57">
        <f>ROUND(Tableau1[[#This Row],[Prix_Unit_HT]],2)*Tableau1[[#This Row],[Qte_commande]]</f>
        <v>77.760000000000005</v>
      </c>
      <c r="P375" s="57">
        <f>ROUND(Tableau1[[#This Row],[Prix_Unit_TTC]],2)*Tableau1[[#This Row],[Qte_commande]]</f>
        <v>81.599999999999994</v>
      </c>
      <c r="Q375" s="1">
        <v>27.43</v>
      </c>
      <c r="R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375" s="1"/>
      <c r="V375" s="1"/>
    </row>
    <row r="376" spans="1:22" ht="13.2" x14ac:dyDescent="0.25">
      <c r="A376" s="2">
        <v>42810</v>
      </c>
      <c r="B376" s="56" t="s">
        <v>934</v>
      </c>
      <c r="C376" s="1" t="s">
        <v>61</v>
      </c>
      <c r="D376" s="1" t="s">
        <v>63</v>
      </c>
      <c r="E376" s="193"/>
      <c r="G376" s="1" t="s">
        <v>1247</v>
      </c>
      <c r="H376" s="1" t="s">
        <v>1275</v>
      </c>
      <c r="I376" s="1" t="s">
        <v>1243</v>
      </c>
      <c r="J376" s="56">
        <v>50</v>
      </c>
      <c r="K376" s="81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57">
        <f>ROUND(Tableau1[[#This Row],[Prix_Unit_HT]],2)*Tableau1[[#This Row],[Qte_commande]]</f>
        <v>80</v>
      </c>
      <c r="P376" s="57">
        <f>ROUND(Tableau1[[#This Row],[Prix_Unit_TTC]],2)*Tableau1[[#This Row],[Qte_commande]]</f>
        <v>84.800000000000011</v>
      </c>
      <c r="Q376" s="1">
        <v>57.14</v>
      </c>
      <c r="R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376" s="1"/>
      <c r="V376" s="1"/>
    </row>
    <row r="377" spans="1:22" ht="13.2" x14ac:dyDescent="0.25">
      <c r="A377" s="2">
        <v>42825</v>
      </c>
      <c r="B377" s="56" t="s">
        <v>920</v>
      </c>
      <c r="C377" s="1" t="s">
        <v>31</v>
      </c>
      <c r="D377" s="1" t="s">
        <v>33</v>
      </c>
      <c r="E377" s="193"/>
      <c r="G377" s="1" t="s">
        <v>1163</v>
      </c>
      <c r="H377" s="7" t="s">
        <v>1276</v>
      </c>
      <c r="I377" s="1" t="s">
        <v>915</v>
      </c>
      <c r="J377" s="120">
        <v>6</v>
      </c>
      <c r="K377" s="81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57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57">
        <f>ROUND(Tableau1[[#This Row],[Prix_Unit_HT]],2)*Tableau1[[#This Row],[Qte_commande]]</f>
        <v>139</v>
      </c>
      <c r="P377" s="57">
        <f>ROUND(Tableau1[[#This Row],[Prix_Unit_TTC]],2)*Tableau1[[#This Row],[Qte_commande]]</f>
        <v>166.8</v>
      </c>
      <c r="Q377" s="1">
        <v>1</v>
      </c>
      <c r="R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7" s="1"/>
      <c r="V377" s="1"/>
    </row>
    <row r="378" spans="1:22" ht="13.2" x14ac:dyDescent="0.25">
      <c r="A378" s="2">
        <v>42825</v>
      </c>
      <c r="B378" s="56" t="s">
        <v>794</v>
      </c>
      <c r="C378" s="1" t="s">
        <v>795</v>
      </c>
      <c r="D378" s="1" t="s">
        <v>313</v>
      </c>
      <c r="E378" s="193"/>
      <c r="G378" s="1" t="s">
        <v>1247</v>
      </c>
      <c r="H378" s="7" t="s">
        <v>1276</v>
      </c>
      <c r="I378" s="1" t="s">
        <v>915</v>
      </c>
      <c r="J378" s="120">
        <v>6</v>
      </c>
      <c r="K378" s="81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57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57">
        <f>ROUND(Tableau1[[#This Row],[Prix_Unit_HT]],2)*Tableau1[[#This Row],[Qte_commande]]</f>
        <v>139</v>
      </c>
      <c r="P378" s="57">
        <f>ROUND(Tableau1[[#This Row],[Prix_Unit_TTC]],2)*Tableau1[[#This Row],[Qte_commande]]</f>
        <v>166.8</v>
      </c>
      <c r="Q378" s="1">
        <v>1</v>
      </c>
      <c r="R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8" s="1"/>
      <c r="V378" s="1"/>
    </row>
    <row r="379" spans="1:22" ht="13.2" x14ac:dyDescent="0.25">
      <c r="A379" s="2">
        <v>42825</v>
      </c>
      <c r="B379" s="56" t="s">
        <v>917</v>
      </c>
      <c r="C379" s="1" t="s">
        <v>304</v>
      </c>
      <c r="D379" s="1" t="s">
        <v>47</v>
      </c>
      <c r="E379" s="193"/>
      <c r="G379" s="1" t="s">
        <v>1163</v>
      </c>
      <c r="H379" s="7" t="s">
        <v>1276</v>
      </c>
      <c r="I379" s="1" t="s">
        <v>915</v>
      </c>
      <c r="J379" s="120">
        <v>6</v>
      </c>
      <c r="K379" s="81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57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57">
        <f>ROUND(Tableau1[[#This Row],[Prix_Unit_HT]],2)*Tableau1[[#This Row],[Qte_commande]]</f>
        <v>139</v>
      </c>
      <c r="P379" s="57">
        <f>ROUND(Tableau1[[#This Row],[Prix_Unit_TTC]],2)*Tableau1[[#This Row],[Qte_commande]]</f>
        <v>166.8</v>
      </c>
      <c r="Q379" s="1">
        <v>1</v>
      </c>
      <c r="R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79" s="1"/>
      <c r="V379" s="1"/>
    </row>
    <row r="380" spans="1:22" ht="13.2" x14ac:dyDescent="0.25">
      <c r="A380" s="2">
        <v>42825</v>
      </c>
      <c r="B380" s="56" t="s">
        <v>916</v>
      </c>
      <c r="C380" s="1" t="s">
        <v>275</v>
      </c>
      <c r="D380" s="1" t="s">
        <v>8</v>
      </c>
      <c r="E380" s="193"/>
      <c r="G380" s="1" t="s">
        <v>1163</v>
      </c>
      <c r="H380" s="7" t="s">
        <v>1276</v>
      </c>
      <c r="I380" s="1" t="s">
        <v>915</v>
      </c>
      <c r="J380" s="120">
        <v>6</v>
      </c>
      <c r="K380" s="81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57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57">
        <f>ROUND(Tableau1[[#This Row],[Prix_Unit_HT]],2)*Tableau1[[#This Row],[Qte_commande]]</f>
        <v>139</v>
      </c>
      <c r="P380" s="57">
        <f>ROUND(Tableau1[[#This Row],[Prix_Unit_TTC]],2)*Tableau1[[#This Row],[Qte_commande]]</f>
        <v>166.8</v>
      </c>
      <c r="Q380" s="1">
        <v>1</v>
      </c>
      <c r="R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0" s="1"/>
      <c r="V380" s="1"/>
    </row>
    <row r="381" spans="1:22" ht="13.2" x14ac:dyDescent="0.25">
      <c r="A381" s="2">
        <v>42825</v>
      </c>
      <c r="B381" s="56" t="s">
        <v>918</v>
      </c>
      <c r="C381" s="1" t="s">
        <v>919</v>
      </c>
      <c r="D381" s="1" t="s">
        <v>20</v>
      </c>
      <c r="E381" s="193"/>
      <c r="G381" s="1" t="s">
        <v>1163</v>
      </c>
      <c r="H381" s="7" t="s">
        <v>1276</v>
      </c>
      <c r="I381" s="1" t="s">
        <v>915</v>
      </c>
      <c r="J381" s="120">
        <v>6</v>
      </c>
      <c r="K381" s="81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57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57">
        <f>ROUND(Tableau1[[#This Row],[Prix_Unit_HT]],2)*Tableau1[[#This Row],[Qte_commande]]</f>
        <v>139</v>
      </c>
      <c r="P381" s="57">
        <f>ROUND(Tableau1[[#This Row],[Prix_Unit_TTC]],2)*Tableau1[[#This Row],[Qte_commande]]</f>
        <v>166.8</v>
      </c>
      <c r="Q381" s="1">
        <v>1</v>
      </c>
      <c r="R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1" s="1"/>
      <c r="V381" s="1"/>
    </row>
    <row r="382" spans="1:22" ht="13.2" x14ac:dyDescent="0.25">
      <c r="A382" s="2">
        <v>42825</v>
      </c>
      <c r="B382" s="56" t="s">
        <v>799</v>
      </c>
      <c r="C382" s="1" t="s">
        <v>800</v>
      </c>
      <c r="D382" s="1" t="s">
        <v>285</v>
      </c>
      <c r="E382" s="193"/>
      <c r="G382" s="1" t="s">
        <v>1163</v>
      </c>
      <c r="H382" s="1" t="s">
        <v>1276</v>
      </c>
      <c r="I382" s="1" t="s">
        <v>128</v>
      </c>
      <c r="J382" s="107">
        <v>3</v>
      </c>
      <c r="K382" s="81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57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57">
        <f>ROUND(Tableau1[[#This Row],[Prix_Unit_HT]],2)*Tableau1[[#This Row],[Qte_commande]]</f>
        <v>299</v>
      </c>
      <c r="P382" s="57">
        <f>ROUND(Tableau1[[#This Row],[Prix_Unit_TTC]],2)*Tableau1[[#This Row],[Qte_commande]]</f>
        <v>358.8</v>
      </c>
      <c r="Q382" s="1">
        <v>1</v>
      </c>
      <c r="R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2" s="1"/>
      <c r="V382" s="1"/>
    </row>
    <row r="383" spans="1:22" ht="13.2" x14ac:dyDescent="0.25">
      <c r="A383" s="2">
        <v>42825</v>
      </c>
      <c r="B383" s="56" t="s">
        <v>785</v>
      </c>
      <c r="C383" s="1" t="s">
        <v>296</v>
      </c>
      <c r="D383" s="1" t="s">
        <v>37</v>
      </c>
      <c r="E383" s="193"/>
      <c r="G383" s="1" t="s">
        <v>1163</v>
      </c>
      <c r="H383" s="1" t="s">
        <v>1276</v>
      </c>
      <c r="I383" s="1" t="s">
        <v>128</v>
      </c>
      <c r="J383" s="107">
        <v>3</v>
      </c>
      <c r="K383" s="81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57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57">
        <f>ROUND(Tableau1[[#This Row],[Prix_Unit_HT]],2)*Tableau1[[#This Row],[Qte_commande]]</f>
        <v>299</v>
      </c>
      <c r="P383" s="57">
        <f>ROUND(Tableau1[[#This Row],[Prix_Unit_TTC]],2)*Tableau1[[#This Row],[Qte_commande]]</f>
        <v>358.8</v>
      </c>
      <c r="Q383" s="1">
        <v>1</v>
      </c>
      <c r="R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3" s="1"/>
      <c r="V383" s="1"/>
    </row>
    <row r="384" spans="1:22" ht="13.2" x14ac:dyDescent="0.25">
      <c r="A384" s="2">
        <v>42825</v>
      </c>
      <c r="B384" s="56" t="s">
        <v>801</v>
      </c>
      <c r="C384" s="1" t="s">
        <v>802</v>
      </c>
      <c r="D384" s="1" t="s">
        <v>120</v>
      </c>
      <c r="E384" s="193"/>
      <c r="G384" s="1" t="s">
        <v>1163</v>
      </c>
      <c r="H384" s="1" t="s">
        <v>1276</v>
      </c>
      <c r="I384" s="1" t="s">
        <v>128</v>
      </c>
      <c r="J384" s="107">
        <v>3</v>
      </c>
      <c r="K384" s="81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57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57">
        <f>ROUND(Tableau1[[#This Row],[Prix_Unit_HT]],2)*Tableau1[[#This Row],[Qte_commande]]</f>
        <v>299</v>
      </c>
      <c r="P384" s="57">
        <f>ROUND(Tableau1[[#This Row],[Prix_Unit_TTC]],2)*Tableau1[[#This Row],[Qte_commande]]</f>
        <v>358.8</v>
      </c>
      <c r="Q384" s="1">
        <v>1</v>
      </c>
      <c r="R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4" s="1"/>
      <c r="V384" s="1"/>
    </row>
    <row r="385" spans="1:22" ht="13.2" x14ac:dyDescent="0.25">
      <c r="A385" s="2">
        <v>42825</v>
      </c>
      <c r="B385" s="56" t="s">
        <v>786</v>
      </c>
      <c r="C385" s="1" t="s">
        <v>787</v>
      </c>
      <c r="D385" s="1" t="s">
        <v>788</v>
      </c>
      <c r="E385" s="193"/>
      <c r="G385" s="1" t="s">
        <v>1163</v>
      </c>
      <c r="H385" s="1" t="s">
        <v>1276</v>
      </c>
      <c r="I385" s="1" t="s">
        <v>128</v>
      </c>
      <c r="J385" s="107">
        <v>3</v>
      </c>
      <c r="K385" s="81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57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57">
        <f>ROUND(Tableau1[[#This Row],[Prix_Unit_HT]],2)*Tableau1[[#This Row],[Qte_commande]]</f>
        <v>299</v>
      </c>
      <c r="P385" s="57">
        <f>ROUND(Tableau1[[#This Row],[Prix_Unit_TTC]],2)*Tableau1[[#This Row],[Qte_commande]]</f>
        <v>358.8</v>
      </c>
      <c r="Q385" s="1">
        <v>1</v>
      </c>
      <c r="R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5" s="1"/>
      <c r="V385" s="1"/>
    </row>
    <row r="386" spans="1:22" ht="13.2" x14ac:dyDescent="0.25">
      <c r="A386" s="2">
        <v>42825</v>
      </c>
      <c r="B386" s="56" t="s">
        <v>784</v>
      </c>
      <c r="C386" s="1" t="s">
        <v>604</v>
      </c>
      <c r="D386" s="1" t="s">
        <v>605</v>
      </c>
      <c r="E386" s="193"/>
      <c r="G386" s="1" t="s">
        <v>1163</v>
      </c>
      <c r="H386" s="1" t="s">
        <v>1276</v>
      </c>
      <c r="I386" s="1" t="s">
        <v>128</v>
      </c>
      <c r="J386" s="107">
        <v>3</v>
      </c>
      <c r="K386" s="81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57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57">
        <f>ROUND(Tableau1[[#This Row],[Prix_Unit_HT]],2)*Tableau1[[#This Row],[Qte_commande]]</f>
        <v>598</v>
      </c>
      <c r="P386" s="57">
        <f>ROUND(Tableau1[[#This Row],[Prix_Unit_TTC]],2)*Tableau1[[#This Row],[Qte_commande]]</f>
        <v>717.6</v>
      </c>
      <c r="Q386" s="1">
        <v>2</v>
      </c>
      <c r="R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86" s="1"/>
      <c r="V386" s="1"/>
    </row>
    <row r="387" spans="1:22" ht="13.2" x14ac:dyDescent="0.25">
      <c r="A387" s="2">
        <v>42825</v>
      </c>
      <c r="B387" s="56" t="s">
        <v>789</v>
      </c>
      <c r="C387" s="1" t="s">
        <v>70</v>
      </c>
      <c r="D387" s="1" t="s">
        <v>20</v>
      </c>
      <c r="E387" s="193"/>
      <c r="G387" s="1" t="s">
        <v>1163</v>
      </c>
      <c r="H387" s="1" t="s">
        <v>1276</v>
      </c>
      <c r="I387" s="1" t="s">
        <v>128</v>
      </c>
      <c r="J387" s="107">
        <v>3</v>
      </c>
      <c r="K387" s="81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57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57">
        <f>ROUND(Tableau1[[#This Row],[Prix_Unit_HT]],2)*Tableau1[[#This Row],[Qte_commande]]</f>
        <v>299</v>
      </c>
      <c r="P387" s="57">
        <f>ROUND(Tableau1[[#This Row],[Prix_Unit_TTC]],2)*Tableau1[[#This Row],[Qte_commande]]</f>
        <v>358.8</v>
      </c>
      <c r="Q387" s="1">
        <v>1</v>
      </c>
      <c r="R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7" s="1"/>
      <c r="V387" s="1"/>
    </row>
    <row r="388" spans="1:22" ht="13.2" x14ac:dyDescent="0.25">
      <c r="A388" s="2">
        <v>42825</v>
      </c>
      <c r="B388" s="56" t="s">
        <v>790</v>
      </c>
      <c r="C388" s="1" t="s">
        <v>283</v>
      </c>
      <c r="D388" s="1" t="s">
        <v>285</v>
      </c>
      <c r="E388" s="193"/>
      <c r="G388" s="1" t="s">
        <v>1163</v>
      </c>
      <c r="H388" s="1" t="s">
        <v>1276</v>
      </c>
      <c r="I388" s="1" t="s">
        <v>128</v>
      </c>
      <c r="J388" s="107">
        <v>3</v>
      </c>
      <c r="K388" s="81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57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57">
        <f>ROUND(Tableau1[[#This Row],[Prix_Unit_HT]],2)*Tableau1[[#This Row],[Qte_commande]]</f>
        <v>299</v>
      </c>
      <c r="P388" s="57">
        <f>ROUND(Tableau1[[#This Row],[Prix_Unit_TTC]],2)*Tableau1[[#This Row],[Qte_commande]]</f>
        <v>358.8</v>
      </c>
      <c r="Q388" s="1">
        <v>1</v>
      </c>
      <c r="R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8" s="1"/>
      <c r="V388" s="1"/>
    </row>
    <row r="389" spans="1:22" ht="13.2" x14ac:dyDescent="0.25">
      <c r="A389" s="2">
        <v>42825</v>
      </c>
      <c r="B389" s="56" t="s">
        <v>791</v>
      </c>
      <c r="C389" s="1" t="s">
        <v>6</v>
      </c>
      <c r="D389" s="1" t="s">
        <v>8</v>
      </c>
      <c r="E389" s="193"/>
      <c r="G389" s="1" t="s">
        <v>1163</v>
      </c>
      <c r="H389" s="1" t="s">
        <v>1276</v>
      </c>
      <c r="I389" s="1" t="s">
        <v>128</v>
      </c>
      <c r="J389" s="107">
        <v>3</v>
      </c>
      <c r="K389" s="81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57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57">
        <f>ROUND(Tableau1[[#This Row],[Prix_Unit_HT]],2)*Tableau1[[#This Row],[Qte_commande]]</f>
        <v>299</v>
      </c>
      <c r="P389" s="57">
        <f>ROUND(Tableau1[[#This Row],[Prix_Unit_TTC]],2)*Tableau1[[#This Row],[Qte_commande]]</f>
        <v>358.8</v>
      </c>
      <c r="Q389" s="1">
        <v>1</v>
      </c>
      <c r="R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89" s="1"/>
      <c r="V389" s="1"/>
    </row>
    <row r="390" spans="1:22" ht="13.2" x14ac:dyDescent="0.25">
      <c r="A390" s="2">
        <v>42825</v>
      </c>
      <c r="B390" s="56" t="s">
        <v>794</v>
      </c>
      <c r="C390" s="1" t="s">
        <v>795</v>
      </c>
      <c r="D390" s="1" t="s">
        <v>313</v>
      </c>
      <c r="E390" s="193"/>
      <c r="G390" s="1" t="s">
        <v>1163</v>
      </c>
      <c r="H390" s="1" t="s">
        <v>1276</v>
      </c>
      <c r="I390" s="1" t="s">
        <v>128</v>
      </c>
      <c r="J390" s="107">
        <v>3</v>
      </c>
      <c r="K390" s="81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57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57">
        <f>ROUND(Tableau1[[#This Row],[Prix_Unit_HT]],2)*Tableau1[[#This Row],[Qte_commande]]</f>
        <v>299</v>
      </c>
      <c r="P390" s="57">
        <f>ROUND(Tableau1[[#This Row],[Prix_Unit_TTC]],2)*Tableau1[[#This Row],[Qte_commande]]</f>
        <v>358.8</v>
      </c>
      <c r="Q390" s="1">
        <v>1</v>
      </c>
      <c r="R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0" s="1"/>
      <c r="V390" s="1"/>
    </row>
    <row r="391" spans="1:22" ht="13.2" x14ac:dyDescent="0.25">
      <c r="A391" s="2">
        <v>42825</v>
      </c>
      <c r="B391" s="56" t="s">
        <v>796</v>
      </c>
      <c r="C391" s="1" t="s">
        <v>797</v>
      </c>
      <c r="D391" s="1" t="s">
        <v>798</v>
      </c>
      <c r="E391" s="193"/>
      <c r="G391" s="1" t="s">
        <v>1163</v>
      </c>
      <c r="H391" s="1" t="s">
        <v>1276</v>
      </c>
      <c r="I391" s="1" t="s">
        <v>128</v>
      </c>
      <c r="J391" s="107">
        <v>3</v>
      </c>
      <c r="K391" s="81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57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57">
        <f>ROUND(Tableau1[[#This Row],[Prix_Unit_HT]],2)*Tableau1[[#This Row],[Qte_commande]]</f>
        <v>299</v>
      </c>
      <c r="P391" s="57">
        <f>ROUND(Tableau1[[#This Row],[Prix_Unit_TTC]],2)*Tableau1[[#This Row],[Qte_commande]]</f>
        <v>358.8</v>
      </c>
      <c r="Q391" s="1">
        <v>1</v>
      </c>
      <c r="R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1" s="1"/>
      <c r="V391" s="1"/>
    </row>
    <row r="392" spans="1:22" ht="13.2" x14ac:dyDescent="0.25">
      <c r="A392" s="2">
        <v>42825</v>
      </c>
      <c r="B392" s="56" t="s">
        <v>792</v>
      </c>
      <c r="C392" s="1" t="s">
        <v>793</v>
      </c>
      <c r="D392" s="1" t="s">
        <v>313</v>
      </c>
      <c r="E392" s="193"/>
      <c r="G392" s="1" t="s">
        <v>1163</v>
      </c>
      <c r="H392" s="1" t="s">
        <v>1276</v>
      </c>
      <c r="I392" s="1" t="s">
        <v>128</v>
      </c>
      <c r="J392" s="107">
        <v>3</v>
      </c>
      <c r="K392" s="81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57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57">
        <f>ROUND(Tableau1[[#This Row],[Prix_Unit_HT]],2)*Tableau1[[#This Row],[Qte_commande]]</f>
        <v>299</v>
      </c>
      <c r="P392" s="57">
        <f>ROUND(Tableau1[[#This Row],[Prix_Unit_TTC]],2)*Tableau1[[#This Row],[Qte_commande]]</f>
        <v>358.8</v>
      </c>
      <c r="Q392" s="1">
        <v>1</v>
      </c>
      <c r="R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2" s="1"/>
      <c r="V392" s="1"/>
    </row>
    <row r="393" spans="1:22" ht="13.2" x14ac:dyDescent="0.25">
      <c r="A393" s="2">
        <v>42828</v>
      </c>
      <c r="B393" s="56" t="s">
        <v>741</v>
      </c>
      <c r="C393" s="1" t="s">
        <v>226</v>
      </c>
      <c r="D393" s="1" t="s">
        <v>228</v>
      </c>
      <c r="E393" s="193"/>
      <c r="G393" s="1" t="s">
        <v>1247</v>
      </c>
      <c r="H393" s="1" t="s">
        <v>1274</v>
      </c>
      <c r="I393" s="1" t="s">
        <v>1175</v>
      </c>
      <c r="J393" s="56">
        <v>70</v>
      </c>
      <c r="K393" s="81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57">
        <f>ROUND(Tableau1[[#This Row],[Prix_Unit_HT]],2)*Tableau1[[#This Row],[Qte_commande]]</f>
        <v>451.08</v>
      </c>
      <c r="P393" s="57">
        <f>ROUND(Tableau1[[#This Row],[Prix_Unit_TTC]],2)*Tableau1[[#This Row],[Qte_commande]]</f>
        <v>541.43999999999994</v>
      </c>
      <c r="Q393" s="1">
        <v>36</v>
      </c>
      <c r="R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393" s="1"/>
      <c r="V393" s="1"/>
    </row>
    <row r="394" spans="1:22" ht="13.2" x14ac:dyDescent="0.25">
      <c r="A394" s="2">
        <v>42828</v>
      </c>
      <c r="B394" s="56" t="s">
        <v>741</v>
      </c>
      <c r="C394" s="1" t="s">
        <v>226</v>
      </c>
      <c r="D394" s="1" t="s">
        <v>228</v>
      </c>
      <c r="E394" s="193"/>
      <c r="G394" s="1" t="s">
        <v>1247</v>
      </c>
      <c r="H394" s="1" t="s">
        <v>1274</v>
      </c>
      <c r="I394" s="1" t="s">
        <v>1175</v>
      </c>
      <c r="J394" s="56">
        <v>70</v>
      </c>
      <c r="K394" s="81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57">
        <f>ROUND(Tableau1[[#This Row],[Prix_Unit_HT]],2)*Tableau1[[#This Row],[Qte_commande]]</f>
        <v>1428.4199999999998</v>
      </c>
      <c r="P394" s="57">
        <f>ROUND(Tableau1[[#This Row],[Prix_Unit_TTC]],2)*Tableau1[[#This Row],[Qte_commande]]</f>
        <v>1714.56</v>
      </c>
      <c r="Q394" s="1">
        <v>114</v>
      </c>
      <c r="R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114</v>
      </c>
      <c r="U394" s="1"/>
      <c r="V394" s="1"/>
    </row>
    <row r="395" spans="1:22" ht="13.2" x14ac:dyDescent="0.25">
      <c r="A395" s="2">
        <v>42828</v>
      </c>
      <c r="B395" s="56" t="s">
        <v>803</v>
      </c>
      <c r="C395" s="1" t="s">
        <v>793</v>
      </c>
      <c r="D395" s="1" t="s">
        <v>313</v>
      </c>
      <c r="E395" s="193"/>
      <c r="G395" s="1" t="s">
        <v>1163</v>
      </c>
      <c r="H395" s="1" t="s">
        <v>1276</v>
      </c>
      <c r="I395" s="1" t="s">
        <v>128</v>
      </c>
      <c r="J395" s="107">
        <v>3</v>
      </c>
      <c r="K395" s="81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57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57">
        <f>ROUND(Tableau1[[#This Row],[Prix_Unit_HT]],2)*Tableau1[[#This Row],[Qte_commande]]</f>
        <v>0</v>
      </c>
      <c r="P395" s="57">
        <f>ROUND(Tableau1[[#This Row],[Prix_Unit_TTC]],2)*Tableau1[[#This Row],[Qte_commande]]</f>
        <v>0</v>
      </c>
      <c r="Q395" s="1">
        <v>0</v>
      </c>
      <c r="R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395" s="1"/>
      <c r="V395" s="1"/>
    </row>
    <row r="396" spans="1:22" ht="13.2" x14ac:dyDescent="0.25">
      <c r="A396" s="2">
        <v>42831</v>
      </c>
      <c r="B396" s="56" t="s">
        <v>959</v>
      </c>
      <c r="C396" s="1" t="s">
        <v>162</v>
      </c>
      <c r="D396" s="1" t="s">
        <v>164</v>
      </c>
      <c r="E396" s="193"/>
      <c r="G396" s="1" t="s">
        <v>1247</v>
      </c>
      <c r="H396" s="1" t="s">
        <v>1274</v>
      </c>
      <c r="I396" s="1" t="s">
        <v>1175</v>
      </c>
      <c r="J396" s="56">
        <v>175</v>
      </c>
      <c r="K396" s="81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57">
        <f>ROUND(Tableau1[[#This Row],[Prix_Unit_HT]],2)*Tableau1[[#This Row],[Qte_commande]]</f>
        <v>1041.1200000000001</v>
      </c>
      <c r="P396" s="57">
        <f>ROUND(Tableau1[[#This Row],[Prix_Unit_TTC]],2)*Tableau1[[#This Row],[Qte_commande]]</f>
        <v>1249.2</v>
      </c>
      <c r="Q396" s="1">
        <v>90</v>
      </c>
      <c r="R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396" s="1"/>
      <c r="V396" s="1"/>
    </row>
    <row r="397" spans="1:22" ht="13.2" x14ac:dyDescent="0.25">
      <c r="A397" s="2">
        <v>42831</v>
      </c>
      <c r="B397" s="56" t="s">
        <v>804</v>
      </c>
      <c r="C397" s="1" t="s">
        <v>793</v>
      </c>
      <c r="D397" s="1" t="s">
        <v>313</v>
      </c>
      <c r="E397" s="193"/>
      <c r="G397" s="1" t="s">
        <v>1163</v>
      </c>
      <c r="H397" s="1" t="s">
        <v>1276</v>
      </c>
      <c r="I397" s="1" t="s">
        <v>128</v>
      </c>
      <c r="J397" s="107">
        <v>3</v>
      </c>
      <c r="K397" s="81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57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57">
        <f>ROUND(Tableau1[[#This Row],[Prix_Unit_HT]],2)*Tableau1[[#This Row],[Qte_commande]]</f>
        <v>598</v>
      </c>
      <c r="P397" s="57">
        <f>ROUND(Tableau1[[#This Row],[Prix_Unit_TTC]],2)*Tableau1[[#This Row],[Qte_commande]]</f>
        <v>717.6</v>
      </c>
      <c r="Q397" s="1">
        <v>2</v>
      </c>
      <c r="R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397" s="1"/>
      <c r="V397" s="1"/>
    </row>
    <row r="398" spans="1:22" ht="13.2" x14ac:dyDescent="0.25">
      <c r="A398" s="2">
        <v>42836</v>
      </c>
      <c r="B398" s="56" t="s">
        <v>726</v>
      </c>
      <c r="C398" s="1" t="s">
        <v>157</v>
      </c>
      <c r="D398" s="1" t="s">
        <v>159</v>
      </c>
      <c r="E398" s="193"/>
      <c r="G398" s="1" t="s">
        <v>1247</v>
      </c>
      <c r="H398" s="1" t="s">
        <v>1274</v>
      </c>
      <c r="I398" s="1" t="s">
        <v>1175</v>
      </c>
      <c r="J398" s="56">
        <v>100</v>
      </c>
      <c r="K398" s="81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57">
        <f>ROUND(Tableau1[[#This Row],[Prix_Unit_HT]],2)*Tableau1[[#This Row],[Qte_commande]]</f>
        <v>3591.0000000000005</v>
      </c>
      <c r="P398" s="57">
        <f>ROUND(Tableau1[[#This Row],[Prix_Unit_TTC]],2)*Tableau1[[#This Row],[Qte_commande]]</f>
        <v>4309.2</v>
      </c>
      <c r="Q398" s="1">
        <v>300</v>
      </c>
      <c r="R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398" s="1"/>
      <c r="V398" s="1"/>
    </row>
    <row r="399" spans="1:22" ht="13.2" x14ac:dyDescent="0.25">
      <c r="A399" s="2">
        <v>42836</v>
      </c>
      <c r="B399" s="56" t="s">
        <v>726</v>
      </c>
      <c r="C399" s="1" t="s">
        <v>157</v>
      </c>
      <c r="D399" s="1" t="s">
        <v>159</v>
      </c>
      <c r="E399" s="193"/>
      <c r="G399" s="1" t="s">
        <v>1247</v>
      </c>
      <c r="H399" s="1" t="s">
        <v>1274</v>
      </c>
      <c r="I399" s="1" t="s">
        <v>1188</v>
      </c>
      <c r="J399" s="56">
        <v>70</v>
      </c>
      <c r="K399" s="81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57">
        <f>ROUND(Tableau1[[#This Row],[Prix_Unit_HT]],2)*Tableau1[[#This Row],[Qte_commande]]</f>
        <v>16.350000000000001</v>
      </c>
      <c r="P399" s="57">
        <f>ROUND(Tableau1[[#This Row],[Prix_Unit_TTC]],2)*Tableau1[[#This Row],[Qte_commande]]</f>
        <v>19.62</v>
      </c>
      <c r="Q399" s="1">
        <v>1</v>
      </c>
      <c r="R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399" s="1"/>
      <c r="V399" s="1"/>
    </row>
    <row r="400" spans="1:22" ht="13.2" x14ac:dyDescent="0.25">
      <c r="A400" s="2">
        <v>42836</v>
      </c>
      <c r="B400" s="56" t="s">
        <v>726</v>
      </c>
      <c r="C400" s="1" t="s">
        <v>157</v>
      </c>
      <c r="D400" s="1" t="s">
        <v>159</v>
      </c>
      <c r="E400" s="193"/>
      <c r="G400" s="1" t="s">
        <v>1247</v>
      </c>
      <c r="H400" s="1" t="s">
        <v>1274</v>
      </c>
      <c r="I400" s="7" t="s">
        <v>1190</v>
      </c>
      <c r="J400" s="56">
        <v>70</v>
      </c>
      <c r="K400" s="81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57">
        <f>ROUND(Tableau1[[#This Row],[Prix_Unit_HT]],2)*Tableau1[[#This Row],[Qte_commande]]</f>
        <v>20</v>
      </c>
      <c r="P400" s="57">
        <f>ROUND(Tableau1[[#This Row],[Prix_Unit_TTC]],2)*Tableau1[[#This Row],[Qte_commande]]</f>
        <v>24</v>
      </c>
      <c r="Q400" s="1">
        <v>1</v>
      </c>
      <c r="R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0" s="1"/>
      <c r="V400" s="1"/>
    </row>
    <row r="401" spans="1:22" ht="13.2" x14ac:dyDescent="0.25">
      <c r="A401" s="2">
        <v>42836</v>
      </c>
      <c r="B401" s="56" t="s">
        <v>726</v>
      </c>
      <c r="C401" s="1" t="s">
        <v>157</v>
      </c>
      <c r="D401" s="1" t="s">
        <v>159</v>
      </c>
      <c r="E401" s="193"/>
      <c r="G401" s="1" t="s">
        <v>1247</v>
      </c>
      <c r="H401" s="1" t="s">
        <v>1274</v>
      </c>
      <c r="I401" s="1" t="s">
        <v>1189</v>
      </c>
      <c r="J401" s="56">
        <v>70</v>
      </c>
      <c r="K401" s="81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57">
        <f>ROUND(Tableau1[[#This Row],[Prix_Unit_HT]],2)*Tableau1[[#This Row],[Qte_commande]]</f>
        <v>14.69</v>
      </c>
      <c r="P401" s="57">
        <f>ROUND(Tableau1[[#This Row],[Prix_Unit_TTC]],2)*Tableau1[[#This Row],[Qte_commande]]</f>
        <v>17.63</v>
      </c>
      <c r="Q401" s="1">
        <v>1</v>
      </c>
      <c r="R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1" s="1"/>
      <c r="V401" s="1"/>
    </row>
    <row r="402" spans="1:22" ht="13.2" x14ac:dyDescent="0.25">
      <c r="A402" s="2">
        <v>42836</v>
      </c>
      <c r="B402" s="56" t="s">
        <v>808</v>
      </c>
      <c r="C402" s="1" t="s">
        <v>304</v>
      </c>
      <c r="D402" s="1" t="s">
        <v>47</v>
      </c>
      <c r="E402" s="193"/>
      <c r="G402" s="1" t="s">
        <v>1163</v>
      </c>
      <c r="H402" s="1" t="s">
        <v>1276</v>
      </c>
      <c r="I402" s="1" t="s">
        <v>128</v>
      </c>
      <c r="J402" s="107">
        <v>3</v>
      </c>
      <c r="K402" s="81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57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57">
        <f>ROUND(Tableau1[[#This Row],[Prix_Unit_HT]],2)*Tableau1[[#This Row],[Qte_commande]]</f>
        <v>299</v>
      </c>
      <c r="P402" s="57">
        <f>ROUND(Tableau1[[#This Row],[Prix_Unit_TTC]],2)*Tableau1[[#This Row],[Qte_commande]]</f>
        <v>358.8</v>
      </c>
      <c r="Q402" s="1">
        <v>1</v>
      </c>
      <c r="R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2" s="1"/>
      <c r="V402" s="1"/>
    </row>
    <row r="403" spans="1:22" ht="13.2" x14ac:dyDescent="0.25">
      <c r="A403" s="2">
        <v>42836</v>
      </c>
      <c r="B403" s="56" t="s">
        <v>805</v>
      </c>
      <c r="C403" s="1" t="s">
        <v>806</v>
      </c>
      <c r="D403" s="1" t="s">
        <v>807</v>
      </c>
      <c r="E403" s="193"/>
      <c r="G403" s="1" t="s">
        <v>1163</v>
      </c>
      <c r="H403" s="1" t="s">
        <v>1276</v>
      </c>
      <c r="I403" s="1" t="s">
        <v>128</v>
      </c>
      <c r="J403" s="107">
        <v>3</v>
      </c>
      <c r="K403" s="81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57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57">
        <f>ROUND(Tableau1[[#This Row],[Prix_Unit_HT]],2)*Tableau1[[#This Row],[Qte_commande]]</f>
        <v>299</v>
      </c>
      <c r="P403" s="57">
        <f>ROUND(Tableau1[[#This Row],[Prix_Unit_TTC]],2)*Tableau1[[#This Row],[Qte_commande]]</f>
        <v>358.8</v>
      </c>
      <c r="Q403" s="1">
        <v>1</v>
      </c>
      <c r="R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3" s="1"/>
      <c r="V403" s="1"/>
    </row>
    <row r="404" spans="1:22" ht="13.2" x14ac:dyDescent="0.25">
      <c r="A404" s="2">
        <v>42838</v>
      </c>
      <c r="B404" s="56" t="s">
        <v>767</v>
      </c>
      <c r="C404" s="1" t="s">
        <v>18</v>
      </c>
      <c r="D404" s="1" t="s">
        <v>20</v>
      </c>
      <c r="E404" s="193"/>
      <c r="G404" s="1" t="s">
        <v>1247</v>
      </c>
      <c r="H404" s="1" t="s">
        <v>1274</v>
      </c>
      <c r="I404" s="1" t="s">
        <v>1218</v>
      </c>
      <c r="J404" s="56">
        <v>100</v>
      </c>
      <c r="K404" s="81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57">
        <f>ROUND(Tableau1[[#This Row],[Prix_Unit_HT]],2)*Tableau1[[#This Row],[Qte_commande]]</f>
        <v>946.8</v>
      </c>
      <c r="P404" s="57">
        <f>ROUND(Tableau1[[#This Row],[Prix_Unit_TTC]],2)*Tableau1[[#This Row],[Qte_commande]]</f>
        <v>1135.8</v>
      </c>
      <c r="Q404" s="1">
        <v>85.71</v>
      </c>
      <c r="R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404" s="1"/>
      <c r="V404" s="1"/>
    </row>
    <row r="405" spans="1:22" ht="13.2" x14ac:dyDescent="0.25">
      <c r="A405" s="2">
        <v>42838</v>
      </c>
      <c r="B405" s="56" t="s">
        <v>755</v>
      </c>
      <c r="C405" s="1" t="s">
        <v>6</v>
      </c>
      <c r="D405" s="1" t="s">
        <v>8</v>
      </c>
      <c r="E405" s="193"/>
      <c r="G405" s="1" t="s">
        <v>1247</v>
      </c>
      <c r="H405" s="1" t="s">
        <v>1274</v>
      </c>
      <c r="I405" s="1" t="s">
        <v>1217</v>
      </c>
      <c r="J405" s="56">
        <v>70</v>
      </c>
      <c r="K405" s="81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57">
        <f>ROUND(Tableau1[[#This Row],[Prix_Unit_HT]],2)*Tableau1[[#This Row],[Qte_commande]]</f>
        <v>529.43999999999994</v>
      </c>
      <c r="P405" s="57">
        <f>ROUND(Tableau1[[#This Row],[Prix_Unit_TTC]],2)*Tableau1[[#This Row],[Qte_commande]]</f>
        <v>635.04</v>
      </c>
      <c r="Q405" s="1">
        <v>48</v>
      </c>
      <c r="R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05" s="1"/>
      <c r="V405" s="1"/>
    </row>
    <row r="406" spans="1:22" ht="13.2" x14ac:dyDescent="0.25">
      <c r="A406" s="2">
        <v>42838</v>
      </c>
      <c r="B406" s="56" t="s">
        <v>755</v>
      </c>
      <c r="C406" s="1" t="s">
        <v>6</v>
      </c>
      <c r="D406" s="1" t="s">
        <v>8</v>
      </c>
      <c r="E406" s="193"/>
      <c r="G406" s="1" t="s">
        <v>1247</v>
      </c>
      <c r="H406" s="1" t="s">
        <v>1274</v>
      </c>
      <c r="I406" s="1" t="s">
        <v>1216</v>
      </c>
      <c r="J406" s="56">
        <v>100</v>
      </c>
      <c r="K406" s="81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57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57">
        <f>ROUND(Tableau1[[#This Row],[Prix_Unit_HT]],2)*Tableau1[[#This Row],[Qte_commande]]</f>
        <v>0</v>
      </c>
      <c r="P406" s="57">
        <f>ROUND(Tableau1[[#This Row],[Prix_Unit_TTC]],2)*Tableau1[[#This Row],[Qte_commande]]</f>
        <v>0</v>
      </c>
      <c r="Q406" s="1">
        <v>8.57</v>
      </c>
      <c r="R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406" s="1"/>
      <c r="V406" s="1"/>
    </row>
    <row r="407" spans="1:22" ht="13.2" x14ac:dyDescent="0.25">
      <c r="A407" s="2">
        <v>42838</v>
      </c>
      <c r="B407" s="56" t="s">
        <v>811</v>
      </c>
      <c r="C407" s="1" t="s">
        <v>812</v>
      </c>
      <c r="D407" s="1" t="s">
        <v>37</v>
      </c>
      <c r="E407" s="193"/>
      <c r="G407" s="1" t="s">
        <v>1163</v>
      </c>
      <c r="H407" s="1" t="s">
        <v>1276</v>
      </c>
      <c r="I407" s="1" t="s">
        <v>128</v>
      </c>
      <c r="J407" s="107">
        <v>3</v>
      </c>
      <c r="K407" s="81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57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57">
        <f>ROUND(Tableau1[[#This Row],[Prix_Unit_HT]],2)*Tableau1[[#This Row],[Qte_commande]]</f>
        <v>299</v>
      </c>
      <c r="P407" s="57">
        <f>ROUND(Tableau1[[#This Row],[Prix_Unit_TTC]],2)*Tableau1[[#This Row],[Qte_commande]]</f>
        <v>358.8</v>
      </c>
      <c r="Q407" s="1">
        <v>1</v>
      </c>
      <c r="R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7" s="1"/>
      <c r="V407" s="1"/>
    </row>
    <row r="408" spans="1:22" ht="13.2" x14ac:dyDescent="0.25">
      <c r="A408" s="2">
        <v>42838</v>
      </c>
      <c r="B408" s="56" t="s">
        <v>813</v>
      </c>
      <c r="C408" s="1" t="s">
        <v>814</v>
      </c>
      <c r="D408" s="1" t="s">
        <v>815</v>
      </c>
      <c r="E408" s="193"/>
      <c r="G408" s="1" t="s">
        <v>1163</v>
      </c>
      <c r="H408" s="1" t="s">
        <v>1276</v>
      </c>
      <c r="I408" s="1" t="s">
        <v>128</v>
      </c>
      <c r="J408" s="107">
        <v>3</v>
      </c>
      <c r="K408" s="81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57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57">
        <f>ROUND(Tableau1[[#This Row],[Prix_Unit_HT]],2)*Tableau1[[#This Row],[Qte_commande]]</f>
        <v>299</v>
      </c>
      <c r="P408" s="57">
        <f>ROUND(Tableau1[[#This Row],[Prix_Unit_TTC]],2)*Tableau1[[#This Row],[Qte_commande]]</f>
        <v>358.8</v>
      </c>
      <c r="Q408" s="1">
        <v>1</v>
      </c>
      <c r="R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08" s="1"/>
      <c r="V408" s="1"/>
    </row>
    <row r="409" spans="1:22" ht="13.2" x14ac:dyDescent="0.25">
      <c r="A409" s="2">
        <v>42838</v>
      </c>
      <c r="B409" s="56" t="s">
        <v>816</v>
      </c>
      <c r="C409" s="1" t="s">
        <v>817</v>
      </c>
      <c r="D409" s="1" t="s">
        <v>272</v>
      </c>
      <c r="E409" s="193"/>
      <c r="G409" s="1" t="s">
        <v>1163</v>
      </c>
      <c r="H409" s="1" t="s">
        <v>1276</v>
      </c>
      <c r="I409" s="1" t="s">
        <v>128</v>
      </c>
      <c r="J409" s="107">
        <v>3</v>
      </c>
      <c r="K409" s="81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57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57">
        <f>ROUND(Tableau1[[#This Row],[Prix_Unit_HT]],2)*Tableau1[[#This Row],[Qte_commande]]</f>
        <v>598</v>
      </c>
      <c r="P409" s="57">
        <f>ROUND(Tableau1[[#This Row],[Prix_Unit_TTC]],2)*Tableau1[[#This Row],[Qte_commande]]</f>
        <v>717.6</v>
      </c>
      <c r="Q409" s="1">
        <v>2</v>
      </c>
      <c r="R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09" s="1"/>
      <c r="V409" s="1"/>
    </row>
    <row r="410" spans="1:22" ht="13.2" x14ac:dyDescent="0.25">
      <c r="A410" s="2">
        <v>42838</v>
      </c>
      <c r="B410" s="56" t="s">
        <v>818</v>
      </c>
      <c r="C410" s="1" t="s">
        <v>819</v>
      </c>
      <c r="D410" s="1" t="s">
        <v>820</v>
      </c>
      <c r="E410" s="193"/>
      <c r="G410" s="1" t="s">
        <v>1163</v>
      </c>
      <c r="H410" s="1" t="s">
        <v>1276</v>
      </c>
      <c r="I410" s="1" t="s">
        <v>128</v>
      </c>
      <c r="J410" s="107">
        <v>3</v>
      </c>
      <c r="K410" s="81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57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57">
        <f>ROUND(Tableau1[[#This Row],[Prix_Unit_HT]],2)*Tableau1[[#This Row],[Qte_commande]]</f>
        <v>598</v>
      </c>
      <c r="P410" s="57">
        <f>ROUND(Tableau1[[#This Row],[Prix_Unit_TTC]],2)*Tableau1[[#This Row],[Qte_commande]]</f>
        <v>717.6</v>
      </c>
      <c r="Q410" s="1">
        <v>2</v>
      </c>
      <c r="R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10" s="1"/>
      <c r="V410" s="1"/>
    </row>
    <row r="411" spans="1:22" ht="13.2" x14ac:dyDescent="0.25">
      <c r="A411" s="2">
        <v>42838</v>
      </c>
      <c r="B411" s="56" t="s">
        <v>809</v>
      </c>
      <c r="C411" s="1" t="s">
        <v>810</v>
      </c>
      <c r="D411" s="1" t="s">
        <v>47</v>
      </c>
      <c r="E411" s="193"/>
      <c r="G411" s="1" t="s">
        <v>1163</v>
      </c>
      <c r="H411" s="1" t="s">
        <v>1276</v>
      </c>
      <c r="I411" s="1" t="s">
        <v>128</v>
      </c>
      <c r="J411" s="107">
        <v>3</v>
      </c>
      <c r="K411" s="81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57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57">
        <f>ROUND(Tableau1[[#This Row],[Prix_Unit_HT]],2)*Tableau1[[#This Row],[Qte_commande]]</f>
        <v>299</v>
      </c>
      <c r="P411" s="57">
        <f>ROUND(Tableau1[[#This Row],[Prix_Unit_TTC]],2)*Tableau1[[#This Row],[Qte_commande]]</f>
        <v>358.8</v>
      </c>
      <c r="Q411" s="1">
        <v>1</v>
      </c>
      <c r="R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1" s="1"/>
      <c r="V411" s="1"/>
    </row>
    <row r="412" spans="1:22" ht="13.2" x14ac:dyDescent="0.25">
      <c r="A412" s="2">
        <v>42839</v>
      </c>
      <c r="B412" s="56" t="s">
        <v>937</v>
      </c>
      <c r="C412" s="1" t="s">
        <v>374</v>
      </c>
      <c r="D412" s="1" t="s">
        <v>4</v>
      </c>
      <c r="E412" s="193"/>
      <c r="G412" s="1" t="s">
        <v>1163</v>
      </c>
      <c r="H412" s="1" t="s">
        <v>1275</v>
      </c>
      <c r="I412" s="1" t="s">
        <v>1243</v>
      </c>
      <c r="J412" s="56">
        <v>50</v>
      </c>
      <c r="K412" s="81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57">
        <f>ROUND(Tableau1[[#This Row],[Prix_Unit_HT]],2)*Tableau1[[#This Row],[Qte_commande]]</f>
        <v>110.00000000000001</v>
      </c>
      <c r="P412" s="57">
        <f>ROUND(Tableau1[[#This Row],[Prix_Unit_TTC]],2)*Tableau1[[#This Row],[Qte_commande]]</f>
        <v>115.99999999999999</v>
      </c>
      <c r="Q412" s="1">
        <v>71.430000000000007</v>
      </c>
      <c r="R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412" s="1"/>
      <c r="V412" s="1"/>
    </row>
    <row r="413" spans="1:22" ht="13.2" x14ac:dyDescent="0.25">
      <c r="A413" s="2">
        <v>42839</v>
      </c>
      <c r="B413" s="56" t="s">
        <v>821</v>
      </c>
      <c r="C413" s="1" t="s">
        <v>822</v>
      </c>
      <c r="D413" s="1" t="s">
        <v>823</v>
      </c>
      <c r="E413" s="193"/>
      <c r="G413" s="1" t="s">
        <v>1163</v>
      </c>
      <c r="H413" s="1" t="s">
        <v>1276</v>
      </c>
      <c r="I413" s="1" t="s">
        <v>128</v>
      </c>
      <c r="J413" s="107">
        <v>3</v>
      </c>
      <c r="K413" s="81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57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57">
        <f>ROUND(Tableau1[[#This Row],[Prix_Unit_HT]],2)*Tableau1[[#This Row],[Qte_commande]]</f>
        <v>299</v>
      </c>
      <c r="P413" s="57">
        <f>ROUND(Tableau1[[#This Row],[Prix_Unit_TTC]],2)*Tableau1[[#This Row],[Qte_commande]]</f>
        <v>358.8</v>
      </c>
      <c r="Q413" s="1">
        <v>1</v>
      </c>
      <c r="R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3" s="1"/>
      <c r="V413" s="1"/>
    </row>
    <row r="414" spans="1:22" ht="13.2" x14ac:dyDescent="0.25">
      <c r="A414" s="2">
        <v>42845</v>
      </c>
      <c r="B414" s="56" t="s">
        <v>742</v>
      </c>
      <c r="C414" s="1" t="s">
        <v>12</v>
      </c>
      <c r="D414" s="1" t="s">
        <v>14</v>
      </c>
      <c r="E414" s="193"/>
      <c r="G414" s="1" t="s">
        <v>1247</v>
      </c>
      <c r="H414" s="7" t="s">
        <v>1274</v>
      </c>
      <c r="I414" s="1" t="s">
        <v>1244</v>
      </c>
      <c r="J414" s="56">
        <v>70</v>
      </c>
      <c r="K414" s="81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57">
        <f>ROUND(Tableau1[[#This Row],[Prix_Unit_HT]],2)*Tableau1[[#This Row],[Qte_commande]]</f>
        <v>104.46000000000001</v>
      </c>
      <c r="P414" s="57">
        <f>ROUND(Tableau1[[#This Row],[Prix_Unit_TTC]],2)*Tableau1[[#This Row],[Qte_commande]]</f>
        <v>125.34</v>
      </c>
      <c r="Q414" s="1">
        <v>6</v>
      </c>
      <c r="R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14" s="1"/>
      <c r="V414" s="1"/>
    </row>
    <row r="415" spans="1:22" ht="13.2" x14ac:dyDescent="0.25">
      <c r="A415" s="2">
        <v>42845</v>
      </c>
      <c r="B415" s="56" t="s">
        <v>742</v>
      </c>
      <c r="C415" s="1" t="s">
        <v>12</v>
      </c>
      <c r="D415" s="1" t="s">
        <v>14</v>
      </c>
      <c r="E415" s="193"/>
      <c r="G415" s="1" t="s">
        <v>1247</v>
      </c>
      <c r="H415" s="1" t="s">
        <v>1274</v>
      </c>
      <c r="I415" s="1" t="s">
        <v>1175</v>
      </c>
      <c r="J415" s="56">
        <v>70</v>
      </c>
      <c r="K415" s="81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57">
        <f>ROUND(Tableau1[[#This Row],[Prix_Unit_HT]],2)*Tableau1[[#This Row],[Qte_commande]]</f>
        <v>601.43999999999994</v>
      </c>
      <c r="P415" s="57">
        <f>ROUND(Tableau1[[#This Row],[Prix_Unit_TTC]],2)*Tableau1[[#This Row],[Qte_commande]]</f>
        <v>721.92</v>
      </c>
      <c r="Q415" s="1">
        <v>48</v>
      </c>
      <c r="R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15" s="1"/>
      <c r="V415" s="1"/>
    </row>
    <row r="416" spans="1:22" ht="13.2" x14ac:dyDescent="0.25">
      <c r="A416" s="2">
        <v>42845</v>
      </c>
      <c r="B416" s="56" t="s">
        <v>742</v>
      </c>
      <c r="C416" s="1" t="s">
        <v>12</v>
      </c>
      <c r="D416" s="1" t="s">
        <v>14</v>
      </c>
      <c r="E416" s="193"/>
      <c r="G416" s="1" t="s">
        <v>1247</v>
      </c>
      <c r="H416" s="1" t="s">
        <v>1274</v>
      </c>
      <c r="I416" s="1" t="s">
        <v>181</v>
      </c>
      <c r="J416" s="56">
        <v>70</v>
      </c>
      <c r="K416" s="81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57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57">
        <f>ROUND(Tableau1[[#This Row],[Prix_Unit_HT]],2)*Tableau1[[#This Row],[Qte_commande]]</f>
        <v>0</v>
      </c>
      <c r="P416" s="57">
        <f>ROUND(Tableau1[[#This Row],[Prix_Unit_TTC]],2)*Tableau1[[#This Row],[Qte_commande]]</f>
        <v>0</v>
      </c>
      <c r="Q416" s="1">
        <v>30</v>
      </c>
      <c r="R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416" s="1"/>
      <c r="V416" s="1"/>
    </row>
    <row r="417" spans="1:22" ht="13.2" x14ac:dyDescent="0.25">
      <c r="A417" s="2">
        <v>42849</v>
      </c>
      <c r="B417" s="56" t="s">
        <v>824</v>
      </c>
      <c r="C417" s="1" t="s">
        <v>825</v>
      </c>
      <c r="D417" s="1" t="s">
        <v>826</v>
      </c>
      <c r="E417" s="193"/>
      <c r="G417" s="1" t="s">
        <v>1163</v>
      </c>
      <c r="H417" s="1" t="s">
        <v>1276</v>
      </c>
      <c r="I417" s="1" t="s">
        <v>128</v>
      </c>
      <c r="J417" s="107">
        <v>3</v>
      </c>
      <c r="K417" s="81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57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57">
        <f>ROUND(Tableau1[[#This Row],[Prix_Unit_HT]],2)*Tableau1[[#This Row],[Qte_commande]]</f>
        <v>299</v>
      </c>
      <c r="P417" s="57">
        <f>ROUND(Tableau1[[#This Row],[Prix_Unit_TTC]],2)*Tableau1[[#This Row],[Qte_commande]]</f>
        <v>358.8</v>
      </c>
      <c r="Q417" s="1">
        <v>1</v>
      </c>
      <c r="R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17" s="1"/>
      <c r="V417" s="1"/>
    </row>
    <row r="418" spans="1:22" ht="13.2" x14ac:dyDescent="0.25">
      <c r="A418" s="2">
        <v>42850</v>
      </c>
      <c r="B418" s="56" t="s">
        <v>768</v>
      </c>
      <c r="C418" s="1" t="s">
        <v>18</v>
      </c>
      <c r="D418" s="1" t="s">
        <v>20</v>
      </c>
      <c r="E418" s="193"/>
      <c r="G418" s="1" t="s">
        <v>1247</v>
      </c>
      <c r="H418" s="1" t="s">
        <v>1274</v>
      </c>
      <c r="I418" s="1" t="s">
        <v>1218</v>
      </c>
      <c r="J418" s="56">
        <v>100</v>
      </c>
      <c r="K418" s="81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57">
        <f>ROUND(Tableau1[[#This Row],[Prix_Unit_HT]],2)*Tableau1[[#This Row],[Qte_commande]]</f>
        <v>568.07999999999993</v>
      </c>
      <c r="P418" s="57">
        <f>ROUND(Tableau1[[#This Row],[Prix_Unit_TTC]],2)*Tableau1[[#This Row],[Qte_commande]]</f>
        <v>681.48</v>
      </c>
      <c r="Q418" s="1">
        <v>51.43</v>
      </c>
      <c r="R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18" s="1"/>
      <c r="V418" s="1"/>
    </row>
    <row r="419" spans="1:22" ht="13.2" x14ac:dyDescent="0.25">
      <c r="A419" s="2">
        <v>42852</v>
      </c>
      <c r="B419" s="56" t="s">
        <v>743</v>
      </c>
      <c r="C419" s="1" t="s">
        <v>230</v>
      </c>
      <c r="D419" s="1" t="s">
        <v>232</v>
      </c>
      <c r="E419" s="193"/>
      <c r="G419" s="1" t="s">
        <v>1247</v>
      </c>
      <c r="H419" s="1" t="s">
        <v>1274</v>
      </c>
      <c r="I419" s="1" t="s">
        <v>1175</v>
      </c>
      <c r="J419" s="56">
        <v>70</v>
      </c>
      <c r="K419" s="81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57">
        <f>ROUND(Tableau1[[#This Row],[Prix_Unit_HT]],2)*Tableau1[[#This Row],[Qte_commande]]</f>
        <v>6014.4</v>
      </c>
      <c r="P419" s="57">
        <f>ROUND(Tableau1[[#This Row],[Prix_Unit_TTC]],2)*Tableau1[[#This Row],[Qte_commande]]</f>
        <v>7219.2</v>
      </c>
      <c r="Q419" s="1">
        <v>480</v>
      </c>
      <c r="R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19" s="1"/>
      <c r="V419" s="1"/>
    </row>
    <row r="420" spans="1:22" ht="13.2" x14ac:dyDescent="0.25">
      <c r="A420" s="2">
        <v>42853</v>
      </c>
      <c r="B420" s="56" t="s">
        <v>745</v>
      </c>
      <c r="C420" s="1" t="s">
        <v>94</v>
      </c>
      <c r="D420" s="1" t="s">
        <v>96</v>
      </c>
      <c r="E420" s="193"/>
      <c r="G420" s="1" t="s">
        <v>1247</v>
      </c>
      <c r="H420" s="7" t="s">
        <v>1275</v>
      </c>
      <c r="I420" s="7" t="s">
        <v>1239</v>
      </c>
      <c r="J420" s="56">
        <v>20</v>
      </c>
      <c r="K420" s="81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57">
        <f>ROUND(Tableau1[[#This Row],[Prix_Unit_HT]],2)*Tableau1[[#This Row],[Qte_commande]]</f>
        <v>38.880000000000003</v>
      </c>
      <c r="P420" s="57">
        <f>ROUND(Tableau1[[#This Row],[Prix_Unit_TTC]],2)*Tableau1[[#This Row],[Qte_commande]]</f>
        <v>40.799999999999997</v>
      </c>
      <c r="Q420" s="1">
        <v>13.71</v>
      </c>
      <c r="R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0" s="1"/>
      <c r="V420" s="1"/>
    </row>
    <row r="421" spans="1:22" ht="13.2" x14ac:dyDescent="0.25">
      <c r="A421" s="2">
        <v>42853</v>
      </c>
      <c r="B421" s="56" t="s">
        <v>745</v>
      </c>
      <c r="C421" s="1" t="s">
        <v>94</v>
      </c>
      <c r="D421" s="1" t="s">
        <v>96</v>
      </c>
      <c r="E421" s="193"/>
      <c r="G421" s="1" t="s">
        <v>1247</v>
      </c>
      <c r="H421" s="7" t="s">
        <v>1275</v>
      </c>
      <c r="I421" s="7" t="s">
        <v>1240</v>
      </c>
      <c r="J421" s="56">
        <v>20</v>
      </c>
      <c r="K421" s="81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57">
        <f>ROUND(Tableau1[[#This Row],[Prix_Unit_HT]],2)*Tableau1[[#This Row],[Qte_commande]]</f>
        <v>38.880000000000003</v>
      </c>
      <c r="P421" s="57">
        <f>ROUND(Tableau1[[#This Row],[Prix_Unit_TTC]],2)*Tableau1[[#This Row],[Qte_commande]]</f>
        <v>40.799999999999997</v>
      </c>
      <c r="Q421" s="1">
        <v>13.71</v>
      </c>
      <c r="R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21" s="1"/>
      <c r="V421" s="1"/>
    </row>
    <row r="422" spans="1:22" ht="13.2" x14ac:dyDescent="0.25">
      <c r="A422" s="2">
        <v>42853</v>
      </c>
      <c r="B422" s="56" t="s">
        <v>745</v>
      </c>
      <c r="C422" s="1" t="s">
        <v>94</v>
      </c>
      <c r="D422" s="1" t="s">
        <v>96</v>
      </c>
      <c r="E422" s="193"/>
      <c r="G422" s="1" t="s">
        <v>1247</v>
      </c>
      <c r="H422" s="7" t="s">
        <v>1274</v>
      </c>
      <c r="I422" s="1" t="s">
        <v>1244</v>
      </c>
      <c r="J422" s="56">
        <v>70</v>
      </c>
      <c r="K422" s="81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57">
        <f>ROUND(Tableau1[[#This Row],[Prix_Unit_HT]],2)*Tableau1[[#This Row],[Qte_commande]]</f>
        <v>104.46000000000001</v>
      </c>
      <c r="P422" s="57">
        <f>ROUND(Tableau1[[#This Row],[Prix_Unit_TTC]],2)*Tableau1[[#This Row],[Qte_commande]]</f>
        <v>125.34</v>
      </c>
      <c r="Q422" s="1">
        <v>6</v>
      </c>
      <c r="R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22" s="1"/>
      <c r="V422" s="1"/>
    </row>
    <row r="423" spans="1:22" ht="13.2" x14ac:dyDescent="0.25">
      <c r="A423" s="2">
        <v>42853</v>
      </c>
      <c r="B423" s="56" t="s">
        <v>745</v>
      </c>
      <c r="C423" s="1" t="s">
        <v>94</v>
      </c>
      <c r="D423" s="1" t="s">
        <v>96</v>
      </c>
      <c r="E423" s="193"/>
      <c r="G423" s="1" t="s">
        <v>1247</v>
      </c>
      <c r="H423" s="1" t="s">
        <v>1275</v>
      </c>
      <c r="I423" s="1" t="s">
        <v>1236</v>
      </c>
      <c r="J423" s="56">
        <v>20</v>
      </c>
      <c r="K423" s="81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57">
        <f>ROUND(Tableau1[[#This Row],[Prix_Unit_HT]],2)*Tableau1[[#This Row],[Qte_commande]]</f>
        <v>19.440000000000001</v>
      </c>
      <c r="P423" s="57">
        <f>ROUND(Tableau1[[#This Row],[Prix_Unit_TTC]],2)*Tableau1[[#This Row],[Qte_commande]]</f>
        <v>20.399999999999999</v>
      </c>
      <c r="Q423" s="1">
        <v>6.86</v>
      </c>
      <c r="R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23" s="1"/>
      <c r="V423" s="1"/>
    </row>
    <row r="424" spans="1:22" ht="13.2" x14ac:dyDescent="0.25">
      <c r="A424" s="2">
        <v>42853</v>
      </c>
      <c r="B424" s="56" t="s">
        <v>745</v>
      </c>
      <c r="C424" s="1" t="s">
        <v>94</v>
      </c>
      <c r="D424" s="1" t="s">
        <v>96</v>
      </c>
      <c r="E424" s="193"/>
      <c r="G424" s="1" t="s">
        <v>1247</v>
      </c>
      <c r="H424" s="1" t="s">
        <v>1274</v>
      </c>
      <c r="I424" s="1" t="s">
        <v>1175</v>
      </c>
      <c r="J424" s="56">
        <v>70</v>
      </c>
      <c r="K424" s="81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57">
        <f>ROUND(Tableau1[[#This Row],[Prix_Unit_HT]],2)*Tableau1[[#This Row],[Qte_commande]]</f>
        <v>300.71999999999997</v>
      </c>
      <c r="P424" s="57">
        <f>ROUND(Tableau1[[#This Row],[Prix_Unit_TTC]],2)*Tableau1[[#This Row],[Qte_commande]]</f>
        <v>360.96</v>
      </c>
      <c r="Q424" s="1">
        <v>24</v>
      </c>
      <c r="R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24" s="1"/>
      <c r="V424" s="1"/>
    </row>
    <row r="425" spans="1:22" ht="13.2" x14ac:dyDescent="0.25">
      <c r="A425" s="2">
        <v>42853</v>
      </c>
      <c r="B425" s="56" t="s">
        <v>745</v>
      </c>
      <c r="C425" s="1" t="s">
        <v>94</v>
      </c>
      <c r="D425" s="1" t="s">
        <v>96</v>
      </c>
      <c r="E425" s="193"/>
      <c r="G425" s="1" t="s">
        <v>1247</v>
      </c>
      <c r="H425" s="1" t="s">
        <v>1274</v>
      </c>
      <c r="I425" s="1" t="s">
        <v>1175</v>
      </c>
      <c r="J425" s="56">
        <v>100</v>
      </c>
      <c r="K425" s="81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57">
        <f>ROUND(Tableau1[[#This Row],[Prix_Unit_HT]],2)*Tableau1[[#This Row],[Qte_commande]]</f>
        <v>410.40000000000003</v>
      </c>
      <c r="P425" s="57">
        <f>ROUND(Tableau1[[#This Row],[Prix_Unit_TTC]],2)*Tableau1[[#This Row],[Qte_commande]]</f>
        <v>492.48</v>
      </c>
      <c r="Q425" s="1">
        <v>34.29</v>
      </c>
      <c r="R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25" s="1"/>
      <c r="V425" s="1"/>
    </row>
    <row r="426" spans="1:22" ht="13.2" x14ac:dyDescent="0.25">
      <c r="A426" s="2">
        <v>42853</v>
      </c>
      <c r="B426" s="56" t="s">
        <v>745</v>
      </c>
      <c r="C426" s="1" t="s">
        <v>94</v>
      </c>
      <c r="D426" s="1" t="s">
        <v>96</v>
      </c>
      <c r="E426" s="193"/>
      <c r="G426" s="1" t="s">
        <v>1247</v>
      </c>
      <c r="H426" s="1" t="s">
        <v>1275</v>
      </c>
      <c r="I426" s="1" t="s">
        <v>1243</v>
      </c>
      <c r="J426" s="56">
        <v>50</v>
      </c>
      <c r="K426" s="81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57">
        <f>ROUND(Tableau1[[#This Row],[Prix_Unit_HT]],2)*Tableau1[[#This Row],[Qte_commande]]</f>
        <v>40</v>
      </c>
      <c r="P426" s="57">
        <f>ROUND(Tableau1[[#This Row],[Prix_Unit_TTC]],2)*Tableau1[[#This Row],[Qte_commande]]</f>
        <v>42.400000000000006</v>
      </c>
      <c r="Q426" s="1">
        <v>28.57</v>
      </c>
      <c r="R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26" s="1"/>
      <c r="V426" s="1"/>
    </row>
    <row r="427" spans="1:22" ht="13.2" x14ac:dyDescent="0.25">
      <c r="A427" s="2">
        <v>42853</v>
      </c>
      <c r="B427" s="56" t="s">
        <v>745</v>
      </c>
      <c r="C427" s="1" t="s">
        <v>94</v>
      </c>
      <c r="D427" s="1" t="s">
        <v>96</v>
      </c>
      <c r="E427" s="193"/>
      <c r="G427" s="1" t="s">
        <v>1247</v>
      </c>
      <c r="H427" s="1" t="s">
        <v>1274</v>
      </c>
      <c r="I427" s="1" t="s">
        <v>1223</v>
      </c>
      <c r="J427" s="56">
        <v>50</v>
      </c>
      <c r="K427" s="81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57">
        <f>ROUND(Tableau1[[#This Row],[Prix_Unit_HT]],2)*Tableau1[[#This Row],[Qte_commande]]</f>
        <v>151.14000000000001</v>
      </c>
      <c r="P427" s="57">
        <f>ROUND(Tableau1[[#This Row],[Prix_Unit_TTC]],2)*Tableau1[[#This Row],[Qte_commande]]</f>
        <v>181.38</v>
      </c>
      <c r="Q427" s="1">
        <v>4.29</v>
      </c>
      <c r="R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27" s="1"/>
      <c r="V427" s="1"/>
    </row>
    <row r="428" spans="1:22" ht="13.2" x14ac:dyDescent="0.25">
      <c r="A428" s="2">
        <v>42853</v>
      </c>
      <c r="B428" s="56" t="s">
        <v>745</v>
      </c>
      <c r="C428" s="1" t="s">
        <v>94</v>
      </c>
      <c r="D428" s="1" t="s">
        <v>96</v>
      </c>
      <c r="E428" s="193"/>
      <c r="G428" s="1" t="s">
        <v>1247</v>
      </c>
      <c r="H428" s="1" t="s">
        <v>1274</v>
      </c>
      <c r="I428" s="1" t="s">
        <v>1245</v>
      </c>
      <c r="J428" s="56">
        <v>70</v>
      </c>
      <c r="K428" s="81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57">
        <f>ROUND(Tableau1[[#This Row],[Prix_Unit_HT]],2)*Tableau1[[#This Row],[Qte_commande]]</f>
        <v>226.08</v>
      </c>
      <c r="P428" s="57">
        <f>ROUND(Tableau1[[#This Row],[Prix_Unit_TTC]],2)*Tableau1[[#This Row],[Qte_commande]]</f>
        <v>271.26</v>
      </c>
      <c r="Q428" s="1">
        <v>18</v>
      </c>
      <c r="R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428" s="1"/>
      <c r="V428" s="1"/>
    </row>
    <row r="429" spans="1:22" ht="13.2" x14ac:dyDescent="0.25">
      <c r="A429" s="2">
        <v>42857</v>
      </c>
      <c r="B429" s="56" t="s">
        <v>744</v>
      </c>
      <c r="C429" s="1" t="s">
        <v>226</v>
      </c>
      <c r="D429" s="1" t="s">
        <v>228</v>
      </c>
      <c r="E429" s="193"/>
      <c r="G429" s="1" t="s">
        <v>1247</v>
      </c>
      <c r="H429" s="1" t="s">
        <v>1274</v>
      </c>
      <c r="I429" s="1" t="s">
        <v>1175</v>
      </c>
      <c r="J429" s="56">
        <v>70</v>
      </c>
      <c r="K429" s="81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57">
        <f>ROUND(Tableau1[[#This Row],[Prix_Unit_HT]],2)*Tableau1[[#This Row],[Qte_commande]]</f>
        <v>1879.5</v>
      </c>
      <c r="P429" s="57">
        <f>ROUND(Tableau1[[#This Row],[Prix_Unit_TTC]],2)*Tableau1[[#This Row],[Qte_commande]]</f>
        <v>2256</v>
      </c>
      <c r="Q429" s="1">
        <v>150</v>
      </c>
      <c r="R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29" s="1"/>
      <c r="V429" s="1"/>
    </row>
    <row r="430" spans="1:22" ht="13.2" x14ac:dyDescent="0.25">
      <c r="A430" s="2">
        <v>42860</v>
      </c>
      <c r="B430" s="56" t="s">
        <v>960</v>
      </c>
      <c r="C430" s="7" t="s">
        <v>1251</v>
      </c>
      <c r="D430" s="1" t="s">
        <v>751</v>
      </c>
      <c r="E430" s="194"/>
      <c r="F430" s="1" t="s">
        <v>1254</v>
      </c>
      <c r="G430" s="1" t="s">
        <v>1163</v>
      </c>
      <c r="H430" s="1" t="s">
        <v>1274</v>
      </c>
      <c r="I430" s="1" t="s">
        <v>1175</v>
      </c>
      <c r="J430" s="56">
        <v>175</v>
      </c>
      <c r="K430" s="81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57">
        <f>ROUND(Tableau1[[#This Row],[Prix_Unit_HT]],2)*Tableau1[[#This Row],[Qte_commande]]</f>
        <v>1161.72</v>
      </c>
      <c r="P430" s="57">
        <f>ROUND(Tableau1[[#This Row],[Prix_Unit_TTC]],2)*Tableau1[[#This Row],[Qte_commande]]</f>
        <v>1393.92</v>
      </c>
      <c r="Q430" s="1">
        <v>90</v>
      </c>
      <c r="R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430" s="1"/>
      <c r="V430" s="1"/>
    </row>
    <row r="431" spans="1:22" ht="13.2" x14ac:dyDescent="0.25">
      <c r="A431" s="2">
        <v>42871</v>
      </c>
      <c r="B431" s="56" t="s">
        <v>827</v>
      </c>
      <c r="C431" s="1" t="s">
        <v>828</v>
      </c>
      <c r="D431" s="1" t="s">
        <v>829</v>
      </c>
      <c r="E431" s="193"/>
      <c r="G431" s="1" t="s">
        <v>1163</v>
      </c>
      <c r="H431" s="1" t="s">
        <v>1276</v>
      </c>
      <c r="I431" s="1" t="s">
        <v>128</v>
      </c>
      <c r="J431" s="107">
        <v>3</v>
      </c>
      <c r="K431" s="81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57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57">
        <f>ROUND(Tableau1[[#This Row],[Prix_Unit_HT]],2)*Tableau1[[#This Row],[Qte_commande]]</f>
        <v>299</v>
      </c>
      <c r="P431" s="57">
        <f>ROUND(Tableau1[[#This Row],[Prix_Unit_TTC]],2)*Tableau1[[#This Row],[Qte_commande]]</f>
        <v>358.8</v>
      </c>
      <c r="Q431" s="1">
        <v>1</v>
      </c>
      <c r="R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31" s="1"/>
      <c r="V431" s="1"/>
    </row>
    <row r="432" spans="1:22" ht="13.2" x14ac:dyDescent="0.25">
      <c r="A432" s="2">
        <v>42873</v>
      </c>
      <c r="B432" s="56" t="s">
        <v>746</v>
      </c>
      <c r="C432" s="1" t="s">
        <v>94</v>
      </c>
      <c r="D432" s="1" t="s">
        <v>96</v>
      </c>
      <c r="E432" s="193"/>
      <c r="G432" s="1" t="s">
        <v>1247</v>
      </c>
      <c r="H432" s="7" t="s">
        <v>1275</v>
      </c>
      <c r="I432" s="7" t="s">
        <v>1239</v>
      </c>
      <c r="J432" s="56">
        <v>20</v>
      </c>
      <c r="K432" s="81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57">
        <f>ROUND(Tableau1[[#This Row],[Prix_Unit_HT]],2)*Tableau1[[#This Row],[Qte_commande]]</f>
        <v>194.4</v>
      </c>
      <c r="P432" s="57">
        <f>ROUND(Tableau1[[#This Row],[Prix_Unit_TTC]],2)*Tableau1[[#This Row],[Qte_commande]]</f>
        <v>204</v>
      </c>
      <c r="Q432" s="1">
        <v>68.569999999999993</v>
      </c>
      <c r="R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2" s="1"/>
      <c r="V432" s="1"/>
    </row>
    <row r="433" spans="1:22" ht="13.2" x14ac:dyDescent="0.25">
      <c r="A433" s="2">
        <v>42873</v>
      </c>
      <c r="B433" s="56" t="s">
        <v>746</v>
      </c>
      <c r="C433" s="1" t="s">
        <v>94</v>
      </c>
      <c r="D433" s="1" t="s">
        <v>96</v>
      </c>
      <c r="E433" s="193"/>
      <c r="G433" s="1" t="s">
        <v>1247</v>
      </c>
      <c r="H433" s="7" t="s">
        <v>1275</v>
      </c>
      <c r="I433" s="7" t="s">
        <v>1240</v>
      </c>
      <c r="J433" s="56">
        <v>20</v>
      </c>
      <c r="K433" s="81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57">
        <f>ROUND(Tableau1[[#This Row],[Prix_Unit_HT]],2)*Tableau1[[#This Row],[Qte_commande]]</f>
        <v>38.880000000000003</v>
      </c>
      <c r="P433" s="57">
        <f>ROUND(Tableau1[[#This Row],[Prix_Unit_TTC]],2)*Tableau1[[#This Row],[Qte_commande]]</f>
        <v>40.799999999999997</v>
      </c>
      <c r="Q433" s="1">
        <v>13.71</v>
      </c>
      <c r="R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33" s="1"/>
      <c r="V433" s="1"/>
    </row>
    <row r="434" spans="1:22" ht="13.2" x14ac:dyDescent="0.25">
      <c r="A434" s="2">
        <v>42873</v>
      </c>
      <c r="B434" s="56" t="s">
        <v>746</v>
      </c>
      <c r="C434" s="1" t="s">
        <v>94</v>
      </c>
      <c r="D434" s="1" t="s">
        <v>96</v>
      </c>
      <c r="E434" s="193"/>
      <c r="G434" s="1" t="s">
        <v>1247</v>
      </c>
      <c r="H434" s="7" t="s">
        <v>1275</v>
      </c>
      <c r="I434" s="7" t="s">
        <v>1242</v>
      </c>
      <c r="J434" s="56">
        <v>20</v>
      </c>
      <c r="K434" s="81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57">
        <f>ROUND(Tableau1[[#This Row],[Prix_Unit_HT]],2)*Tableau1[[#This Row],[Qte_commande]]</f>
        <v>58.320000000000007</v>
      </c>
      <c r="P434" s="57">
        <f>ROUND(Tableau1[[#This Row],[Prix_Unit_TTC]],2)*Tableau1[[#This Row],[Qte_commande]]</f>
        <v>61.199999999999996</v>
      </c>
      <c r="Q434" s="1">
        <v>20.57</v>
      </c>
      <c r="R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34" s="1"/>
      <c r="V434" s="1"/>
    </row>
    <row r="435" spans="1:22" ht="13.2" x14ac:dyDescent="0.25">
      <c r="A435" s="2">
        <v>42873</v>
      </c>
      <c r="B435" s="56" t="s">
        <v>746</v>
      </c>
      <c r="C435" s="1" t="s">
        <v>94</v>
      </c>
      <c r="D435" s="1" t="s">
        <v>96</v>
      </c>
      <c r="E435" s="193"/>
      <c r="G435" s="1" t="s">
        <v>1247</v>
      </c>
      <c r="H435" s="1" t="s">
        <v>1275</v>
      </c>
      <c r="I435" s="1" t="s">
        <v>1236</v>
      </c>
      <c r="J435" s="56">
        <v>20</v>
      </c>
      <c r="K435" s="81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57">
        <f>ROUND(Tableau1[[#This Row],[Prix_Unit_HT]],2)*Tableau1[[#This Row],[Qte_commande]]</f>
        <v>77.760000000000005</v>
      </c>
      <c r="P435" s="57">
        <f>ROUND(Tableau1[[#This Row],[Prix_Unit_TTC]],2)*Tableau1[[#This Row],[Qte_commande]]</f>
        <v>81.599999999999994</v>
      </c>
      <c r="Q435" s="1">
        <v>27.43</v>
      </c>
      <c r="R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435" s="1"/>
      <c r="V435" s="1"/>
    </row>
    <row r="436" spans="1:22" ht="13.2" x14ac:dyDescent="0.25">
      <c r="A436" s="2">
        <v>42873</v>
      </c>
      <c r="B436" s="56" t="s">
        <v>746</v>
      </c>
      <c r="C436" s="1" t="s">
        <v>94</v>
      </c>
      <c r="D436" s="1" t="s">
        <v>96</v>
      </c>
      <c r="E436" s="193"/>
      <c r="G436" s="1" t="s">
        <v>1247</v>
      </c>
      <c r="H436" s="1" t="s">
        <v>1274</v>
      </c>
      <c r="I436" s="1" t="s">
        <v>1175</v>
      </c>
      <c r="J436" s="56">
        <v>70</v>
      </c>
      <c r="K436" s="81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57">
        <f>ROUND(Tableau1[[#This Row],[Prix_Unit_HT]],2)*Tableau1[[#This Row],[Qte_commande]]</f>
        <v>751.8</v>
      </c>
      <c r="P436" s="57">
        <f>ROUND(Tableau1[[#This Row],[Prix_Unit_TTC]],2)*Tableau1[[#This Row],[Qte_commande]]</f>
        <v>902.4</v>
      </c>
      <c r="Q436" s="1">
        <v>60</v>
      </c>
      <c r="R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36" s="1"/>
      <c r="V436" s="1"/>
    </row>
    <row r="437" spans="1:22" ht="13.2" x14ac:dyDescent="0.25">
      <c r="A437" s="2">
        <v>42873</v>
      </c>
      <c r="B437" s="56" t="s">
        <v>746</v>
      </c>
      <c r="C437" s="1" t="s">
        <v>94</v>
      </c>
      <c r="D437" s="1" t="s">
        <v>96</v>
      </c>
      <c r="E437" s="193"/>
      <c r="G437" s="1" t="s">
        <v>1247</v>
      </c>
      <c r="H437" s="1" t="s">
        <v>1275</v>
      </c>
      <c r="I437" s="1" t="s">
        <v>1243</v>
      </c>
      <c r="J437" s="56">
        <v>50</v>
      </c>
      <c r="K437" s="81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57">
        <f>ROUND(Tableau1[[#This Row],[Prix_Unit_HT]],2)*Tableau1[[#This Row],[Qte_commande]]</f>
        <v>800</v>
      </c>
      <c r="P437" s="57">
        <f>ROUND(Tableau1[[#This Row],[Prix_Unit_TTC]],2)*Tableau1[[#This Row],[Qte_commande]]</f>
        <v>848</v>
      </c>
      <c r="Q437" s="1">
        <v>571.42999999999995</v>
      </c>
      <c r="R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37" s="1"/>
      <c r="V437" s="1"/>
    </row>
    <row r="438" spans="1:22" ht="13.2" x14ac:dyDescent="0.25">
      <c r="A438" s="2">
        <v>42873</v>
      </c>
      <c r="B438" s="56" t="s">
        <v>746</v>
      </c>
      <c r="C438" s="1" t="s">
        <v>94</v>
      </c>
      <c r="D438" s="1" t="s">
        <v>96</v>
      </c>
      <c r="E438" s="193"/>
      <c r="G438" s="1" t="s">
        <v>1247</v>
      </c>
      <c r="H438" s="1" t="s">
        <v>1275</v>
      </c>
      <c r="I438" s="1" t="s">
        <v>1241</v>
      </c>
      <c r="J438" s="56">
        <v>20</v>
      </c>
      <c r="K438" s="81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57">
        <f>ROUND(Tableau1[[#This Row],[Prix_Unit_HT]],2)*Tableau1[[#This Row],[Qte_commande]]</f>
        <v>233.28000000000003</v>
      </c>
      <c r="P438" s="57">
        <f>ROUND(Tableau1[[#This Row],[Prix_Unit_TTC]],2)*Tableau1[[#This Row],[Qte_commande]]</f>
        <v>244.79999999999998</v>
      </c>
      <c r="Q438" s="1">
        <v>82.29</v>
      </c>
      <c r="R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438" s="1"/>
      <c r="V438" s="1"/>
    </row>
    <row r="439" spans="1:22" ht="13.2" x14ac:dyDescent="0.25">
      <c r="A439" s="2">
        <v>42873</v>
      </c>
      <c r="B439" s="56" t="s">
        <v>746</v>
      </c>
      <c r="C439" s="1" t="s">
        <v>94</v>
      </c>
      <c r="D439" s="1" t="s">
        <v>96</v>
      </c>
      <c r="E439" s="193"/>
      <c r="G439" s="1" t="s">
        <v>1247</v>
      </c>
      <c r="H439" s="1" t="s">
        <v>1275</v>
      </c>
      <c r="I439" s="1" t="s">
        <v>1237</v>
      </c>
      <c r="J439" s="56">
        <v>20</v>
      </c>
      <c r="K439" s="81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57">
        <f>ROUND(Tableau1[[#This Row],[Prix_Unit_HT]],2)*Tableau1[[#This Row],[Qte_commande]]</f>
        <v>194.4</v>
      </c>
      <c r="P439" s="57">
        <f>ROUND(Tableau1[[#This Row],[Prix_Unit_TTC]],2)*Tableau1[[#This Row],[Qte_commande]]</f>
        <v>204</v>
      </c>
      <c r="Q439" s="1">
        <v>68.569999999999993</v>
      </c>
      <c r="R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39" s="1"/>
      <c r="V439" s="1"/>
    </row>
    <row r="440" spans="1:22" ht="13.2" x14ac:dyDescent="0.25">
      <c r="A440" s="2">
        <v>42878</v>
      </c>
      <c r="B440" s="56" t="s">
        <v>830</v>
      </c>
      <c r="C440" s="1" t="s">
        <v>831</v>
      </c>
      <c r="D440" s="1" t="s">
        <v>8</v>
      </c>
      <c r="E440" s="193"/>
      <c r="G440" s="1" t="s">
        <v>1163</v>
      </c>
      <c r="H440" s="1" t="s">
        <v>1276</v>
      </c>
      <c r="I440" s="1" t="s">
        <v>128</v>
      </c>
      <c r="J440" s="107">
        <v>3</v>
      </c>
      <c r="K440" s="81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57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57">
        <f>ROUND(Tableau1[[#This Row],[Prix_Unit_HT]],2)*Tableau1[[#This Row],[Qte_commande]]</f>
        <v>299</v>
      </c>
      <c r="P440" s="57">
        <f>ROUND(Tableau1[[#This Row],[Prix_Unit_TTC]],2)*Tableau1[[#This Row],[Qte_commande]]</f>
        <v>358.8</v>
      </c>
      <c r="Q440" s="1">
        <v>1</v>
      </c>
      <c r="R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0" s="1"/>
      <c r="V440" s="1"/>
    </row>
    <row r="441" spans="1:22" ht="13.2" x14ac:dyDescent="0.25">
      <c r="A441" s="2">
        <v>42885</v>
      </c>
      <c r="B441" s="56" t="s">
        <v>747</v>
      </c>
      <c r="C441" s="1" t="s">
        <v>226</v>
      </c>
      <c r="D441" s="1" t="s">
        <v>228</v>
      </c>
      <c r="E441" s="193"/>
      <c r="G441" s="1" t="s">
        <v>1247</v>
      </c>
      <c r="H441" s="1" t="s">
        <v>1274</v>
      </c>
      <c r="I441" s="1" t="s">
        <v>1175</v>
      </c>
      <c r="J441" s="56">
        <v>70</v>
      </c>
      <c r="K441" s="81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57">
        <f>ROUND(Tableau1[[#This Row],[Prix_Unit_HT]],2)*Tableau1[[#This Row],[Qte_commande]]</f>
        <v>1879.5</v>
      </c>
      <c r="P441" s="57">
        <f>ROUND(Tableau1[[#This Row],[Prix_Unit_TTC]],2)*Tableau1[[#This Row],[Qte_commande]]</f>
        <v>2256</v>
      </c>
      <c r="Q441" s="1">
        <v>150</v>
      </c>
      <c r="R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41" s="1"/>
      <c r="V441" s="1"/>
    </row>
    <row r="442" spans="1:22" ht="13.2" x14ac:dyDescent="0.25">
      <c r="A442" s="2">
        <v>42886</v>
      </c>
      <c r="B442" s="56" t="s">
        <v>760</v>
      </c>
      <c r="C442" s="1" t="s">
        <v>70</v>
      </c>
      <c r="D442" s="1" t="s">
        <v>20</v>
      </c>
      <c r="E442" s="193"/>
      <c r="G442" s="1" t="s">
        <v>1163</v>
      </c>
      <c r="H442" s="1" t="s">
        <v>1274</v>
      </c>
      <c r="I442" s="1" t="s">
        <v>1216</v>
      </c>
      <c r="J442" s="56">
        <v>100</v>
      </c>
      <c r="K442" s="81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57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57">
        <f>ROUND(Tableau1[[#This Row],[Prix_Unit_HT]],2)*Tableau1[[#This Row],[Qte_commande]]</f>
        <v>0</v>
      </c>
      <c r="P442" s="57">
        <f>ROUND(Tableau1[[#This Row],[Prix_Unit_TTC]],2)*Tableau1[[#This Row],[Qte_commande]]</f>
        <v>0</v>
      </c>
      <c r="Q442" s="1">
        <v>68.569999999999993</v>
      </c>
      <c r="R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42" s="1"/>
      <c r="V442" s="1"/>
    </row>
    <row r="443" spans="1:22" ht="13.2" x14ac:dyDescent="0.25">
      <c r="A443" s="2">
        <v>42886</v>
      </c>
      <c r="B443" s="56" t="s">
        <v>834</v>
      </c>
      <c r="C443" s="1" t="s">
        <v>835</v>
      </c>
      <c r="D443" s="1" t="s">
        <v>836</v>
      </c>
      <c r="E443" s="193"/>
      <c r="G443" s="1" t="s">
        <v>1163</v>
      </c>
      <c r="H443" s="1" t="s">
        <v>1276</v>
      </c>
      <c r="I443" s="1" t="s">
        <v>128</v>
      </c>
      <c r="J443" s="107">
        <v>3</v>
      </c>
      <c r="K443" s="81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57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57">
        <f>ROUND(Tableau1[[#This Row],[Prix_Unit_HT]],2)*Tableau1[[#This Row],[Qte_commande]]</f>
        <v>299</v>
      </c>
      <c r="P443" s="57">
        <f>ROUND(Tableau1[[#This Row],[Prix_Unit_TTC]],2)*Tableau1[[#This Row],[Qte_commande]]</f>
        <v>358.8</v>
      </c>
      <c r="Q443" s="1">
        <v>1</v>
      </c>
      <c r="R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3" s="1"/>
      <c r="V443" s="1"/>
    </row>
    <row r="444" spans="1:22" ht="13.2" x14ac:dyDescent="0.25">
      <c r="A444" s="2">
        <v>42886</v>
      </c>
      <c r="B444" s="56" t="s">
        <v>832</v>
      </c>
      <c r="C444" s="1" t="s">
        <v>833</v>
      </c>
      <c r="D444" s="1" t="s">
        <v>20</v>
      </c>
      <c r="E444" s="193"/>
      <c r="G444" s="1" t="s">
        <v>1163</v>
      </c>
      <c r="H444" s="1" t="s">
        <v>1276</v>
      </c>
      <c r="I444" s="1" t="s">
        <v>128</v>
      </c>
      <c r="J444" s="107">
        <v>3</v>
      </c>
      <c r="K444" s="81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57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57">
        <f>ROUND(Tableau1[[#This Row],[Prix_Unit_HT]],2)*Tableau1[[#This Row],[Qte_commande]]</f>
        <v>299</v>
      </c>
      <c r="P444" s="57">
        <f>ROUND(Tableau1[[#This Row],[Prix_Unit_TTC]],2)*Tableau1[[#This Row],[Qte_commande]]</f>
        <v>358.8</v>
      </c>
      <c r="Q444" s="1">
        <v>1</v>
      </c>
      <c r="R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4" s="1"/>
      <c r="V444" s="1"/>
    </row>
    <row r="445" spans="1:22" ht="13.2" x14ac:dyDescent="0.25">
      <c r="A445" s="2">
        <v>42887</v>
      </c>
      <c r="B445" s="56" t="s">
        <v>727</v>
      </c>
      <c r="C445" s="1" t="s">
        <v>157</v>
      </c>
      <c r="D445" s="1" t="s">
        <v>159</v>
      </c>
      <c r="E445" s="193"/>
      <c r="G445" s="1" t="s">
        <v>1247</v>
      </c>
      <c r="H445" s="7" t="s">
        <v>1274</v>
      </c>
      <c r="I445" s="1" t="s">
        <v>1244</v>
      </c>
      <c r="J445" s="56">
        <v>70</v>
      </c>
      <c r="K445" s="81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57">
        <f>ROUND(Tableau1[[#This Row],[Prix_Unit_HT]],2)*Tableau1[[#This Row],[Qte_commande]]</f>
        <v>104.46000000000001</v>
      </c>
      <c r="P445" s="57">
        <f>ROUND(Tableau1[[#This Row],[Prix_Unit_TTC]],2)*Tableau1[[#This Row],[Qte_commande]]</f>
        <v>125.34</v>
      </c>
      <c r="Q445" s="1">
        <v>6</v>
      </c>
      <c r="R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45" s="1"/>
      <c r="V445" s="1"/>
    </row>
    <row r="446" spans="1:22" ht="13.2" x14ac:dyDescent="0.25">
      <c r="A446" s="2">
        <v>42887</v>
      </c>
      <c r="B446" s="56" t="s">
        <v>727</v>
      </c>
      <c r="C446" s="1" t="s">
        <v>157</v>
      </c>
      <c r="D446" s="1" t="s">
        <v>159</v>
      </c>
      <c r="E446" s="193"/>
      <c r="G446" s="1" t="s">
        <v>1247</v>
      </c>
      <c r="H446" s="1" t="s">
        <v>1274</v>
      </c>
      <c r="I446" s="1" t="s">
        <v>1175</v>
      </c>
      <c r="J446" s="56">
        <v>100</v>
      </c>
      <c r="K446" s="81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57">
        <f>ROUND(Tableau1[[#This Row],[Prix_Unit_HT]],2)*Tableau1[[#This Row],[Qte_commande]]</f>
        <v>3078.0000000000005</v>
      </c>
      <c r="P446" s="57">
        <f>ROUND(Tableau1[[#This Row],[Prix_Unit_TTC]],2)*Tableau1[[#This Row],[Qte_commande]]</f>
        <v>3693.6</v>
      </c>
      <c r="Q446" s="1">
        <v>257.14</v>
      </c>
      <c r="R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446" s="1"/>
      <c r="V446" s="1"/>
    </row>
    <row r="447" spans="1:22" ht="13.2" x14ac:dyDescent="0.25">
      <c r="A447" s="2">
        <v>42887</v>
      </c>
      <c r="B447" s="56" t="s">
        <v>927</v>
      </c>
      <c r="C447" s="1" t="s">
        <v>94</v>
      </c>
      <c r="D447" s="1" t="s">
        <v>96</v>
      </c>
      <c r="E447" s="193"/>
      <c r="G447" s="1" t="s">
        <v>1247</v>
      </c>
      <c r="H447" s="1" t="s">
        <v>1275</v>
      </c>
      <c r="I447" s="1" t="s">
        <v>1243</v>
      </c>
      <c r="J447" s="56">
        <v>50</v>
      </c>
      <c r="K447" s="81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57">
        <f>ROUND(Tableau1[[#This Row],[Prix_Unit_HT]],2)*Tableau1[[#This Row],[Qte_commande]]</f>
        <v>800</v>
      </c>
      <c r="P447" s="57">
        <f>ROUND(Tableau1[[#This Row],[Prix_Unit_TTC]],2)*Tableau1[[#This Row],[Qte_commande]]</f>
        <v>848</v>
      </c>
      <c r="Q447" s="1">
        <v>571.42999999999995</v>
      </c>
      <c r="R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47" s="1"/>
      <c r="V447" s="1"/>
    </row>
    <row r="448" spans="1:22" ht="13.2" x14ac:dyDescent="0.25">
      <c r="A448" s="2">
        <v>42887</v>
      </c>
      <c r="B448" s="56" t="s">
        <v>727</v>
      </c>
      <c r="C448" s="1" t="s">
        <v>157</v>
      </c>
      <c r="D448" s="1" t="s">
        <v>159</v>
      </c>
      <c r="E448" s="193"/>
      <c r="G448" s="1" t="s">
        <v>1247</v>
      </c>
      <c r="H448" s="1" t="s">
        <v>1274</v>
      </c>
      <c r="I448" s="1" t="s">
        <v>1188</v>
      </c>
      <c r="J448" s="56">
        <v>70</v>
      </c>
      <c r="K448" s="81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57">
        <f>ROUND(Tableau1[[#This Row],[Prix_Unit_HT]],2)*Tableau1[[#This Row],[Qte_commande]]</f>
        <v>16.350000000000001</v>
      </c>
      <c r="P448" s="57">
        <f>ROUND(Tableau1[[#This Row],[Prix_Unit_TTC]],2)*Tableau1[[#This Row],[Qte_commande]]</f>
        <v>19.62</v>
      </c>
      <c r="Q448" s="1">
        <v>1</v>
      </c>
      <c r="R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8" s="1"/>
      <c r="V448" s="1"/>
    </row>
    <row r="449" spans="1:22" ht="13.2" x14ac:dyDescent="0.25">
      <c r="A449" s="2">
        <v>42887</v>
      </c>
      <c r="B449" s="56" t="s">
        <v>727</v>
      </c>
      <c r="C449" s="1" t="s">
        <v>157</v>
      </c>
      <c r="D449" s="1" t="s">
        <v>159</v>
      </c>
      <c r="E449" s="193"/>
      <c r="G449" s="1" t="s">
        <v>1247</v>
      </c>
      <c r="H449" s="1" t="s">
        <v>1274</v>
      </c>
      <c r="I449" s="7" t="s">
        <v>1190</v>
      </c>
      <c r="J449" s="56">
        <v>70</v>
      </c>
      <c r="K449" s="81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57">
        <f>ROUND(Tableau1[[#This Row],[Prix_Unit_HT]],2)*Tableau1[[#This Row],[Qte_commande]]</f>
        <v>20</v>
      </c>
      <c r="P449" s="57">
        <f>ROUND(Tableau1[[#This Row],[Prix_Unit_TTC]],2)*Tableau1[[#This Row],[Qte_commande]]</f>
        <v>24</v>
      </c>
      <c r="Q449" s="1">
        <v>1</v>
      </c>
      <c r="R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49" s="1"/>
      <c r="V449" s="1"/>
    </row>
    <row r="450" spans="1:22" ht="13.2" x14ac:dyDescent="0.25">
      <c r="A450" s="2">
        <v>42887</v>
      </c>
      <c r="B450" s="56" t="s">
        <v>727</v>
      </c>
      <c r="C450" s="1" t="s">
        <v>157</v>
      </c>
      <c r="D450" s="1" t="s">
        <v>159</v>
      </c>
      <c r="E450" s="193"/>
      <c r="G450" s="1" t="s">
        <v>1247</v>
      </c>
      <c r="H450" s="1" t="s">
        <v>1274</v>
      </c>
      <c r="I450" s="1" t="s">
        <v>1189</v>
      </c>
      <c r="J450" s="56">
        <v>70</v>
      </c>
      <c r="K450" s="81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57">
        <f>ROUND(Tableau1[[#This Row],[Prix_Unit_HT]],2)*Tableau1[[#This Row],[Qte_commande]]</f>
        <v>14.69</v>
      </c>
      <c r="P450" s="57">
        <f>ROUND(Tableau1[[#This Row],[Prix_Unit_TTC]],2)*Tableau1[[#This Row],[Qte_commande]]</f>
        <v>17.63</v>
      </c>
      <c r="Q450" s="1">
        <v>1</v>
      </c>
      <c r="R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0" s="1"/>
      <c r="V450" s="1"/>
    </row>
    <row r="451" spans="1:22" ht="13.2" x14ac:dyDescent="0.25">
      <c r="A451" s="2">
        <v>42887</v>
      </c>
      <c r="B451" s="56" t="s">
        <v>927</v>
      </c>
      <c r="C451" s="1" t="s">
        <v>94</v>
      </c>
      <c r="D451" s="1" t="s">
        <v>96</v>
      </c>
      <c r="E451" s="193"/>
      <c r="G451" s="1" t="s">
        <v>1247</v>
      </c>
      <c r="H451" s="1" t="s">
        <v>1275</v>
      </c>
      <c r="I451" s="1" t="s">
        <v>1241</v>
      </c>
      <c r="J451" s="56">
        <v>20</v>
      </c>
      <c r="K451" s="81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57">
        <f>ROUND(Tableau1[[#This Row],[Prix_Unit_HT]],2)*Tableau1[[#This Row],[Qte_commande]]</f>
        <v>388.8</v>
      </c>
      <c r="P451" s="57">
        <f>ROUND(Tableau1[[#This Row],[Prix_Unit_TTC]],2)*Tableau1[[#This Row],[Qte_commande]]</f>
        <v>408</v>
      </c>
      <c r="Q451" s="1">
        <v>137.13999999999999</v>
      </c>
      <c r="R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51" s="1"/>
      <c r="V451" s="1"/>
    </row>
    <row r="452" spans="1:22" ht="13.2" x14ac:dyDescent="0.25">
      <c r="A452" s="2">
        <v>42887</v>
      </c>
      <c r="B452" s="56" t="s">
        <v>727</v>
      </c>
      <c r="C452" s="1" t="s">
        <v>157</v>
      </c>
      <c r="D452" s="1" t="s">
        <v>159</v>
      </c>
      <c r="E452" s="193"/>
      <c r="G452" s="1" t="s">
        <v>1247</v>
      </c>
      <c r="H452" s="1" t="s">
        <v>1274</v>
      </c>
      <c r="I452" s="1" t="s">
        <v>181</v>
      </c>
      <c r="J452" s="56">
        <v>70</v>
      </c>
      <c r="K452" s="81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57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57">
        <f>ROUND(Tableau1[[#This Row],[Prix_Unit_HT]],2)*Tableau1[[#This Row],[Qte_commande]]</f>
        <v>0</v>
      </c>
      <c r="P452" s="57">
        <f>ROUND(Tableau1[[#This Row],[Prix_Unit_TTC]],2)*Tableau1[[#This Row],[Qte_commande]]</f>
        <v>0</v>
      </c>
      <c r="Q452" s="1">
        <v>24</v>
      </c>
      <c r="R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52" s="1"/>
      <c r="V452" s="1"/>
    </row>
    <row r="453" spans="1:22" ht="13.2" x14ac:dyDescent="0.25">
      <c r="A453" s="2">
        <v>42893</v>
      </c>
      <c r="B453" s="56" t="s">
        <v>761</v>
      </c>
      <c r="C453" s="1" t="s">
        <v>18</v>
      </c>
      <c r="D453" s="1" t="s">
        <v>20</v>
      </c>
      <c r="E453" s="193"/>
      <c r="G453" s="1" t="s">
        <v>1247</v>
      </c>
      <c r="H453" s="1" t="s">
        <v>1274</v>
      </c>
      <c r="I453" s="1" t="s">
        <v>1216</v>
      </c>
      <c r="J453" s="56">
        <v>100</v>
      </c>
      <c r="K453" s="81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57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57">
        <f>ROUND(Tableau1[[#This Row],[Prix_Unit_HT]],2)*Tableau1[[#This Row],[Qte_commande]]</f>
        <v>0</v>
      </c>
      <c r="P453" s="57">
        <f>ROUND(Tableau1[[#This Row],[Prix_Unit_TTC]],2)*Tableau1[[#This Row],[Qte_commande]]</f>
        <v>0</v>
      </c>
      <c r="Q453" s="1">
        <v>68.569999999999993</v>
      </c>
      <c r="R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3" s="1"/>
      <c r="V453" s="1"/>
    </row>
    <row r="454" spans="1:22" ht="13.2" x14ac:dyDescent="0.25">
      <c r="A454" s="2">
        <v>42893</v>
      </c>
      <c r="B454" s="56" t="s">
        <v>762</v>
      </c>
      <c r="C454" s="1" t="s">
        <v>6</v>
      </c>
      <c r="D454" s="1" t="s">
        <v>8</v>
      </c>
      <c r="E454" s="193"/>
      <c r="G454" s="1" t="s">
        <v>1247</v>
      </c>
      <c r="H454" s="1" t="s">
        <v>1274</v>
      </c>
      <c r="I454" s="1" t="s">
        <v>1216</v>
      </c>
      <c r="J454" s="56">
        <v>100</v>
      </c>
      <c r="K454" s="81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57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57">
        <f>ROUND(Tableau1[[#This Row],[Prix_Unit_HT]],2)*Tableau1[[#This Row],[Qte_commande]]</f>
        <v>0</v>
      </c>
      <c r="P454" s="57">
        <f>ROUND(Tableau1[[#This Row],[Prix_Unit_TTC]],2)*Tableau1[[#This Row],[Qte_commande]]</f>
        <v>0</v>
      </c>
      <c r="Q454" s="1">
        <v>68.569999999999993</v>
      </c>
      <c r="R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54" s="1"/>
      <c r="V454" s="1"/>
    </row>
    <row r="455" spans="1:22" ht="13.2" x14ac:dyDescent="0.25">
      <c r="A455" s="2">
        <v>42893</v>
      </c>
      <c r="B455" s="56" t="s">
        <v>761</v>
      </c>
      <c r="C455" s="1" t="s">
        <v>18</v>
      </c>
      <c r="D455" s="1" t="s">
        <v>20</v>
      </c>
      <c r="E455" s="193"/>
      <c r="G455" s="1" t="s">
        <v>1247</v>
      </c>
      <c r="H455" s="1" t="s">
        <v>1274</v>
      </c>
      <c r="I455" s="1" t="s">
        <v>181</v>
      </c>
      <c r="J455" s="56">
        <v>70</v>
      </c>
      <c r="K455" s="81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57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57">
        <f>ROUND(Tableau1[[#This Row],[Prix_Unit_HT]],2)*Tableau1[[#This Row],[Qte_commande]]</f>
        <v>0</v>
      </c>
      <c r="P455" s="57">
        <f>ROUND(Tableau1[[#This Row],[Prix_Unit_TTC]],2)*Tableau1[[#This Row],[Qte_commande]]</f>
        <v>0</v>
      </c>
      <c r="Q455" s="1">
        <v>6</v>
      </c>
      <c r="R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5" s="1"/>
      <c r="V455" s="1"/>
    </row>
    <row r="456" spans="1:22" ht="13.2" x14ac:dyDescent="0.25">
      <c r="A456" s="2">
        <v>42893</v>
      </c>
      <c r="B456" s="56" t="s">
        <v>762</v>
      </c>
      <c r="C456" s="1" t="s">
        <v>6</v>
      </c>
      <c r="D456" s="1" t="s">
        <v>8</v>
      </c>
      <c r="E456" s="193"/>
      <c r="G456" s="1" t="s">
        <v>1247</v>
      </c>
      <c r="H456" s="1" t="s">
        <v>1274</v>
      </c>
      <c r="I456" s="1" t="s">
        <v>181</v>
      </c>
      <c r="J456" s="56">
        <v>70</v>
      </c>
      <c r="K456" s="81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57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57">
        <f>ROUND(Tableau1[[#This Row],[Prix_Unit_HT]],2)*Tableau1[[#This Row],[Qte_commande]]</f>
        <v>0</v>
      </c>
      <c r="P456" s="57">
        <f>ROUND(Tableau1[[#This Row],[Prix_Unit_TTC]],2)*Tableau1[[#This Row],[Qte_commande]]</f>
        <v>0</v>
      </c>
      <c r="Q456" s="1">
        <v>6</v>
      </c>
      <c r="R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456" s="1"/>
      <c r="V456" s="1"/>
    </row>
    <row r="457" spans="1:22" ht="13.2" x14ac:dyDescent="0.25">
      <c r="A457" s="2">
        <v>42900</v>
      </c>
      <c r="B457" s="56" t="s">
        <v>763</v>
      </c>
      <c r="C457" s="1" t="s">
        <v>764</v>
      </c>
      <c r="D457" s="1" t="s">
        <v>20</v>
      </c>
      <c r="E457" s="193"/>
      <c r="G457" s="1" t="s">
        <v>1247</v>
      </c>
      <c r="H457" s="1" t="s">
        <v>1274</v>
      </c>
      <c r="I457" s="1" t="s">
        <v>1218</v>
      </c>
      <c r="J457" s="56">
        <v>100</v>
      </c>
      <c r="K457" s="81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57">
        <f>ROUND(Tableau1[[#This Row],[Prix_Unit_HT]],2)*Tableau1[[#This Row],[Qte_commande]]</f>
        <v>568.07999999999993</v>
      </c>
      <c r="P457" s="57">
        <f>ROUND(Tableau1[[#This Row],[Prix_Unit_TTC]],2)*Tableau1[[#This Row],[Qte_commande]]</f>
        <v>681.48</v>
      </c>
      <c r="Q457" s="1">
        <v>51.43</v>
      </c>
      <c r="R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457" s="1"/>
      <c r="V457" s="1"/>
    </row>
    <row r="458" spans="1:22" ht="13.2" x14ac:dyDescent="0.25">
      <c r="A458" s="2">
        <v>42900</v>
      </c>
      <c r="B458" s="56" t="s">
        <v>763</v>
      </c>
      <c r="C458" s="1" t="s">
        <v>764</v>
      </c>
      <c r="D458" s="1" t="s">
        <v>20</v>
      </c>
      <c r="E458" s="193"/>
      <c r="G458" s="1" t="s">
        <v>1247</v>
      </c>
      <c r="H458" s="1" t="s">
        <v>1274</v>
      </c>
      <c r="I458" s="1" t="s">
        <v>1219</v>
      </c>
      <c r="J458" s="56">
        <v>70</v>
      </c>
      <c r="K458" s="81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57">
        <f>ROUND(Tableau1[[#This Row],[Prix_Unit_HT]],2)*Tableau1[[#This Row],[Qte_commande]]</f>
        <v>74.819999999999993</v>
      </c>
      <c r="P458" s="57">
        <f>ROUND(Tableau1[[#This Row],[Prix_Unit_TTC]],2)*Tableau1[[#This Row],[Qte_commande]]</f>
        <v>89.78</v>
      </c>
      <c r="Q458" s="1">
        <v>2</v>
      </c>
      <c r="R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458" s="1"/>
      <c r="V458" s="1"/>
    </row>
    <row r="459" spans="1:22" ht="13.2" x14ac:dyDescent="0.25">
      <c r="A459" s="2">
        <v>42900</v>
      </c>
      <c r="B459" s="56" t="s">
        <v>763</v>
      </c>
      <c r="C459" s="1" t="s">
        <v>764</v>
      </c>
      <c r="D459" s="1" t="s">
        <v>20</v>
      </c>
      <c r="E459" s="193"/>
      <c r="G459" s="1" t="s">
        <v>1247</v>
      </c>
      <c r="H459" s="1" t="s">
        <v>1274</v>
      </c>
      <c r="I459" s="1" t="s">
        <v>1220</v>
      </c>
      <c r="J459" s="56">
        <v>70</v>
      </c>
      <c r="K459" s="81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57">
        <f>ROUND(Tableau1[[#This Row],[Prix_Unit_HT]],2)*Tableau1[[#This Row],[Qte_commande]]</f>
        <v>68.209999999999994</v>
      </c>
      <c r="P459" s="57">
        <f>ROUND(Tableau1[[#This Row],[Prix_Unit_TTC]],2)*Tableau1[[#This Row],[Qte_commande]]</f>
        <v>81.849999999999994</v>
      </c>
      <c r="Q459" s="1">
        <v>1</v>
      </c>
      <c r="R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59" s="1"/>
      <c r="V459" s="1"/>
    </row>
    <row r="460" spans="1:22" ht="13.2" x14ac:dyDescent="0.25">
      <c r="A460" s="2">
        <v>42900</v>
      </c>
      <c r="B460" s="56" t="s">
        <v>763</v>
      </c>
      <c r="C460" s="1" t="s">
        <v>764</v>
      </c>
      <c r="D460" s="1" t="s">
        <v>20</v>
      </c>
      <c r="E460" s="193"/>
      <c r="G460" s="1" t="s">
        <v>1247</v>
      </c>
      <c r="H460" s="1" t="s">
        <v>1274</v>
      </c>
      <c r="I460" s="1" t="s">
        <v>1221</v>
      </c>
      <c r="J460" s="56">
        <v>70</v>
      </c>
      <c r="K460" s="81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57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57">
        <f>ROUND(Tableau1[[#This Row],[Prix_Unit_HT]],2)*Tableau1[[#This Row],[Qte_commande]]</f>
        <v>191.41</v>
      </c>
      <c r="P460" s="57">
        <f>ROUND(Tableau1[[#This Row],[Prix_Unit_TTC]],2)*Tableau1[[#This Row],[Qte_commande]]</f>
        <v>229.69</v>
      </c>
      <c r="Q460" s="1">
        <v>1</v>
      </c>
      <c r="R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460" s="1"/>
      <c r="V460" s="1"/>
    </row>
    <row r="461" spans="1:22" ht="13.2" x14ac:dyDescent="0.25">
      <c r="A461" s="2">
        <v>42900</v>
      </c>
      <c r="B461" s="56" t="s">
        <v>763</v>
      </c>
      <c r="C461" s="1" t="s">
        <v>764</v>
      </c>
      <c r="D461" s="1" t="s">
        <v>20</v>
      </c>
      <c r="E461" s="193"/>
      <c r="G461" s="1" t="s">
        <v>1247</v>
      </c>
      <c r="H461" s="1" t="s">
        <v>1274</v>
      </c>
      <c r="I461" s="1" t="s">
        <v>1216</v>
      </c>
      <c r="J461" s="56">
        <v>100</v>
      </c>
      <c r="K461" s="81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57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57">
        <f>ROUND(Tableau1[[#This Row],[Prix_Unit_HT]],2)*Tableau1[[#This Row],[Qte_commande]]</f>
        <v>0</v>
      </c>
      <c r="P461" s="57">
        <f>ROUND(Tableau1[[#This Row],[Prix_Unit_TTC]],2)*Tableau1[[#This Row],[Qte_commande]]</f>
        <v>0</v>
      </c>
      <c r="Q461" s="1">
        <v>17.14</v>
      </c>
      <c r="R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61" s="1"/>
      <c r="V461" s="1"/>
    </row>
    <row r="462" spans="1:22" ht="13.2" x14ac:dyDescent="0.25">
      <c r="A462" s="2">
        <v>42900</v>
      </c>
      <c r="B462" s="56" t="s">
        <v>763</v>
      </c>
      <c r="C462" s="1" t="s">
        <v>764</v>
      </c>
      <c r="D462" s="1" t="s">
        <v>20</v>
      </c>
      <c r="E462" s="193"/>
      <c r="G462" s="1" t="s">
        <v>1247</v>
      </c>
      <c r="H462" s="1" t="s">
        <v>1274</v>
      </c>
      <c r="I462" s="1" t="s">
        <v>1216</v>
      </c>
      <c r="J462" s="56">
        <v>100</v>
      </c>
      <c r="K462" s="81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57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57">
        <f>ROUND(Tableau1[[#This Row],[Prix_Unit_HT]],2)*Tableau1[[#This Row],[Qte_commande]]</f>
        <v>0</v>
      </c>
      <c r="P462" s="57">
        <f>ROUND(Tableau1[[#This Row],[Prix_Unit_TTC]],2)*Tableau1[[#This Row],[Qte_commande]]</f>
        <v>0</v>
      </c>
      <c r="Q462" s="1">
        <v>60</v>
      </c>
      <c r="R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462" s="1"/>
      <c r="V462" s="1"/>
    </row>
    <row r="463" spans="1:22" ht="13.2" x14ac:dyDescent="0.25">
      <c r="A463" s="2">
        <v>42900</v>
      </c>
      <c r="B463" s="56" t="s">
        <v>928</v>
      </c>
      <c r="C463" s="1" t="s">
        <v>94</v>
      </c>
      <c r="D463" s="1" t="s">
        <v>96</v>
      </c>
      <c r="E463" s="193"/>
      <c r="G463" s="1" t="s">
        <v>1247</v>
      </c>
      <c r="H463" s="1" t="s">
        <v>1275</v>
      </c>
      <c r="I463" s="1" t="s">
        <v>1241</v>
      </c>
      <c r="J463" s="56">
        <v>20</v>
      </c>
      <c r="K463" s="81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57">
        <f>ROUND(Tableau1[[#This Row],[Prix_Unit_HT]],2)*Tableau1[[#This Row],[Qte_commande]]</f>
        <v>388.8</v>
      </c>
      <c r="P463" s="57">
        <f>ROUND(Tableau1[[#This Row],[Prix_Unit_TTC]],2)*Tableau1[[#This Row],[Qte_commande]]</f>
        <v>408</v>
      </c>
      <c r="Q463" s="1">
        <v>137.13999999999999</v>
      </c>
      <c r="R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63" s="1"/>
      <c r="V463" s="1"/>
    </row>
    <row r="464" spans="1:22" ht="13.2" x14ac:dyDescent="0.25">
      <c r="A464" s="2">
        <v>42902</v>
      </c>
      <c r="B464" s="56" t="s">
        <v>781</v>
      </c>
      <c r="C464" s="1" t="s">
        <v>12</v>
      </c>
      <c r="D464" s="1" t="s">
        <v>14</v>
      </c>
      <c r="E464" s="193"/>
      <c r="G464" s="1" t="s">
        <v>1247</v>
      </c>
      <c r="H464" s="1" t="s">
        <v>1275</v>
      </c>
      <c r="I464" s="1" t="s">
        <v>1236</v>
      </c>
      <c r="J464" s="56">
        <v>20</v>
      </c>
      <c r="K464" s="81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57">
        <f>ROUND(Tableau1[[#This Row],[Prix_Unit_HT]],2)*Tableau1[[#This Row],[Qte_commande]]</f>
        <v>116.64000000000001</v>
      </c>
      <c r="P464" s="57">
        <f>ROUND(Tableau1[[#This Row],[Prix_Unit_TTC]],2)*Tableau1[[#This Row],[Qte_commande]]</f>
        <v>122.39999999999999</v>
      </c>
      <c r="Q464" s="1">
        <v>41.14</v>
      </c>
      <c r="R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64" s="1"/>
      <c r="V464" s="1"/>
    </row>
    <row r="465" spans="1:22" ht="13.2" x14ac:dyDescent="0.25">
      <c r="A465" s="2">
        <v>42902</v>
      </c>
      <c r="B465" s="56" t="s">
        <v>781</v>
      </c>
      <c r="C465" s="1" t="s">
        <v>12</v>
      </c>
      <c r="D465" s="1" t="s">
        <v>14</v>
      </c>
      <c r="E465" s="193"/>
      <c r="G465" s="1" t="s">
        <v>1247</v>
      </c>
      <c r="H465" s="1" t="s">
        <v>1274</v>
      </c>
      <c r="I465" s="1" t="s">
        <v>1175</v>
      </c>
      <c r="J465" s="56">
        <v>70</v>
      </c>
      <c r="K465" s="81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57">
        <f>ROUND(Tableau1[[#This Row],[Prix_Unit_HT]],2)*Tableau1[[#This Row],[Qte_commande]]</f>
        <v>300.71999999999997</v>
      </c>
      <c r="P465" s="57">
        <f>ROUND(Tableau1[[#This Row],[Prix_Unit_TTC]],2)*Tableau1[[#This Row],[Qte_commande]]</f>
        <v>360.96</v>
      </c>
      <c r="Q465" s="1">
        <v>24</v>
      </c>
      <c r="R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65" s="1"/>
      <c r="V465" s="1"/>
    </row>
    <row r="466" spans="1:22" ht="13.2" x14ac:dyDescent="0.25">
      <c r="A466" s="2">
        <v>42902</v>
      </c>
      <c r="B466" s="56" t="s">
        <v>781</v>
      </c>
      <c r="C466" s="1" t="s">
        <v>12</v>
      </c>
      <c r="D466" s="1" t="s">
        <v>14</v>
      </c>
      <c r="E466" s="193"/>
      <c r="G466" s="1" t="s">
        <v>1247</v>
      </c>
      <c r="H466" s="1" t="s">
        <v>1275</v>
      </c>
      <c r="I466" s="1" t="s">
        <v>1243</v>
      </c>
      <c r="J466" s="56">
        <v>50</v>
      </c>
      <c r="K466" s="81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57">
        <f>ROUND(Tableau1[[#This Row],[Prix_Unit_HT]],2)*Tableau1[[#This Row],[Qte_commande]]</f>
        <v>40</v>
      </c>
      <c r="P466" s="57">
        <f>ROUND(Tableau1[[#This Row],[Prix_Unit_TTC]],2)*Tableau1[[#This Row],[Qte_commande]]</f>
        <v>42.400000000000006</v>
      </c>
      <c r="Q466" s="1">
        <v>28.57</v>
      </c>
      <c r="R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466" s="1"/>
      <c r="V466" s="1"/>
    </row>
    <row r="467" spans="1:22" ht="13.2" x14ac:dyDescent="0.25">
      <c r="A467" s="2">
        <v>42902</v>
      </c>
      <c r="B467" s="56" t="s">
        <v>781</v>
      </c>
      <c r="C467" s="1" t="s">
        <v>12</v>
      </c>
      <c r="D467" s="1" t="s">
        <v>14</v>
      </c>
      <c r="E467" s="193"/>
      <c r="G467" s="1" t="s">
        <v>1247</v>
      </c>
      <c r="H467" s="1" t="s">
        <v>1274</v>
      </c>
      <c r="I467" s="7" t="s">
        <v>1206</v>
      </c>
      <c r="J467" s="56">
        <v>10</v>
      </c>
      <c r="K467" s="81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57">
        <f>ROUND(Tableau1[[#This Row],[Prix_Unit_HT]],2)*Tableau1[[#This Row],[Qte_commande]]</f>
        <v>91.679999999999993</v>
      </c>
      <c r="P467" s="57">
        <f>ROUND(Tableau1[[#This Row],[Prix_Unit_TTC]],2)*Tableau1[[#This Row],[Qte_commande]]</f>
        <v>109.97999999999999</v>
      </c>
      <c r="Q467" s="1">
        <v>0.86</v>
      </c>
      <c r="R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7" s="1"/>
      <c r="V467" s="1"/>
    </row>
    <row r="468" spans="1:22" ht="13.2" x14ac:dyDescent="0.25">
      <c r="A468" s="2">
        <v>42902</v>
      </c>
      <c r="B468" s="56" t="s">
        <v>781</v>
      </c>
      <c r="C468" s="1" t="s">
        <v>12</v>
      </c>
      <c r="D468" s="1" t="s">
        <v>14</v>
      </c>
      <c r="E468" s="193"/>
      <c r="G468" s="1" t="s">
        <v>1247</v>
      </c>
      <c r="H468" s="1" t="s">
        <v>1274</v>
      </c>
      <c r="I468" s="7" t="s">
        <v>1207</v>
      </c>
      <c r="J468" s="56">
        <v>10</v>
      </c>
      <c r="K468" s="81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57">
        <f>ROUND(Tableau1[[#This Row],[Prix_Unit_HT]],2)*Tableau1[[#This Row],[Qte_commande]]</f>
        <v>124.02000000000001</v>
      </c>
      <c r="P468" s="57">
        <f>ROUND(Tableau1[[#This Row],[Prix_Unit_TTC]],2)*Tableau1[[#This Row],[Qte_commande]]</f>
        <v>148.80000000000001</v>
      </c>
      <c r="Q468" s="1">
        <v>0.86</v>
      </c>
      <c r="R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68" s="1"/>
      <c r="V468" s="1"/>
    </row>
    <row r="469" spans="1:22" ht="13.2" x14ac:dyDescent="0.25">
      <c r="A469" s="2">
        <v>42902</v>
      </c>
      <c r="B469" s="56" t="s">
        <v>781</v>
      </c>
      <c r="C469" s="1" t="s">
        <v>12</v>
      </c>
      <c r="D469" s="1" t="s">
        <v>14</v>
      </c>
      <c r="E469" s="193"/>
      <c r="G469" s="1" t="s">
        <v>1247</v>
      </c>
      <c r="H469" s="1" t="s">
        <v>1274</v>
      </c>
      <c r="I469" s="7" t="s">
        <v>1199</v>
      </c>
      <c r="J469" s="56">
        <v>70</v>
      </c>
      <c r="K469" s="81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57">
        <f>ROUND(Tableau1[[#This Row],[Prix_Unit_HT]],2)*Tableau1[[#This Row],[Qte_commande]]</f>
        <v>214.23</v>
      </c>
      <c r="P469" s="57">
        <f>ROUND(Tableau1[[#This Row],[Prix_Unit_TTC]],2)*Tableau1[[#This Row],[Qte_commande]]</f>
        <v>257.07</v>
      </c>
      <c r="Q469" s="1">
        <v>3</v>
      </c>
      <c r="R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469" s="1"/>
      <c r="V469" s="1"/>
    </row>
    <row r="470" spans="1:22" ht="13.2" x14ac:dyDescent="0.25">
      <c r="A470" s="2">
        <v>42908</v>
      </c>
      <c r="B470" s="56" t="s">
        <v>942</v>
      </c>
      <c r="C470" s="1" t="s">
        <v>226</v>
      </c>
      <c r="D470" s="1" t="s">
        <v>228</v>
      </c>
      <c r="E470" s="193"/>
      <c r="G470" s="1" t="s">
        <v>1247</v>
      </c>
      <c r="H470" s="1" t="s">
        <v>1274</v>
      </c>
      <c r="I470" s="1" t="s">
        <v>1175</v>
      </c>
      <c r="J470" s="56">
        <v>70</v>
      </c>
      <c r="K470" s="81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57">
        <f>ROUND(Tableau1[[#This Row],[Prix_Unit_HT]],2)*Tableau1[[#This Row],[Qte_commande]]</f>
        <v>1879.5</v>
      </c>
      <c r="P470" s="57">
        <f>ROUND(Tableau1[[#This Row],[Prix_Unit_TTC]],2)*Tableau1[[#This Row],[Qte_commande]]</f>
        <v>2256</v>
      </c>
      <c r="Q470" s="1">
        <v>150</v>
      </c>
      <c r="R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70" s="1"/>
      <c r="V470" s="1"/>
    </row>
    <row r="471" spans="1:22" ht="13.2" x14ac:dyDescent="0.25">
      <c r="A471" s="2">
        <v>42914</v>
      </c>
      <c r="B471" s="56" t="s">
        <v>929</v>
      </c>
      <c r="C471" s="1" t="s">
        <v>12</v>
      </c>
      <c r="D471" s="1" t="s">
        <v>14</v>
      </c>
      <c r="E471" s="193"/>
      <c r="G471" s="1" t="s">
        <v>1247</v>
      </c>
      <c r="H471" s="1" t="s">
        <v>1274</v>
      </c>
      <c r="I471" s="1" t="s">
        <v>1175</v>
      </c>
      <c r="J471" s="56">
        <v>70</v>
      </c>
      <c r="K471" s="81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57">
        <f>ROUND(Tableau1[[#This Row],[Prix_Unit_HT]],2)*Tableau1[[#This Row],[Qte_commande]]</f>
        <v>601.43999999999994</v>
      </c>
      <c r="P471" s="57">
        <f>ROUND(Tableau1[[#This Row],[Prix_Unit_TTC]],2)*Tableau1[[#This Row],[Qte_commande]]</f>
        <v>721.92</v>
      </c>
      <c r="Q471" s="1">
        <v>48</v>
      </c>
      <c r="R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471" s="1"/>
      <c r="V471" s="1"/>
    </row>
    <row r="472" spans="1:22" ht="13.2" x14ac:dyDescent="0.25">
      <c r="A472" s="2">
        <v>42914</v>
      </c>
      <c r="B472" s="56" t="s">
        <v>773</v>
      </c>
      <c r="C472" s="1" t="s">
        <v>94</v>
      </c>
      <c r="D472" s="1" t="s">
        <v>96</v>
      </c>
      <c r="E472" s="193"/>
      <c r="G472" s="1" t="s">
        <v>1247</v>
      </c>
      <c r="H472" s="1" t="s">
        <v>1274</v>
      </c>
      <c r="I472" s="1" t="s">
        <v>1245</v>
      </c>
      <c r="J472" s="56">
        <v>70</v>
      </c>
      <c r="K472" s="81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57">
        <f>ROUND(Tableau1[[#This Row],[Prix_Unit_HT]],2)*Tableau1[[#This Row],[Qte_commande]]</f>
        <v>150.72</v>
      </c>
      <c r="P472" s="57">
        <f>ROUND(Tableau1[[#This Row],[Prix_Unit_TTC]],2)*Tableau1[[#This Row],[Qte_commande]]</f>
        <v>180.84</v>
      </c>
      <c r="Q472" s="1">
        <v>12</v>
      </c>
      <c r="R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72" s="1"/>
      <c r="V472" s="1"/>
    </row>
    <row r="473" spans="1:22" ht="13.2" x14ac:dyDescent="0.25">
      <c r="A473" s="2">
        <v>42914</v>
      </c>
      <c r="B473" s="56" t="s">
        <v>773</v>
      </c>
      <c r="C473" s="1" t="s">
        <v>94</v>
      </c>
      <c r="D473" s="1" t="s">
        <v>96</v>
      </c>
      <c r="E473" s="193"/>
      <c r="G473" s="1" t="s">
        <v>1247</v>
      </c>
      <c r="H473" s="1" t="s">
        <v>1275</v>
      </c>
      <c r="I473" s="1" t="s">
        <v>1241</v>
      </c>
      <c r="J473" s="56">
        <v>20</v>
      </c>
      <c r="K473" s="81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57">
        <f>ROUND(Tableau1[[#This Row],[Prix_Unit_HT]],2)*Tableau1[[#This Row],[Qte_commande]]</f>
        <v>388.8</v>
      </c>
      <c r="P473" s="57">
        <f>ROUND(Tableau1[[#This Row],[Prix_Unit_TTC]],2)*Tableau1[[#This Row],[Qte_commande]]</f>
        <v>408</v>
      </c>
      <c r="Q473" s="1">
        <v>137.13999999999999</v>
      </c>
      <c r="R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473" s="1"/>
      <c r="V473" s="1"/>
    </row>
    <row r="474" spans="1:22" ht="13.2" x14ac:dyDescent="0.25">
      <c r="A474" s="2">
        <v>42914</v>
      </c>
      <c r="B474" s="56" t="s">
        <v>929</v>
      </c>
      <c r="C474" s="1" t="s">
        <v>12</v>
      </c>
      <c r="D474" s="1" t="s">
        <v>14</v>
      </c>
      <c r="E474" s="193"/>
      <c r="G474" s="1" t="s">
        <v>1247</v>
      </c>
      <c r="H474" s="1" t="s">
        <v>1275</v>
      </c>
      <c r="I474" s="1" t="s">
        <v>1241</v>
      </c>
      <c r="J474" s="56">
        <v>20</v>
      </c>
      <c r="K474" s="81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57">
        <f>ROUND(Tableau1[[#This Row],[Prix_Unit_HT]],2)*Tableau1[[#This Row],[Qte_commande]]</f>
        <v>116.64000000000001</v>
      </c>
      <c r="P474" s="57">
        <f>ROUND(Tableau1[[#This Row],[Prix_Unit_TTC]],2)*Tableau1[[#This Row],[Qte_commande]]</f>
        <v>122.39999999999999</v>
      </c>
      <c r="Q474" s="1">
        <v>41.14</v>
      </c>
      <c r="R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474" s="1"/>
      <c r="V474" s="1"/>
    </row>
    <row r="475" spans="1:22" ht="13.2" x14ac:dyDescent="0.25">
      <c r="A475" s="2">
        <v>42933</v>
      </c>
      <c r="B475" s="56" t="s">
        <v>926</v>
      </c>
      <c r="C475" s="1" t="s">
        <v>129</v>
      </c>
      <c r="D475" s="1" t="s">
        <v>131</v>
      </c>
      <c r="E475" s="193"/>
      <c r="G475" s="1" t="s">
        <v>1247</v>
      </c>
      <c r="H475" s="7" t="s">
        <v>1275</v>
      </c>
      <c r="I475" s="7" t="s">
        <v>1239</v>
      </c>
      <c r="J475" s="56">
        <v>20</v>
      </c>
      <c r="K475" s="81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57">
        <f>ROUND(Tableau1[[#This Row],[Prix_Unit_HT]],2)*Tableau1[[#This Row],[Qte_commande]]</f>
        <v>97.2</v>
      </c>
      <c r="P475" s="57">
        <f>ROUND(Tableau1[[#This Row],[Prix_Unit_TTC]],2)*Tableau1[[#This Row],[Qte_commande]]</f>
        <v>102</v>
      </c>
      <c r="Q475" s="1">
        <v>34.29</v>
      </c>
      <c r="R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5" s="1"/>
      <c r="V475" s="1"/>
    </row>
    <row r="476" spans="1:22" ht="13.2" x14ac:dyDescent="0.25">
      <c r="A476" s="2">
        <v>42933</v>
      </c>
      <c r="B476" s="56" t="s">
        <v>930</v>
      </c>
      <c r="C476" s="1" t="s">
        <v>94</v>
      </c>
      <c r="D476" s="1" t="s">
        <v>96</v>
      </c>
      <c r="E476" s="193"/>
      <c r="G476" s="1" t="s">
        <v>1247</v>
      </c>
      <c r="H476" s="7" t="s">
        <v>1275</v>
      </c>
      <c r="I476" s="7" t="s">
        <v>1239</v>
      </c>
      <c r="J476" s="56">
        <v>20</v>
      </c>
      <c r="K476" s="81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57">
        <f>ROUND(Tableau1[[#This Row],[Prix_Unit_HT]],2)*Tableau1[[#This Row],[Qte_commande]]</f>
        <v>38.880000000000003</v>
      </c>
      <c r="P476" s="57">
        <f>ROUND(Tableau1[[#This Row],[Prix_Unit_TTC]],2)*Tableau1[[#This Row],[Qte_commande]]</f>
        <v>40.799999999999997</v>
      </c>
      <c r="Q476" s="1">
        <v>13.71</v>
      </c>
      <c r="R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6" s="1"/>
      <c r="V476" s="1"/>
    </row>
    <row r="477" spans="1:22" ht="13.2" x14ac:dyDescent="0.25">
      <c r="A477" s="2">
        <v>42933</v>
      </c>
      <c r="B477" s="56" t="s">
        <v>926</v>
      </c>
      <c r="C477" s="1" t="s">
        <v>129</v>
      </c>
      <c r="D477" s="1" t="s">
        <v>131</v>
      </c>
      <c r="E477" s="193"/>
      <c r="G477" s="1" t="s">
        <v>1247</v>
      </c>
      <c r="H477" s="7" t="s">
        <v>1275</v>
      </c>
      <c r="I477" s="7" t="s">
        <v>1240</v>
      </c>
      <c r="J477" s="56">
        <v>20</v>
      </c>
      <c r="K477" s="81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57">
        <f>ROUND(Tableau1[[#This Row],[Prix_Unit_HT]],2)*Tableau1[[#This Row],[Qte_commande]]</f>
        <v>97.2</v>
      </c>
      <c r="P477" s="57">
        <f>ROUND(Tableau1[[#This Row],[Prix_Unit_TTC]],2)*Tableau1[[#This Row],[Qte_commande]]</f>
        <v>102</v>
      </c>
      <c r="Q477" s="1">
        <v>34.29</v>
      </c>
      <c r="R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7" s="1"/>
      <c r="V477" s="1"/>
    </row>
    <row r="478" spans="1:22" ht="13.2" x14ac:dyDescent="0.25">
      <c r="A478" s="2">
        <v>42933</v>
      </c>
      <c r="B478" s="56" t="s">
        <v>930</v>
      </c>
      <c r="C478" s="1" t="s">
        <v>94</v>
      </c>
      <c r="D478" s="1" t="s">
        <v>96</v>
      </c>
      <c r="E478" s="193"/>
      <c r="G478" s="1" t="s">
        <v>1247</v>
      </c>
      <c r="H478" s="7" t="s">
        <v>1275</v>
      </c>
      <c r="I478" s="7" t="s">
        <v>1240</v>
      </c>
      <c r="J478" s="56">
        <v>20</v>
      </c>
      <c r="K478" s="81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57">
        <f>ROUND(Tableau1[[#This Row],[Prix_Unit_HT]],2)*Tableau1[[#This Row],[Qte_commande]]</f>
        <v>38.880000000000003</v>
      </c>
      <c r="P478" s="57">
        <f>ROUND(Tableau1[[#This Row],[Prix_Unit_TTC]],2)*Tableau1[[#This Row],[Qte_commande]]</f>
        <v>40.799999999999997</v>
      </c>
      <c r="Q478" s="1">
        <v>13.71</v>
      </c>
      <c r="R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78" s="1"/>
      <c r="V478" s="1"/>
    </row>
    <row r="479" spans="1:22" ht="13.2" x14ac:dyDescent="0.25">
      <c r="A479" s="2">
        <v>42933</v>
      </c>
      <c r="B479" s="56" t="s">
        <v>926</v>
      </c>
      <c r="C479" s="1" t="s">
        <v>129</v>
      </c>
      <c r="D479" s="1" t="s">
        <v>131</v>
      </c>
      <c r="E479" s="193"/>
      <c r="G479" s="1" t="s">
        <v>1247</v>
      </c>
      <c r="H479" s="1" t="s">
        <v>1275</v>
      </c>
      <c r="I479" s="1" t="s">
        <v>1236</v>
      </c>
      <c r="J479" s="56">
        <v>20</v>
      </c>
      <c r="K479" s="81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57">
        <f>ROUND(Tableau1[[#This Row],[Prix_Unit_HT]],2)*Tableau1[[#This Row],[Qte_commande]]</f>
        <v>97.2</v>
      </c>
      <c r="P479" s="57">
        <f>ROUND(Tableau1[[#This Row],[Prix_Unit_TTC]],2)*Tableau1[[#This Row],[Qte_commande]]</f>
        <v>102</v>
      </c>
      <c r="Q479" s="1">
        <v>34.29</v>
      </c>
      <c r="R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479" s="1"/>
      <c r="V479" s="1"/>
    </row>
    <row r="480" spans="1:22" ht="13.2" x14ac:dyDescent="0.25">
      <c r="A480" s="2">
        <v>42933</v>
      </c>
      <c r="B480" s="56" t="s">
        <v>930</v>
      </c>
      <c r="C480" s="1" t="s">
        <v>94</v>
      </c>
      <c r="D480" s="1" t="s">
        <v>96</v>
      </c>
      <c r="E480" s="193"/>
      <c r="G480" s="1" t="s">
        <v>1247</v>
      </c>
      <c r="H480" s="1" t="s">
        <v>1274</v>
      </c>
      <c r="I480" s="1" t="s">
        <v>1175</v>
      </c>
      <c r="J480" s="56">
        <v>70</v>
      </c>
      <c r="K480" s="81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57">
        <f>ROUND(Tableau1[[#This Row],[Prix_Unit_HT]],2)*Tableau1[[#This Row],[Qte_commande]]</f>
        <v>150.35999999999999</v>
      </c>
      <c r="P480" s="57">
        <f>ROUND(Tableau1[[#This Row],[Prix_Unit_TTC]],2)*Tableau1[[#This Row],[Qte_commande]]</f>
        <v>180.48</v>
      </c>
      <c r="Q480" s="1">
        <v>12</v>
      </c>
      <c r="R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480" s="1"/>
      <c r="V480" s="1"/>
    </row>
    <row r="481" spans="1:22" ht="13.2" x14ac:dyDescent="0.25">
      <c r="A481" s="2">
        <v>42933</v>
      </c>
      <c r="B481" s="56" t="s">
        <v>930</v>
      </c>
      <c r="C481" s="1" t="s">
        <v>94</v>
      </c>
      <c r="D481" s="1" t="s">
        <v>96</v>
      </c>
      <c r="E481" s="193"/>
      <c r="G481" s="1" t="s">
        <v>1247</v>
      </c>
      <c r="H481" s="1" t="s">
        <v>1274</v>
      </c>
      <c r="I481" s="1" t="s">
        <v>1175</v>
      </c>
      <c r="J481" s="56">
        <v>100</v>
      </c>
      <c r="K481" s="81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57">
        <f>ROUND(Tableau1[[#This Row],[Prix_Unit_HT]],2)*Tableau1[[#This Row],[Qte_commande]]</f>
        <v>205.20000000000002</v>
      </c>
      <c r="P481" s="57">
        <f>ROUND(Tableau1[[#This Row],[Prix_Unit_TTC]],2)*Tableau1[[#This Row],[Qte_commande]]</f>
        <v>246.24</v>
      </c>
      <c r="Q481" s="1">
        <v>17.14</v>
      </c>
      <c r="R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81" s="1"/>
      <c r="V481" s="1"/>
    </row>
    <row r="482" spans="1:22" ht="13.2" x14ac:dyDescent="0.25">
      <c r="A482" s="2">
        <v>42933</v>
      </c>
      <c r="B482" s="56" t="s">
        <v>930</v>
      </c>
      <c r="C482" s="1" t="s">
        <v>94</v>
      </c>
      <c r="D482" s="1" t="s">
        <v>96</v>
      </c>
      <c r="E482" s="193"/>
      <c r="G482" s="1" t="s">
        <v>1247</v>
      </c>
      <c r="H482" s="1" t="s">
        <v>1275</v>
      </c>
      <c r="I482" s="1" t="s">
        <v>1243</v>
      </c>
      <c r="J482" s="56">
        <v>50</v>
      </c>
      <c r="K482" s="81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57">
        <f>ROUND(Tableau1[[#This Row],[Prix_Unit_HT]],2)*Tableau1[[#This Row],[Qte_commande]]</f>
        <v>800</v>
      </c>
      <c r="P482" s="57">
        <f>ROUND(Tableau1[[#This Row],[Prix_Unit_TTC]],2)*Tableau1[[#This Row],[Qte_commande]]</f>
        <v>848</v>
      </c>
      <c r="Q482" s="1">
        <v>571.42999999999995</v>
      </c>
      <c r="R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482" s="1"/>
      <c r="V482" s="1"/>
    </row>
    <row r="483" spans="1:22" ht="13.2" x14ac:dyDescent="0.25">
      <c r="A483" s="2">
        <v>42933</v>
      </c>
      <c r="B483" s="56" t="s">
        <v>930</v>
      </c>
      <c r="C483" s="1" t="s">
        <v>94</v>
      </c>
      <c r="D483" s="1" t="s">
        <v>96</v>
      </c>
      <c r="E483" s="193"/>
      <c r="G483" s="1" t="s">
        <v>1247</v>
      </c>
      <c r="H483" s="1" t="s">
        <v>1275</v>
      </c>
      <c r="I483" s="1" t="s">
        <v>1241</v>
      </c>
      <c r="J483" s="56">
        <v>20</v>
      </c>
      <c r="K483" s="81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57">
        <f>ROUND(Tableau1[[#This Row],[Prix_Unit_HT]],2)*Tableau1[[#This Row],[Qte_commande]]</f>
        <v>583.20000000000005</v>
      </c>
      <c r="P483" s="57">
        <f>ROUND(Tableau1[[#This Row],[Prix_Unit_TTC]],2)*Tableau1[[#This Row],[Qte_commande]]</f>
        <v>612</v>
      </c>
      <c r="Q483" s="1">
        <v>205.71</v>
      </c>
      <c r="R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483" s="1"/>
      <c r="V483" s="1"/>
    </row>
    <row r="484" spans="1:22" ht="13.2" x14ac:dyDescent="0.25">
      <c r="A484" s="2">
        <v>42936</v>
      </c>
      <c r="B484" s="56" t="s">
        <v>961</v>
      </c>
      <c r="C484" s="1" t="s">
        <v>162</v>
      </c>
      <c r="D484" s="1" t="s">
        <v>164</v>
      </c>
      <c r="E484" s="193"/>
      <c r="G484" s="1" t="s">
        <v>1247</v>
      </c>
      <c r="H484" s="1" t="s">
        <v>1274</v>
      </c>
      <c r="I484" s="1" t="s">
        <v>1175</v>
      </c>
      <c r="J484" s="56">
        <v>175</v>
      </c>
      <c r="K484" s="81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57">
        <f>ROUND(Tableau1[[#This Row],[Prix_Unit_HT]],2)*Tableau1[[#This Row],[Qte_commande]]</f>
        <v>867.6</v>
      </c>
      <c r="P484" s="57">
        <f>ROUND(Tableau1[[#This Row],[Prix_Unit_TTC]],2)*Tableau1[[#This Row],[Qte_commande]]</f>
        <v>1041</v>
      </c>
      <c r="Q484" s="1">
        <v>75</v>
      </c>
      <c r="R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484" s="1"/>
      <c r="V484" s="1"/>
    </row>
    <row r="485" spans="1:22" ht="13.2" x14ac:dyDescent="0.25">
      <c r="A485" s="2">
        <v>42943</v>
      </c>
      <c r="B485" s="56" t="s">
        <v>931</v>
      </c>
      <c r="C485" s="1" t="s">
        <v>12</v>
      </c>
      <c r="D485" s="1" t="s">
        <v>14</v>
      </c>
      <c r="E485" s="193"/>
      <c r="G485" s="1" t="s">
        <v>1247</v>
      </c>
      <c r="H485" s="7" t="s">
        <v>1275</v>
      </c>
      <c r="I485" s="7" t="s">
        <v>1239</v>
      </c>
      <c r="J485" s="56">
        <v>20</v>
      </c>
      <c r="K485" s="81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57">
        <f>ROUND(Tableau1[[#This Row],[Prix_Unit_HT]],2)*Tableau1[[#This Row],[Qte_commande]]</f>
        <v>38.880000000000003</v>
      </c>
      <c r="P485" s="57">
        <f>ROUND(Tableau1[[#This Row],[Prix_Unit_TTC]],2)*Tableau1[[#This Row],[Qte_commande]]</f>
        <v>40.799999999999997</v>
      </c>
      <c r="Q485" s="1">
        <v>13.71</v>
      </c>
      <c r="R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85" s="1"/>
      <c r="V485" s="1"/>
    </row>
    <row r="486" spans="1:22" ht="13.2" x14ac:dyDescent="0.25">
      <c r="A486" s="2">
        <v>42943</v>
      </c>
      <c r="B486" s="56" t="s">
        <v>931</v>
      </c>
      <c r="C486" s="1" t="s">
        <v>12</v>
      </c>
      <c r="D486" s="1" t="s">
        <v>14</v>
      </c>
      <c r="E486" s="193"/>
      <c r="G486" s="1" t="s">
        <v>1247</v>
      </c>
      <c r="H486" s="1" t="s">
        <v>1274</v>
      </c>
      <c r="I486" s="7" t="s">
        <v>1206</v>
      </c>
      <c r="J486" s="56">
        <v>10</v>
      </c>
      <c r="K486" s="81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57">
        <f>ROUND(Tableau1[[#This Row],[Prix_Unit_HT]],2)*Tableau1[[#This Row],[Qte_commande]]</f>
        <v>91.679999999999993</v>
      </c>
      <c r="P486" s="57">
        <f>ROUND(Tableau1[[#This Row],[Prix_Unit_TTC]],2)*Tableau1[[#This Row],[Qte_commande]]</f>
        <v>109.97999999999999</v>
      </c>
      <c r="Q486" s="1">
        <v>0.86</v>
      </c>
      <c r="R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6" s="1"/>
      <c r="V486" s="1"/>
    </row>
    <row r="487" spans="1:22" ht="13.2" x14ac:dyDescent="0.25">
      <c r="A487" s="2">
        <v>42943</v>
      </c>
      <c r="B487" s="56" t="s">
        <v>931</v>
      </c>
      <c r="C487" s="1" t="s">
        <v>12</v>
      </c>
      <c r="D487" s="1" t="s">
        <v>14</v>
      </c>
      <c r="E487" s="193"/>
      <c r="G487" s="1" t="s">
        <v>1247</v>
      </c>
      <c r="H487" s="1" t="s">
        <v>1274</v>
      </c>
      <c r="I487" s="7" t="s">
        <v>1207</v>
      </c>
      <c r="J487" s="56">
        <v>10</v>
      </c>
      <c r="K487" s="81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57">
        <f>ROUND(Tableau1[[#This Row],[Prix_Unit_HT]],2)*Tableau1[[#This Row],[Qte_commande]]</f>
        <v>124.02000000000001</v>
      </c>
      <c r="P487" s="57">
        <f>ROUND(Tableau1[[#This Row],[Prix_Unit_TTC]],2)*Tableau1[[#This Row],[Qte_commande]]</f>
        <v>148.80000000000001</v>
      </c>
      <c r="Q487" s="1">
        <v>0.86</v>
      </c>
      <c r="R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487" s="1"/>
      <c r="V487" s="1"/>
    </row>
    <row r="488" spans="1:22" ht="13.2" x14ac:dyDescent="0.25">
      <c r="A488" s="2">
        <v>42943</v>
      </c>
      <c r="B488" s="56" t="s">
        <v>931</v>
      </c>
      <c r="C488" s="1" t="s">
        <v>12</v>
      </c>
      <c r="D488" s="1" t="s">
        <v>14</v>
      </c>
      <c r="E488" s="193"/>
      <c r="G488" s="1" t="s">
        <v>1247</v>
      </c>
      <c r="H488" s="1" t="s">
        <v>1274</v>
      </c>
      <c r="I488" s="1" t="s">
        <v>1223</v>
      </c>
      <c r="J488" s="56">
        <v>50</v>
      </c>
      <c r="K488" s="81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57">
        <f>ROUND(Tableau1[[#This Row],[Prix_Unit_HT]],2)*Tableau1[[#This Row],[Qte_commande]]</f>
        <v>151.14000000000001</v>
      </c>
      <c r="P488" s="57">
        <f>ROUND(Tableau1[[#This Row],[Prix_Unit_TTC]],2)*Tableau1[[#This Row],[Qte_commande]]</f>
        <v>181.38</v>
      </c>
      <c r="Q488" s="1">
        <v>4.29</v>
      </c>
      <c r="R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488" s="1"/>
      <c r="V488" s="1"/>
    </row>
    <row r="489" spans="1:22" ht="13.2" x14ac:dyDescent="0.25">
      <c r="A489" s="2">
        <v>42943</v>
      </c>
      <c r="B489" s="56" t="s">
        <v>931</v>
      </c>
      <c r="C489" s="1" t="s">
        <v>12</v>
      </c>
      <c r="D489" s="1" t="s">
        <v>14</v>
      </c>
      <c r="E489" s="193"/>
      <c r="G489" s="1" t="s">
        <v>1247</v>
      </c>
      <c r="H489" s="1" t="s">
        <v>1275</v>
      </c>
      <c r="I489" s="1" t="s">
        <v>1241</v>
      </c>
      <c r="J489" s="56">
        <v>20</v>
      </c>
      <c r="K489" s="81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57">
        <f>ROUND(Tableau1[[#This Row],[Prix_Unit_HT]],2)*Tableau1[[#This Row],[Qte_commande]]</f>
        <v>194.4</v>
      </c>
      <c r="P489" s="57">
        <f>ROUND(Tableau1[[#This Row],[Prix_Unit_TTC]],2)*Tableau1[[#This Row],[Qte_commande]]</f>
        <v>204</v>
      </c>
      <c r="Q489" s="1">
        <v>68.569999999999993</v>
      </c>
      <c r="R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489" s="1"/>
      <c r="V489" s="1"/>
    </row>
    <row r="490" spans="1:22" ht="13.2" x14ac:dyDescent="0.25">
      <c r="A490" s="2">
        <v>42949</v>
      </c>
      <c r="B490" s="56" t="s">
        <v>943</v>
      </c>
      <c r="C490" s="1" t="s">
        <v>230</v>
      </c>
      <c r="D490" s="1" t="s">
        <v>232</v>
      </c>
      <c r="E490" s="193"/>
      <c r="G490" s="1" t="s">
        <v>1247</v>
      </c>
      <c r="H490" s="1" t="s">
        <v>1274</v>
      </c>
      <c r="I490" s="1" t="s">
        <v>1175</v>
      </c>
      <c r="J490" s="56">
        <v>70</v>
      </c>
      <c r="K490" s="81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57">
        <f>ROUND(Tableau1[[#This Row],[Prix_Unit_HT]],2)*Tableau1[[#This Row],[Qte_commande]]</f>
        <v>6014.4</v>
      </c>
      <c r="P490" s="57">
        <f>ROUND(Tableau1[[#This Row],[Prix_Unit_TTC]],2)*Tableau1[[#This Row],[Qte_commande]]</f>
        <v>7219.2</v>
      </c>
      <c r="Q490" s="1">
        <v>480</v>
      </c>
      <c r="R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490" s="1"/>
      <c r="V490" s="1"/>
    </row>
    <row r="491" spans="1:22" ht="13.2" x14ac:dyDescent="0.25">
      <c r="A491" s="2">
        <v>42954</v>
      </c>
      <c r="B491" s="56" t="s">
        <v>932</v>
      </c>
      <c r="C491" s="1" t="s">
        <v>933</v>
      </c>
      <c r="D491" s="1" t="s">
        <v>4</v>
      </c>
      <c r="E491" s="193"/>
      <c r="G491" s="1" t="s">
        <v>1163</v>
      </c>
      <c r="H491" s="7" t="s">
        <v>1275</v>
      </c>
      <c r="I491" s="7" t="s">
        <v>1242</v>
      </c>
      <c r="J491" s="56">
        <v>20</v>
      </c>
      <c r="K491" s="81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57">
        <f>ROUND(Tableau1[[#This Row],[Prix_Unit_HT]],2)*Tableau1[[#This Row],[Qte_commande]]</f>
        <v>42.72</v>
      </c>
      <c r="P491" s="57">
        <f>ROUND(Tableau1[[#This Row],[Prix_Unit_TTC]],2)*Tableau1[[#This Row],[Qte_commande]]</f>
        <v>45.12</v>
      </c>
      <c r="Q491" s="1">
        <v>13.71</v>
      </c>
      <c r="R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491" s="1"/>
      <c r="V491" s="1"/>
    </row>
    <row r="492" spans="1:22" ht="13.2" x14ac:dyDescent="0.25">
      <c r="A492" s="2">
        <v>42954</v>
      </c>
      <c r="B492" s="56" t="s">
        <v>932</v>
      </c>
      <c r="C492" s="1" t="s">
        <v>933</v>
      </c>
      <c r="D492" s="1" t="s">
        <v>4</v>
      </c>
      <c r="E492" s="193"/>
      <c r="G492" s="1" t="s">
        <v>1163</v>
      </c>
      <c r="H492" s="1" t="s">
        <v>1275</v>
      </c>
      <c r="I492" s="1" t="s">
        <v>1241</v>
      </c>
      <c r="J492" s="56">
        <v>20</v>
      </c>
      <c r="K492" s="81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57">
        <f>ROUND(Tableau1[[#This Row],[Prix_Unit_HT]],2)*Tableau1[[#This Row],[Qte_commande]]</f>
        <v>64.08</v>
      </c>
      <c r="P492" s="57">
        <f>ROUND(Tableau1[[#This Row],[Prix_Unit_TTC]],2)*Tableau1[[#This Row],[Qte_commande]]</f>
        <v>67.679999999999993</v>
      </c>
      <c r="Q492" s="1">
        <v>20.57</v>
      </c>
      <c r="R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492" s="1"/>
      <c r="V492" s="1"/>
    </row>
    <row r="493" spans="1:22" ht="13.2" x14ac:dyDescent="0.25">
      <c r="A493" s="2">
        <v>42955</v>
      </c>
      <c r="B493" s="56" t="s">
        <v>774</v>
      </c>
      <c r="C493" s="1" t="s">
        <v>94</v>
      </c>
      <c r="D493" s="1" t="s">
        <v>96</v>
      </c>
      <c r="E493" s="193"/>
      <c r="G493" s="1" t="s">
        <v>1247</v>
      </c>
      <c r="H493" s="7" t="s">
        <v>1275</v>
      </c>
      <c r="I493" s="7" t="s">
        <v>1239</v>
      </c>
      <c r="J493" s="56">
        <v>20</v>
      </c>
      <c r="K493" s="81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57">
        <f>ROUND(Tableau1[[#This Row],[Prix_Unit_HT]],2)*Tableau1[[#This Row],[Qte_commande]]</f>
        <v>19.440000000000001</v>
      </c>
      <c r="P493" s="57">
        <f>ROUND(Tableau1[[#This Row],[Prix_Unit_TTC]],2)*Tableau1[[#This Row],[Qte_commande]]</f>
        <v>20.399999999999999</v>
      </c>
      <c r="Q493" s="1">
        <v>6.86</v>
      </c>
      <c r="R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3" s="1"/>
      <c r="V493" s="1"/>
    </row>
    <row r="494" spans="1:22" ht="13.2" x14ac:dyDescent="0.25">
      <c r="A494" s="2">
        <v>42955</v>
      </c>
      <c r="B494" s="56" t="s">
        <v>774</v>
      </c>
      <c r="C494" s="1" t="s">
        <v>94</v>
      </c>
      <c r="D494" s="1" t="s">
        <v>96</v>
      </c>
      <c r="E494" s="193"/>
      <c r="G494" s="1" t="s">
        <v>1247</v>
      </c>
      <c r="H494" s="7" t="s">
        <v>1275</v>
      </c>
      <c r="I494" s="7" t="s">
        <v>1240</v>
      </c>
      <c r="J494" s="56">
        <v>20</v>
      </c>
      <c r="K494" s="81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57">
        <f>ROUND(Tableau1[[#This Row],[Prix_Unit_HT]],2)*Tableau1[[#This Row],[Qte_commande]]</f>
        <v>19.440000000000001</v>
      </c>
      <c r="P494" s="57">
        <f>ROUND(Tableau1[[#This Row],[Prix_Unit_TTC]],2)*Tableau1[[#This Row],[Qte_commande]]</f>
        <v>20.399999999999999</v>
      </c>
      <c r="Q494" s="1">
        <v>6.86</v>
      </c>
      <c r="R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494" s="1"/>
      <c r="V494" s="1"/>
    </row>
    <row r="495" spans="1:22" ht="13.2" x14ac:dyDescent="0.25">
      <c r="A495" s="2">
        <v>42955</v>
      </c>
      <c r="B495" s="56" t="s">
        <v>944</v>
      </c>
      <c r="C495" s="1" t="s">
        <v>226</v>
      </c>
      <c r="D495" s="1" t="s">
        <v>228</v>
      </c>
      <c r="E495" s="193"/>
      <c r="G495" s="1" t="s">
        <v>1247</v>
      </c>
      <c r="H495" s="1" t="s">
        <v>1274</v>
      </c>
      <c r="I495" s="1" t="s">
        <v>1175</v>
      </c>
      <c r="J495" s="56">
        <v>70</v>
      </c>
      <c r="K495" s="81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57">
        <f>ROUND(Tableau1[[#This Row],[Prix_Unit_HT]],2)*Tableau1[[#This Row],[Qte_commande]]</f>
        <v>1879.5</v>
      </c>
      <c r="P495" s="57">
        <f>ROUND(Tableau1[[#This Row],[Prix_Unit_TTC]],2)*Tableau1[[#This Row],[Qte_commande]]</f>
        <v>2256</v>
      </c>
      <c r="Q495" s="1">
        <v>150</v>
      </c>
      <c r="R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495" s="1"/>
      <c r="V495" s="1"/>
    </row>
    <row r="496" spans="1:22" ht="13.2" x14ac:dyDescent="0.25">
      <c r="A496" s="2">
        <v>42955</v>
      </c>
      <c r="B496" s="56" t="s">
        <v>774</v>
      </c>
      <c r="C496" s="1" t="s">
        <v>94</v>
      </c>
      <c r="D496" s="1" t="s">
        <v>96</v>
      </c>
      <c r="E496" s="193"/>
      <c r="G496" s="1" t="s">
        <v>1247</v>
      </c>
      <c r="H496" s="1" t="s">
        <v>1274</v>
      </c>
      <c r="I496" s="1" t="s">
        <v>1175</v>
      </c>
      <c r="J496" s="56">
        <v>70</v>
      </c>
      <c r="K496" s="81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57">
        <f>ROUND(Tableau1[[#This Row],[Prix_Unit_HT]],2)*Tableau1[[#This Row],[Qte_commande]]</f>
        <v>300.71999999999997</v>
      </c>
      <c r="P496" s="57">
        <f>ROUND(Tableau1[[#This Row],[Prix_Unit_TTC]],2)*Tableau1[[#This Row],[Qte_commande]]</f>
        <v>360.96</v>
      </c>
      <c r="Q496" s="1">
        <v>24</v>
      </c>
      <c r="R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496" s="1"/>
      <c r="V496" s="1"/>
    </row>
    <row r="497" spans="1:22" ht="13.2" x14ac:dyDescent="0.25">
      <c r="A497" s="2">
        <v>42955</v>
      </c>
      <c r="B497" s="56" t="s">
        <v>774</v>
      </c>
      <c r="C497" s="1" t="s">
        <v>94</v>
      </c>
      <c r="D497" s="1" t="s">
        <v>96</v>
      </c>
      <c r="E497" s="193"/>
      <c r="G497" s="1" t="s">
        <v>1247</v>
      </c>
      <c r="H497" s="1" t="s">
        <v>1274</v>
      </c>
      <c r="I497" s="1" t="s">
        <v>1175</v>
      </c>
      <c r="J497" s="56">
        <v>100</v>
      </c>
      <c r="K497" s="81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57">
        <f>ROUND(Tableau1[[#This Row],[Prix_Unit_HT]],2)*Tableau1[[#This Row],[Qte_commande]]</f>
        <v>205.20000000000002</v>
      </c>
      <c r="P497" s="57">
        <f>ROUND(Tableau1[[#This Row],[Prix_Unit_TTC]],2)*Tableau1[[#This Row],[Qte_commande]]</f>
        <v>246.24</v>
      </c>
      <c r="Q497" s="1">
        <v>17.14</v>
      </c>
      <c r="R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497" s="1"/>
      <c r="V497" s="1"/>
    </row>
    <row r="498" spans="1:22" ht="13.2" x14ac:dyDescent="0.25">
      <c r="A498" s="2">
        <v>42955</v>
      </c>
      <c r="B498" s="56" t="s">
        <v>945</v>
      </c>
      <c r="C498" s="1" t="s">
        <v>92</v>
      </c>
      <c r="D498" s="1" t="s">
        <v>946</v>
      </c>
      <c r="E498" s="193"/>
      <c r="G498" s="1" t="s">
        <v>1247</v>
      </c>
      <c r="H498" s="1" t="s">
        <v>1274</v>
      </c>
      <c r="I498" s="1" t="s">
        <v>1175</v>
      </c>
      <c r="J498" s="56">
        <v>70</v>
      </c>
      <c r="K498" s="81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57">
        <f>ROUND(Tableau1[[#This Row],[Prix_Unit_HT]],2)*Tableau1[[#This Row],[Qte_commande]]</f>
        <v>1503.6</v>
      </c>
      <c r="P498" s="57">
        <f>ROUND(Tableau1[[#This Row],[Prix_Unit_TTC]],2)*Tableau1[[#This Row],[Qte_commande]]</f>
        <v>1804.8</v>
      </c>
      <c r="Q498" s="1">
        <v>120</v>
      </c>
      <c r="R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498" s="1"/>
      <c r="V498" s="1"/>
    </row>
    <row r="499" spans="1:22" ht="13.2" x14ac:dyDescent="0.25">
      <c r="A499" s="2">
        <v>42955</v>
      </c>
      <c r="B499" s="56" t="s">
        <v>774</v>
      </c>
      <c r="C499" s="1" t="s">
        <v>94</v>
      </c>
      <c r="D499" s="1" t="s">
        <v>96</v>
      </c>
      <c r="E499" s="193"/>
      <c r="G499" s="1" t="s">
        <v>1247</v>
      </c>
      <c r="H499" s="1" t="s">
        <v>1275</v>
      </c>
      <c r="I499" s="1" t="s">
        <v>1243</v>
      </c>
      <c r="J499" s="56">
        <v>50</v>
      </c>
      <c r="K499" s="81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57">
        <f>ROUND(Tableau1[[#This Row],[Prix_Unit_HT]],2)*Tableau1[[#This Row],[Qte_commande]]</f>
        <v>200</v>
      </c>
      <c r="P499" s="57">
        <f>ROUND(Tableau1[[#This Row],[Prix_Unit_TTC]],2)*Tableau1[[#This Row],[Qte_commande]]</f>
        <v>212</v>
      </c>
      <c r="Q499" s="1">
        <v>142.86000000000001</v>
      </c>
      <c r="R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499" s="1"/>
      <c r="V499" s="1"/>
    </row>
    <row r="500" spans="1:22" ht="13.2" x14ac:dyDescent="0.25">
      <c r="A500" s="2">
        <v>42955</v>
      </c>
      <c r="B500" s="56" t="s">
        <v>774</v>
      </c>
      <c r="C500" s="1" t="s">
        <v>94</v>
      </c>
      <c r="D500" s="1" t="s">
        <v>96</v>
      </c>
      <c r="E500" s="193"/>
      <c r="G500" s="1" t="s">
        <v>1247</v>
      </c>
      <c r="H500" s="1" t="s">
        <v>1274</v>
      </c>
      <c r="I500" s="1" t="s">
        <v>1245</v>
      </c>
      <c r="J500" s="56">
        <v>70</v>
      </c>
      <c r="K500" s="81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57">
        <f>ROUND(Tableau1[[#This Row],[Prix_Unit_HT]],2)*Tableau1[[#This Row],[Qte_commande]]</f>
        <v>75.36</v>
      </c>
      <c r="P500" s="57">
        <f>ROUND(Tableau1[[#This Row],[Prix_Unit_TTC]],2)*Tableau1[[#This Row],[Qte_commande]]</f>
        <v>90.42</v>
      </c>
      <c r="Q500" s="1">
        <v>6</v>
      </c>
      <c r="R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00" s="1"/>
      <c r="V500" s="1"/>
    </row>
    <row r="501" spans="1:22" ht="13.2" x14ac:dyDescent="0.25">
      <c r="A501" s="2">
        <v>42955</v>
      </c>
      <c r="B501" s="56" t="s">
        <v>774</v>
      </c>
      <c r="C501" s="1" t="s">
        <v>94</v>
      </c>
      <c r="D501" s="1" t="s">
        <v>96</v>
      </c>
      <c r="E501" s="193"/>
      <c r="G501" s="1" t="s">
        <v>1247</v>
      </c>
      <c r="H501" s="1" t="s">
        <v>1275</v>
      </c>
      <c r="I501" s="1" t="s">
        <v>1241</v>
      </c>
      <c r="J501" s="56">
        <v>20</v>
      </c>
      <c r="K501" s="81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57">
        <f>ROUND(Tableau1[[#This Row],[Prix_Unit_HT]],2)*Tableau1[[#This Row],[Qte_commande]]</f>
        <v>116.64000000000001</v>
      </c>
      <c r="P501" s="57">
        <f>ROUND(Tableau1[[#This Row],[Prix_Unit_TTC]],2)*Tableau1[[#This Row],[Qte_commande]]</f>
        <v>122.39999999999999</v>
      </c>
      <c r="Q501" s="1">
        <v>41.14</v>
      </c>
      <c r="R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01" s="1"/>
      <c r="V501" s="1"/>
    </row>
    <row r="502" spans="1:22" ht="13.2" x14ac:dyDescent="0.25">
      <c r="A502" s="2">
        <v>42955</v>
      </c>
      <c r="B502" s="56" t="s">
        <v>774</v>
      </c>
      <c r="C502" s="1" t="s">
        <v>94</v>
      </c>
      <c r="D502" s="1" t="s">
        <v>96</v>
      </c>
      <c r="E502" s="193"/>
      <c r="G502" s="1" t="s">
        <v>1247</v>
      </c>
      <c r="H502" s="1" t="s">
        <v>1275</v>
      </c>
      <c r="I502" s="1" t="s">
        <v>1237</v>
      </c>
      <c r="J502" s="56">
        <v>20</v>
      </c>
      <c r="K502" s="81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57">
        <f>ROUND(Tableau1[[#This Row],[Prix_Unit_HT]],2)*Tableau1[[#This Row],[Qte_commande]]</f>
        <v>97.2</v>
      </c>
      <c r="P502" s="57">
        <f>ROUND(Tableau1[[#This Row],[Prix_Unit_TTC]],2)*Tableau1[[#This Row],[Qte_commande]]</f>
        <v>102</v>
      </c>
      <c r="Q502" s="1">
        <v>34.29</v>
      </c>
      <c r="R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02" s="1"/>
      <c r="V502" s="1"/>
    </row>
    <row r="503" spans="1:22" ht="13.2" x14ac:dyDescent="0.25">
      <c r="A503" s="2">
        <v>42965</v>
      </c>
      <c r="B503" s="56" t="s">
        <v>957</v>
      </c>
      <c r="C503" s="1" t="s">
        <v>92</v>
      </c>
      <c r="D503" s="1" t="s">
        <v>946</v>
      </c>
      <c r="E503" s="193"/>
      <c r="G503" s="1" t="s">
        <v>1247</v>
      </c>
      <c r="H503" s="1" t="s">
        <v>1274</v>
      </c>
      <c r="I503" s="1" t="s">
        <v>1175</v>
      </c>
      <c r="J503" s="56">
        <v>100</v>
      </c>
      <c r="K503" s="81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57">
        <f>ROUND(Tableau1[[#This Row],[Prix_Unit_HT]],2)*Tableau1[[#This Row],[Qte_commande]]</f>
        <v>2052</v>
      </c>
      <c r="P503" s="57">
        <f>ROUND(Tableau1[[#This Row],[Prix_Unit_TTC]],2)*Tableau1[[#This Row],[Qte_commande]]</f>
        <v>2462.4</v>
      </c>
      <c r="Q503" s="1">
        <v>171.43</v>
      </c>
      <c r="R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503" s="1"/>
      <c r="V503" s="1"/>
    </row>
    <row r="504" spans="1:22" ht="13.2" x14ac:dyDescent="0.25">
      <c r="A504" s="2">
        <v>42968</v>
      </c>
      <c r="B504" s="56" t="s">
        <v>947</v>
      </c>
      <c r="C504" s="1" t="s">
        <v>92</v>
      </c>
      <c r="D504" s="1" t="s">
        <v>946</v>
      </c>
      <c r="E504" s="193"/>
      <c r="G504" s="1" t="s">
        <v>1247</v>
      </c>
      <c r="H504" s="1" t="s">
        <v>1274</v>
      </c>
      <c r="I504" s="1" t="s">
        <v>1175</v>
      </c>
      <c r="J504" s="56">
        <v>70</v>
      </c>
      <c r="K504" s="81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57">
        <f>ROUND(Tableau1[[#This Row],[Prix_Unit_HT]],2)*Tableau1[[#This Row],[Qte_commande]]</f>
        <v>-1503.6</v>
      </c>
      <c r="P504" s="57">
        <f>ROUND(Tableau1[[#This Row],[Prix_Unit_TTC]],2)*Tableau1[[#This Row],[Qte_commande]]</f>
        <v>-1804.8</v>
      </c>
      <c r="Q504" s="1">
        <v>-120</v>
      </c>
      <c r="R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-120.00000000000001</v>
      </c>
      <c r="U504" s="1"/>
      <c r="V504" s="1"/>
    </row>
    <row r="505" spans="1:22" ht="13.2" x14ac:dyDescent="0.25">
      <c r="A505" s="2">
        <v>42971</v>
      </c>
      <c r="B505" s="56" t="s">
        <v>938</v>
      </c>
      <c r="C505" s="1" t="s">
        <v>142</v>
      </c>
      <c r="D505" s="1" t="s">
        <v>144</v>
      </c>
      <c r="E505" s="193"/>
      <c r="G505" s="1" t="s">
        <v>1247</v>
      </c>
      <c r="H505" s="7" t="s">
        <v>1275</v>
      </c>
      <c r="I505" s="7" t="s">
        <v>1239</v>
      </c>
      <c r="J505" s="56">
        <v>20</v>
      </c>
      <c r="K505" s="81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57">
        <f>ROUND(Tableau1[[#This Row],[Prix_Unit_HT]],2)*Tableau1[[#This Row],[Qte_commande]]</f>
        <v>19.440000000000001</v>
      </c>
      <c r="P505" s="57">
        <f>ROUND(Tableau1[[#This Row],[Prix_Unit_TTC]],2)*Tableau1[[#This Row],[Qte_commande]]</f>
        <v>20.399999999999999</v>
      </c>
      <c r="Q505" s="1">
        <v>6.86</v>
      </c>
      <c r="R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05" s="1"/>
      <c r="V505" s="1"/>
    </row>
    <row r="506" spans="1:22" ht="13.2" x14ac:dyDescent="0.25">
      <c r="A506" s="2">
        <v>42971</v>
      </c>
      <c r="B506" s="56" t="s">
        <v>775</v>
      </c>
      <c r="C506" s="1" t="s">
        <v>94</v>
      </c>
      <c r="D506" s="1" t="s">
        <v>96</v>
      </c>
      <c r="E506" s="193"/>
      <c r="G506" s="1" t="s">
        <v>1247</v>
      </c>
      <c r="H506" s="7" t="s">
        <v>1275</v>
      </c>
      <c r="I506" s="7" t="s">
        <v>1239</v>
      </c>
      <c r="J506" s="56">
        <v>20</v>
      </c>
      <c r="K506" s="81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57">
        <f>ROUND(Tableau1[[#This Row],[Prix_Unit_HT]],2)*Tableau1[[#This Row],[Qte_commande]]</f>
        <v>38.880000000000003</v>
      </c>
      <c r="P506" s="57">
        <f>ROUND(Tableau1[[#This Row],[Prix_Unit_TTC]],2)*Tableau1[[#This Row],[Qte_commande]]</f>
        <v>40.799999999999997</v>
      </c>
      <c r="Q506" s="1">
        <v>13.71</v>
      </c>
      <c r="R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6" s="1"/>
      <c r="V506" s="1"/>
    </row>
    <row r="507" spans="1:22" ht="13.2" x14ac:dyDescent="0.25">
      <c r="A507" s="2">
        <v>42971</v>
      </c>
      <c r="B507" s="56" t="s">
        <v>775</v>
      </c>
      <c r="C507" s="1" t="s">
        <v>94</v>
      </c>
      <c r="D507" s="1" t="s">
        <v>96</v>
      </c>
      <c r="E507" s="193"/>
      <c r="G507" s="1" t="s">
        <v>1247</v>
      </c>
      <c r="H507" s="7" t="s">
        <v>1275</v>
      </c>
      <c r="I507" s="7" t="s">
        <v>1240</v>
      </c>
      <c r="J507" s="56">
        <v>20</v>
      </c>
      <c r="K507" s="81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57">
        <f>ROUND(Tableau1[[#This Row],[Prix_Unit_HT]],2)*Tableau1[[#This Row],[Qte_commande]]</f>
        <v>38.880000000000003</v>
      </c>
      <c r="P507" s="57">
        <f>ROUND(Tableau1[[#This Row],[Prix_Unit_TTC]],2)*Tableau1[[#This Row],[Qte_commande]]</f>
        <v>40.799999999999997</v>
      </c>
      <c r="Q507" s="1">
        <v>13.71</v>
      </c>
      <c r="R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07" s="1"/>
      <c r="V507" s="1"/>
    </row>
    <row r="508" spans="1:22" ht="13.2" x14ac:dyDescent="0.25">
      <c r="A508" s="2">
        <v>42971</v>
      </c>
      <c r="B508" s="56" t="s">
        <v>938</v>
      </c>
      <c r="C508" s="1" t="s">
        <v>142</v>
      </c>
      <c r="D508" s="1" t="s">
        <v>144</v>
      </c>
      <c r="E508" s="193"/>
      <c r="G508" s="1" t="s">
        <v>1247</v>
      </c>
      <c r="H508" s="1" t="s">
        <v>1274</v>
      </c>
      <c r="I508" s="1" t="s">
        <v>1175</v>
      </c>
      <c r="J508" s="56">
        <v>70</v>
      </c>
      <c r="K508" s="81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57">
        <f>ROUND(Tableau1[[#This Row],[Prix_Unit_HT]],2)*Tableau1[[#This Row],[Qte_commande]]</f>
        <v>451.08</v>
      </c>
      <c r="P508" s="57">
        <f>ROUND(Tableau1[[#This Row],[Prix_Unit_TTC]],2)*Tableau1[[#This Row],[Qte_commande]]</f>
        <v>541.43999999999994</v>
      </c>
      <c r="Q508" s="1">
        <v>36</v>
      </c>
      <c r="R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508" s="1"/>
      <c r="V508" s="1"/>
    </row>
    <row r="509" spans="1:22" ht="13.2" x14ac:dyDescent="0.25">
      <c r="A509" s="2">
        <v>42971</v>
      </c>
      <c r="B509" s="56" t="s">
        <v>775</v>
      </c>
      <c r="C509" s="1" t="s">
        <v>94</v>
      </c>
      <c r="D509" s="1" t="s">
        <v>96</v>
      </c>
      <c r="E509" s="193"/>
      <c r="G509" s="1" t="s">
        <v>1247</v>
      </c>
      <c r="H509" s="1" t="s">
        <v>1275</v>
      </c>
      <c r="I509" s="1" t="s">
        <v>1243</v>
      </c>
      <c r="J509" s="56">
        <v>50</v>
      </c>
      <c r="K509" s="81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57">
        <f>ROUND(Tableau1[[#This Row],[Prix_Unit_HT]],2)*Tableau1[[#This Row],[Qte_commande]]</f>
        <v>300</v>
      </c>
      <c r="P509" s="57">
        <f>ROUND(Tableau1[[#This Row],[Prix_Unit_TTC]],2)*Tableau1[[#This Row],[Qte_commande]]</f>
        <v>318</v>
      </c>
      <c r="Q509" s="1">
        <v>214.29</v>
      </c>
      <c r="R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09" s="1"/>
      <c r="V509" s="1"/>
    </row>
    <row r="510" spans="1:22" ht="13.2" x14ac:dyDescent="0.25">
      <c r="A510" s="2">
        <v>42971</v>
      </c>
      <c r="B510" s="56" t="s">
        <v>775</v>
      </c>
      <c r="C510" s="1" t="s">
        <v>94</v>
      </c>
      <c r="D510" s="1" t="s">
        <v>96</v>
      </c>
      <c r="E510" s="193"/>
      <c r="G510" s="1" t="s">
        <v>1247</v>
      </c>
      <c r="H510" s="1" t="s">
        <v>1274</v>
      </c>
      <c r="I510" s="1" t="s">
        <v>1245</v>
      </c>
      <c r="J510" s="56">
        <v>70</v>
      </c>
      <c r="K510" s="81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57">
        <f>ROUND(Tableau1[[#This Row],[Prix_Unit_HT]],2)*Tableau1[[#This Row],[Qte_commande]]</f>
        <v>75.36</v>
      </c>
      <c r="P510" s="57">
        <f>ROUND(Tableau1[[#This Row],[Prix_Unit_TTC]],2)*Tableau1[[#This Row],[Qte_commande]]</f>
        <v>90.42</v>
      </c>
      <c r="Q510" s="1">
        <v>6</v>
      </c>
      <c r="R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10" s="1"/>
      <c r="V510" s="1"/>
    </row>
    <row r="511" spans="1:22" ht="13.2" x14ac:dyDescent="0.25">
      <c r="A511" s="2">
        <v>42971</v>
      </c>
      <c r="B511" s="56" t="s">
        <v>775</v>
      </c>
      <c r="C511" s="1" t="s">
        <v>94</v>
      </c>
      <c r="D511" s="1" t="s">
        <v>96</v>
      </c>
      <c r="E511" s="193"/>
      <c r="G511" s="1" t="s">
        <v>1247</v>
      </c>
      <c r="H511" s="1" t="s">
        <v>1275</v>
      </c>
      <c r="I511" s="1" t="s">
        <v>1241</v>
      </c>
      <c r="J511" s="56">
        <v>20</v>
      </c>
      <c r="K511" s="81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57">
        <f>ROUND(Tableau1[[#This Row],[Prix_Unit_HT]],2)*Tableau1[[#This Row],[Qte_commande]]</f>
        <v>583.20000000000005</v>
      </c>
      <c r="P511" s="57">
        <f>ROUND(Tableau1[[#This Row],[Prix_Unit_TTC]],2)*Tableau1[[#This Row],[Qte_commande]]</f>
        <v>612</v>
      </c>
      <c r="Q511" s="1">
        <v>205.71</v>
      </c>
      <c r="R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511" s="1"/>
      <c r="V511" s="1"/>
    </row>
    <row r="512" spans="1:22" ht="13.2" x14ac:dyDescent="0.25">
      <c r="A512" s="2">
        <v>42971</v>
      </c>
      <c r="B512" s="56" t="s">
        <v>775</v>
      </c>
      <c r="C512" s="1" t="s">
        <v>94</v>
      </c>
      <c r="D512" s="1" t="s">
        <v>96</v>
      </c>
      <c r="E512" s="193"/>
      <c r="G512" s="1" t="s">
        <v>1247</v>
      </c>
      <c r="H512" s="1" t="s">
        <v>1275</v>
      </c>
      <c r="I512" s="1" t="s">
        <v>1237</v>
      </c>
      <c r="J512" s="56">
        <v>20</v>
      </c>
      <c r="K512" s="81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57">
        <f>ROUND(Tableau1[[#This Row],[Prix_Unit_HT]],2)*Tableau1[[#This Row],[Qte_commande]]</f>
        <v>97.2</v>
      </c>
      <c r="P512" s="57">
        <f>ROUND(Tableau1[[#This Row],[Prix_Unit_TTC]],2)*Tableau1[[#This Row],[Qte_commande]]</f>
        <v>102</v>
      </c>
      <c r="Q512" s="1">
        <v>34.29</v>
      </c>
      <c r="R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12" s="1"/>
      <c r="V512" s="1"/>
    </row>
    <row r="513" spans="1:22" ht="13.2" x14ac:dyDescent="0.25">
      <c r="A513" s="2">
        <v>42982</v>
      </c>
      <c r="B513" s="56" t="s">
        <v>948</v>
      </c>
      <c r="C513" s="1" t="s">
        <v>226</v>
      </c>
      <c r="D513" s="1" t="s">
        <v>228</v>
      </c>
      <c r="E513" s="193"/>
      <c r="G513" s="1" t="s">
        <v>1247</v>
      </c>
      <c r="H513" s="1" t="s">
        <v>1274</v>
      </c>
      <c r="I513" s="1" t="s">
        <v>1175</v>
      </c>
      <c r="J513" s="56">
        <v>70</v>
      </c>
      <c r="K513" s="81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57">
        <f>ROUND(Tableau1[[#This Row],[Prix_Unit_HT]],2)*Tableau1[[#This Row],[Qte_commande]]</f>
        <v>1879.5</v>
      </c>
      <c r="P513" s="57">
        <f>ROUND(Tableau1[[#This Row],[Prix_Unit_TTC]],2)*Tableau1[[#This Row],[Qte_commande]]</f>
        <v>2256</v>
      </c>
      <c r="Q513" s="1">
        <v>150</v>
      </c>
      <c r="R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13" s="1"/>
      <c r="V513" s="1"/>
    </row>
    <row r="514" spans="1:22" ht="13.2" x14ac:dyDescent="0.25">
      <c r="A514" s="2">
        <v>42986</v>
      </c>
      <c r="B514" s="56" t="s">
        <v>843</v>
      </c>
      <c r="C514" s="1" t="s">
        <v>800</v>
      </c>
      <c r="D514" s="1" t="s">
        <v>285</v>
      </c>
      <c r="E514" s="193"/>
      <c r="G514" s="1" t="s">
        <v>1163</v>
      </c>
      <c r="H514" s="1" t="s">
        <v>1276</v>
      </c>
      <c r="I514" s="1" t="s">
        <v>128</v>
      </c>
      <c r="J514" s="107">
        <v>3</v>
      </c>
      <c r="K514" s="81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57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57">
        <f>ROUND(Tableau1[[#This Row],[Prix_Unit_HT]],2)*Tableau1[[#This Row],[Qte_commande]]</f>
        <v>299</v>
      </c>
      <c r="P514" s="57">
        <f>ROUND(Tableau1[[#This Row],[Prix_Unit_TTC]],2)*Tableau1[[#This Row],[Qte_commande]]</f>
        <v>358.8</v>
      </c>
      <c r="Q514" s="1">
        <v>1</v>
      </c>
      <c r="R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4" s="1"/>
      <c r="V514" s="1"/>
    </row>
    <row r="515" spans="1:22" ht="13.2" x14ac:dyDescent="0.25">
      <c r="A515" s="2">
        <v>42986</v>
      </c>
      <c r="B515" s="56" t="s">
        <v>840</v>
      </c>
      <c r="C515" s="1" t="s">
        <v>841</v>
      </c>
      <c r="D515" s="1" t="s">
        <v>8</v>
      </c>
      <c r="E515" s="193"/>
      <c r="G515" s="1" t="s">
        <v>1163</v>
      </c>
      <c r="H515" s="1" t="s">
        <v>1276</v>
      </c>
      <c r="I515" s="1" t="s">
        <v>128</v>
      </c>
      <c r="J515" s="107">
        <v>3</v>
      </c>
      <c r="K515" s="81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57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57">
        <f>ROUND(Tableau1[[#This Row],[Prix_Unit_HT]],2)*Tableau1[[#This Row],[Qte_commande]]</f>
        <v>299</v>
      </c>
      <c r="P515" s="57">
        <f>ROUND(Tableau1[[#This Row],[Prix_Unit_TTC]],2)*Tableau1[[#This Row],[Qte_commande]]</f>
        <v>358.8</v>
      </c>
      <c r="Q515" s="1">
        <v>1</v>
      </c>
      <c r="R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5" s="1"/>
      <c r="V515" s="1"/>
    </row>
    <row r="516" spans="1:22" ht="13.2" x14ac:dyDescent="0.25">
      <c r="A516" s="2">
        <v>42986</v>
      </c>
      <c r="B516" s="56" t="s">
        <v>839</v>
      </c>
      <c r="C516" s="1" t="s">
        <v>314</v>
      </c>
      <c r="D516" s="1" t="s">
        <v>316</v>
      </c>
      <c r="E516" s="193"/>
      <c r="G516" s="1" t="s">
        <v>1163</v>
      </c>
      <c r="H516" s="1" t="s">
        <v>1276</v>
      </c>
      <c r="I516" s="1" t="s">
        <v>128</v>
      </c>
      <c r="J516" s="107">
        <v>3</v>
      </c>
      <c r="K516" s="81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57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57">
        <f>ROUND(Tableau1[[#This Row],[Prix_Unit_HT]],2)*Tableau1[[#This Row],[Qte_commande]]</f>
        <v>299</v>
      </c>
      <c r="P516" s="57">
        <f>ROUND(Tableau1[[#This Row],[Prix_Unit_TTC]],2)*Tableau1[[#This Row],[Qte_commande]]</f>
        <v>358.8</v>
      </c>
      <c r="Q516" s="1">
        <v>1</v>
      </c>
      <c r="R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6" s="1"/>
      <c r="V516" s="1"/>
    </row>
    <row r="517" spans="1:22" ht="13.2" x14ac:dyDescent="0.25">
      <c r="A517" s="2">
        <v>42986</v>
      </c>
      <c r="B517" s="56" t="s">
        <v>846</v>
      </c>
      <c r="C517" s="1" t="s">
        <v>314</v>
      </c>
      <c r="D517" s="1" t="s">
        <v>316</v>
      </c>
      <c r="E517" s="193"/>
      <c r="G517" s="1" t="s">
        <v>1163</v>
      </c>
      <c r="H517" s="1" t="s">
        <v>1276</v>
      </c>
      <c r="I517" s="1" t="s">
        <v>128</v>
      </c>
      <c r="J517" s="107">
        <v>3</v>
      </c>
      <c r="K517" s="81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57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57">
        <f>ROUND(Tableau1[[#This Row],[Prix_Unit_HT]],2)*Tableau1[[#This Row],[Qte_commande]]</f>
        <v>0</v>
      </c>
      <c r="P517" s="57">
        <f>ROUND(Tableau1[[#This Row],[Prix_Unit_TTC]],2)*Tableau1[[#This Row],[Qte_commande]]</f>
        <v>0</v>
      </c>
      <c r="Q517" s="1">
        <v>0</v>
      </c>
      <c r="R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17" s="1"/>
      <c r="V517" s="1"/>
    </row>
    <row r="518" spans="1:22" ht="13.2" x14ac:dyDescent="0.25">
      <c r="A518" s="2">
        <v>42986</v>
      </c>
      <c r="B518" s="56" t="s">
        <v>847</v>
      </c>
      <c r="C518" s="1" t="s">
        <v>314</v>
      </c>
      <c r="D518" s="1" t="s">
        <v>316</v>
      </c>
      <c r="E518" s="193"/>
      <c r="G518" s="1" t="s">
        <v>1163</v>
      </c>
      <c r="H518" s="1" t="s">
        <v>1276</v>
      </c>
      <c r="I518" s="1" t="s">
        <v>128</v>
      </c>
      <c r="J518" s="107">
        <v>3</v>
      </c>
      <c r="K518" s="81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57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57">
        <f>ROUND(Tableau1[[#This Row],[Prix_Unit_HT]],2)*Tableau1[[#This Row],[Qte_commande]]</f>
        <v>598</v>
      </c>
      <c r="P518" s="57">
        <f>ROUND(Tableau1[[#This Row],[Prix_Unit_TTC]],2)*Tableau1[[#This Row],[Qte_commande]]</f>
        <v>717.6</v>
      </c>
      <c r="Q518" s="1">
        <v>2</v>
      </c>
      <c r="R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18" s="1"/>
      <c r="V518" s="1"/>
    </row>
    <row r="519" spans="1:22" ht="13.2" x14ac:dyDescent="0.25">
      <c r="A519" s="2">
        <v>42986</v>
      </c>
      <c r="B519" s="56" t="s">
        <v>842</v>
      </c>
      <c r="C519" s="1" t="s">
        <v>298</v>
      </c>
      <c r="D519" s="1" t="s">
        <v>300</v>
      </c>
      <c r="E519" s="193"/>
      <c r="G519" s="1" t="s">
        <v>1163</v>
      </c>
      <c r="H519" s="1" t="s">
        <v>1276</v>
      </c>
      <c r="I519" s="1" t="s">
        <v>128</v>
      </c>
      <c r="J519" s="107">
        <v>3</v>
      </c>
      <c r="K519" s="81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57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57">
        <f>ROUND(Tableau1[[#This Row],[Prix_Unit_HT]],2)*Tableau1[[#This Row],[Qte_commande]]</f>
        <v>299</v>
      </c>
      <c r="P519" s="57">
        <f>ROUND(Tableau1[[#This Row],[Prix_Unit_TTC]],2)*Tableau1[[#This Row],[Qte_commande]]</f>
        <v>358.8</v>
      </c>
      <c r="Q519" s="1">
        <v>1</v>
      </c>
      <c r="R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19" s="1"/>
      <c r="V519" s="1"/>
    </row>
    <row r="520" spans="1:22" ht="13.2" x14ac:dyDescent="0.25">
      <c r="A520" s="2">
        <v>42986</v>
      </c>
      <c r="B520" s="56" t="s">
        <v>837</v>
      </c>
      <c r="C520" s="1" t="s">
        <v>434</v>
      </c>
      <c r="D520" s="1" t="s">
        <v>20</v>
      </c>
      <c r="E520" s="193"/>
      <c r="G520" s="1" t="s">
        <v>1163</v>
      </c>
      <c r="H520" s="1" t="s">
        <v>1276</v>
      </c>
      <c r="I520" s="1" t="s">
        <v>128</v>
      </c>
      <c r="J520" s="107">
        <v>3</v>
      </c>
      <c r="K520" s="81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57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57">
        <f>ROUND(Tableau1[[#This Row],[Prix_Unit_HT]],2)*Tableau1[[#This Row],[Qte_commande]]</f>
        <v>299</v>
      </c>
      <c r="P520" s="57">
        <f>ROUND(Tableau1[[#This Row],[Prix_Unit_TTC]],2)*Tableau1[[#This Row],[Qte_commande]]</f>
        <v>358.8</v>
      </c>
      <c r="Q520" s="1">
        <v>1</v>
      </c>
      <c r="R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0" s="1"/>
      <c r="V520" s="1"/>
    </row>
    <row r="521" spans="1:22" ht="13.2" x14ac:dyDescent="0.25">
      <c r="A521" s="2">
        <v>42986</v>
      </c>
      <c r="B521" s="56" t="s">
        <v>844</v>
      </c>
      <c r="C521" s="1" t="s">
        <v>845</v>
      </c>
      <c r="D521" s="1" t="s">
        <v>20</v>
      </c>
      <c r="E521" s="193"/>
      <c r="G521" s="1" t="s">
        <v>1163</v>
      </c>
      <c r="H521" s="1" t="s">
        <v>1276</v>
      </c>
      <c r="I521" s="1" t="s">
        <v>128</v>
      </c>
      <c r="J521" s="107">
        <v>3</v>
      </c>
      <c r="K521" s="81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57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57">
        <f>ROUND(Tableau1[[#This Row],[Prix_Unit_HT]],2)*Tableau1[[#This Row],[Qte_commande]]</f>
        <v>299</v>
      </c>
      <c r="P521" s="57">
        <f>ROUND(Tableau1[[#This Row],[Prix_Unit_TTC]],2)*Tableau1[[#This Row],[Qte_commande]]</f>
        <v>358.8</v>
      </c>
      <c r="Q521" s="1">
        <v>1</v>
      </c>
      <c r="R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1" s="1"/>
      <c r="V521" s="1"/>
    </row>
    <row r="522" spans="1:22" ht="13.2" x14ac:dyDescent="0.25">
      <c r="A522" s="2">
        <v>42986</v>
      </c>
      <c r="B522" s="56" t="s">
        <v>838</v>
      </c>
      <c r="C522" s="1" t="s">
        <v>97</v>
      </c>
      <c r="D522" s="1" t="s">
        <v>20</v>
      </c>
      <c r="E522" s="193"/>
      <c r="G522" s="1" t="s">
        <v>1247</v>
      </c>
      <c r="H522" s="1" t="s">
        <v>1276</v>
      </c>
      <c r="I522" s="1" t="s">
        <v>128</v>
      </c>
      <c r="J522" s="107">
        <v>3</v>
      </c>
      <c r="K522" s="81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57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57">
        <f>ROUND(Tableau1[[#This Row],[Prix_Unit_HT]],2)*Tableau1[[#This Row],[Qte_commande]]</f>
        <v>299</v>
      </c>
      <c r="P522" s="57">
        <f>ROUND(Tableau1[[#This Row],[Prix_Unit_TTC]],2)*Tableau1[[#This Row],[Qte_commande]]</f>
        <v>358.8</v>
      </c>
      <c r="Q522" s="1">
        <v>1</v>
      </c>
      <c r="R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2" s="1"/>
      <c r="V522" s="1"/>
    </row>
    <row r="523" spans="1:22" ht="13.2" x14ac:dyDescent="0.25">
      <c r="A523" s="2">
        <v>42989</v>
      </c>
      <c r="B523" s="56" t="s">
        <v>765</v>
      </c>
      <c r="C523" s="1" t="s">
        <v>70</v>
      </c>
      <c r="D523" s="1" t="s">
        <v>20</v>
      </c>
      <c r="E523" s="193"/>
      <c r="G523" s="1" t="s">
        <v>1163</v>
      </c>
      <c r="H523" s="1" t="s">
        <v>1274</v>
      </c>
      <c r="I523" s="1" t="s">
        <v>1175</v>
      </c>
      <c r="J523" s="56">
        <v>100</v>
      </c>
      <c r="K523" s="81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57">
        <f>ROUND(Tableau1[[#This Row],[Prix_Unit_HT]],2)*Tableau1[[#This Row],[Qte_commande]]</f>
        <v>114.89999999999999</v>
      </c>
      <c r="P523" s="57">
        <f>ROUND(Tableau1[[#This Row],[Prix_Unit_TTC]],2)*Tableau1[[#This Row],[Qte_commande]]</f>
        <v>137.88</v>
      </c>
      <c r="Q523" s="1">
        <v>8.57</v>
      </c>
      <c r="R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23" s="1"/>
      <c r="V523" s="1"/>
    </row>
    <row r="524" spans="1:22" ht="13.2" x14ac:dyDescent="0.25">
      <c r="A524" s="2">
        <v>42989</v>
      </c>
      <c r="B524" s="56" t="s">
        <v>765</v>
      </c>
      <c r="C524" s="1" t="s">
        <v>70</v>
      </c>
      <c r="D524" s="1" t="s">
        <v>20</v>
      </c>
      <c r="E524" s="193"/>
      <c r="G524" s="1" t="s">
        <v>1163</v>
      </c>
      <c r="H524" s="1" t="s">
        <v>1274</v>
      </c>
      <c r="I524" s="1" t="s">
        <v>1219</v>
      </c>
      <c r="J524" s="56">
        <v>70</v>
      </c>
      <c r="K524" s="81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57">
        <f>ROUND(Tableau1[[#This Row],[Prix_Unit_HT]],2)*Tableau1[[#This Row],[Qte_commande]]</f>
        <v>43.61</v>
      </c>
      <c r="P524" s="57">
        <f>ROUND(Tableau1[[#This Row],[Prix_Unit_TTC]],2)*Tableau1[[#This Row],[Qte_commande]]</f>
        <v>52.33</v>
      </c>
      <c r="Q524" s="1">
        <v>1</v>
      </c>
      <c r="R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24" s="1"/>
      <c r="V524" s="1"/>
    </row>
    <row r="525" spans="1:22" ht="13.2" x14ac:dyDescent="0.25">
      <c r="A525" s="2">
        <v>42989</v>
      </c>
      <c r="B525" s="56" t="s">
        <v>765</v>
      </c>
      <c r="C525" s="1" t="s">
        <v>70</v>
      </c>
      <c r="D525" s="1" t="s">
        <v>20</v>
      </c>
      <c r="E525" s="193"/>
      <c r="G525" s="1" t="s">
        <v>1163</v>
      </c>
      <c r="H525" s="1" t="s">
        <v>1274</v>
      </c>
      <c r="I525" s="1" t="s">
        <v>1216</v>
      </c>
      <c r="J525" s="56">
        <v>100</v>
      </c>
      <c r="K525" s="81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57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57">
        <f>ROUND(Tableau1[[#This Row],[Prix_Unit_HT]],2)*Tableau1[[#This Row],[Qte_commande]]</f>
        <v>0</v>
      </c>
      <c r="P525" s="57">
        <f>ROUND(Tableau1[[#This Row],[Prix_Unit_TTC]],2)*Tableau1[[#This Row],[Qte_commande]]</f>
        <v>0</v>
      </c>
      <c r="Q525" s="1">
        <v>68.569999999999993</v>
      </c>
      <c r="R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525" s="1"/>
      <c r="V525" s="1"/>
    </row>
    <row r="526" spans="1:22" ht="13.2" x14ac:dyDescent="0.25">
      <c r="A526" s="2">
        <v>42989</v>
      </c>
      <c r="B526" s="56" t="s">
        <v>765</v>
      </c>
      <c r="C526" s="1" t="s">
        <v>70</v>
      </c>
      <c r="D526" s="1" t="s">
        <v>20</v>
      </c>
      <c r="E526" s="193"/>
      <c r="G526" s="1" t="s">
        <v>1163</v>
      </c>
      <c r="H526" s="1" t="s">
        <v>1274</v>
      </c>
      <c r="I526" s="1" t="s">
        <v>181</v>
      </c>
      <c r="J526" s="56">
        <v>100</v>
      </c>
      <c r="K526" s="81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57">
        <f>ROUND(Tableau1[[#This Row],[Prix_Unit_HT]],2)*Tableau1[[#This Row],[Qte_commande]]</f>
        <v>208.44</v>
      </c>
      <c r="P526" s="57">
        <f>ROUND(Tableau1[[#This Row],[Prix_Unit_TTC]],2)*Tableau1[[#This Row],[Qte_commande]]</f>
        <v>250.20000000000002</v>
      </c>
      <c r="Q526" s="1">
        <v>17.14</v>
      </c>
      <c r="R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26" s="1"/>
      <c r="V526" s="1"/>
    </row>
    <row r="527" spans="1:22" ht="13.2" x14ac:dyDescent="0.25">
      <c r="A527" s="2">
        <v>42990</v>
      </c>
      <c r="B527" s="56" t="s">
        <v>776</v>
      </c>
      <c r="C527" s="1" t="s">
        <v>94</v>
      </c>
      <c r="D527" s="1" t="s">
        <v>96</v>
      </c>
      <c r="E527" s="193"/>
      <c r="G527" s="1" t="s">
        <v>1247</v>
      </c>
      <c r="H527" s="7" t="s">
        <v>1274</v>
      </c>
      <c r="I527" s="7" t="s">
        <v>1197</v>
      </c>
      <c r="J527" s="56">
        <v>70</v>
      </c>
      <c r="K527" s="81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57">
        <f>ROUND(Tableau1[[#This Row],[Prix_Unit_HT]],2)*Tableau1[[#This Row],[Qte_commande]]</f>
        <v>178.98</v>
      </c>
      <c r="P527" s="57">
        <f>ROUND(Tableau1[[#This Row],[Prix_Unit_TTC]],2)*Tableau1[[#This Row],[Qte_commande]]</f>
        <v>214.74</v>
      </c>
      <c r="Q527" s="1">
        <v>6</v>
      </c>
      <c r="R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27" s="1"/>
      <c r="V527" s="1"/>
    </row>
    <row r="528" spans="1:22" ht="13.2" x14ac:dyDescent="0.25">
      <c r="A528" s="2">
        <v>42990</v>
      </c>
      <c r="B528" s="56" t="s">
        <v>776</v>
      </c>
      <c r="C528" s="1" t="s">
        <v>94</v>
      </c>
      <c r="D528" s="1" t="s">
        <v>96</v>
      </c>
      <c r="E528" s="193"/>
      <c r="G528" s="1" t="s">
        <v>1247</v>
      </c>
      <c r="H528" s="1" t="s">
        <v>1274</v>
      </c>
      <c r="I528" s="1" t="s">
        <v>1175</v>
      </c>
      <c r="J528" s="56">
        <v>70</v>
      </c>
      <c r="K528" s="81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57">
        <f>ROUND(Tableau1[[#This Row],[Prix_Unit_HT]],2)*Tableau1[[#This Row],[Qte_commande]]</f>
        <v>751.8</v>
      </c>
      <c r="P528" s="57">
        <f>ROUND(Tableau1[[#This Row],[Prix_Unit_TTC]],2)*Tableau1[[#This Row],[Qte_commande]]</f>
        <v>902.4</v>
      </c>
      <c r="Q528" s="1">
        <v>60</v>
      </c>
      <c r="R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528" s="1"/>
      <c r="V528" s="1"/>
    </row>
    <row r="529" spans="1:22" ht="13.2" x14ac:dyDescent="0.25">
      <c r="A529" s="2">
        <v>42990</v>
      </c>
      <c r="B529" s="56" t="s">
        <v>776</v>
      </c>
      <c r="C529" s="1" t="s">
        <v>94</v>
      </c>
      <c r="D529" s="1" t="s">
        <v>96</v>
      </c>
      <c r="E529" s="193"/>
      <c r="G529" s="1" t="s">
        <v>1247</v>
      </c>
      <c r="H529" s="1" t="s">
        <v>1274</v>
      </c>
      <c r="I529" s="1" t="s">
        <v>1175</v>
      </c>
      <c r="J529" s="56">
        <v>100</v>
      </c>
      <c r="K529" s="81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57">
        <f>ROUND(Tableau1[[#This Row],[Prix_Unit_HT]],2)*Tableau1[[#This Row],[Qte_commande]]</f>
        <v>410.40000000000003</v>
      </c>
      <c r="P529" s="57">
        <f>ROUND(Tableau1[[#This Row],[Prix_Unit_TTC]],2)*Tableau1[[#This Row],[Qte_commande]]</f>
        <v>492.48</v>
      </c>
      <c r="Q529" s="1">
        <v>34.29</v>
      </c>
      <c r="R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29" s="1"/>
      <c r="V529" s="1"/>
    </row>
    <row r="530" spans="1:22" ht="13.2" x14ac:dyDescent="0.25">
      <c r="A530" s="2">
        <v>42990</v>
      </c>
      <c r="B530" s="56" t="s">
        <v>776</v>
      </c>
      <c r="C530" s="1" t="s">
        <v>94</v>
      </c>
      <c r="D530" s="1" t="s">
        <v>96</v>
      </c>
      <c r="E530" s="193"/>
      <c r="G530" s="1" t="s">
        <v>1247</v>
      </c>
      <c r="H530" s="1" t="s">
        <v>1274</v>
      </c>
      <c r="I530" s="7" t="s">
        <v>1206</v>
      </c>
      <c r="J530" s="56">
        <v>10</v>
      </c>
      <c r="K530" s="81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57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57">
        <f>ROUND(Tableau1[[#This Row],[Prix_Unit_HT]],2)*Tableau1[[#This Row],[Qte_commande]]</f>
        <v>91.679999999999993</v>
      </c>
      <c r="P530" s="57">
        <f>ROUND(Tableau1[[#This Row],[Prix_Unit_TTC]],2)*Tableau1[[#This Row],[Qte_commande]]</f>
        <v>109.97999999999999</v>
      </c>
      <c r="Q530" s="1">
        <v>0.86</v>
      </c>
      <c r="R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0" s="1"/>
      <c r="V530" s="1"/>
    </row>
    <row r="531" spans="1:22" ht="13.2" x14ac:dyDescent="0.25">
      <c r="A531" s="2">
        <v>42990</v>
      </c>
      <c r="B531" s="56" t="s">
        <v>776</v>
      </c>
      <c r="C531" s="1" t="s">
        <v>94</v>
      </c>
      <c r="D531" s="1" t="s">
        <v>96</v>
      </c>
      <c r="E531" s="193"/>
      <c r="G531" s="1" t="s">
        <v>1247</v>
      </c>
      <c r="H531" s="1" t="s">
        <v>1274</v>
      </c>
      <c r="I531" s="7" t="s">
        <v>1207</v>
      </c>
      <c r="J531" s="56">
        <v>10</v>
      </c>
      <c r="K531" s="81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57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57">
        <f>ROUND(Tableau1[[#This Row],[Prix_Unit_HT]],2)*Tableau1[[#This Row],[Qte_commande]]</f>
        <v>124.02000000000001</v>
      </c>
      <c r="P531" s="57">
        <f>ROUND(Tableau1[[#This Row],[Prix_Unit_TTC]],2)*Tableau1[[#This Row],[Qte_commande]]</f>
        <v>148.80000000000001</v>
      </c>
      <c r="Q531" s="1">
        <v>0.86</v>
      </c>
      <c r="R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0.85714285714285721</v>
      </c>
      <c r="U531" s="1"/>
      <c r="V531" s="1"/>
    </row>
    <row r="532" spans="1:22" ht="13.2" x14ac:dyDescent="0.25">
      <c r="A532" s="2">
        <v>42990</v>
      </c>
      <c r="B532" s="56" t="s">
        <v>776</v>
      </c>
      <c r="C532" s="1" t="s">
        <v>94</v>
      </c>
      <c r="D532" s="1" t="s">
        <v>96</v>
      </c>
      <c r="E532" s="193"/>
      <c r="G532" s="1" t="s">
        <v>1247</v>
      </c>
      <c r="H532" s="1" t="s">
        <v>1274</v>
      </c>
      <c r="I532" s="1" t="s">
        <v>1223</v>
      </c>
      <c r="J532" s="56">
        <v>50</v>
      </c>
      <c r="K532" s="81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57">
        <f>ROUND(Tableau1[[#This Row],[Prix_Unit_HT]],2)*Tableau1[[#This Row],[Qte_commande]]</f>
        <v>151.14000000000001</v>
      </c>
      <c r="P532" s="57">
        <f>ROUND(Tableau1[[#This Row],[Prix_Unit_TTC]],2)*Tableau1[[#This Row],[Qte_commande]]</f>
        <v>181.38</v>
      </c>
      <c r="Q532" s="1">
        <v>4.29</v>
      </c>
      <c r="R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32" s="1"/>
      <c r="V532" s="1"/>
    </row>
    <row r="533" spans="1:22" ht="13.2" x14ac:dyDescent="0.25">
      <c r="A533" s="2">
        <v>42990</v>
      </c>
      <c r="B533" s="56" t="s">
        <v>776</v>
      </c>
      <c r="C533" s="1" t="s">
        <v>94</v>
      </c>
      <c r="D533" s="1" t="s">
        <v>96</v>
      </c>
      <c r="E533" s="193"/>
      <c r="G533" s="1" t="s">
        <v>1247</v>
      </c>
      <c r="H533" s="1" t="s">
        <v>1274</v>
      </c>
      <c r="I533" s="1" t="s">
        <v>1245</v>
      </c>
      <c r="J533" s="56">
        <v>70</v>
      </c>
      <c r="K533" s="81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57">
        <f>ROUND(Tableau1[[#This Row],[Prix_Unit_HT]],2)*Tableau1[[#This Row],[Qte_commande]]</f>
        <v>150.72</v>
      </c>
      <c r="P533" s="57">
        <f>ROUND(Tableau1[[#This Row],[Prix_Unit_TTC]],2)*Tableau1[[#This Row],[Qte_commande]]</f>
        <v>180.84</v>
      </c>
      <c r="Q533" s="1">
        <v>12</v>
      </c>
      <c r="R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33" s="1"/>
      <c r="V533" s="1"/>
    </row>
    <row r="534" spans="1:22" ht="13.2" x14ac:dyDescent="0.25">
      <c r="A534" s="2">
        <v>42990</v>
      </c>
      <c r="B534" s="56" t="s">
        <v>849</v>
      </c>
      <c r="C534" s="1" t="s">
        <v>457</v>
      </c>
      <c r="D534" s="1" t="s">
        <v>20</v>
      </c>
      <c r="E534" s="193"/>
      <c r="G534" s="1" t="s">
        <v>1163</v>
      </c>
      <c r="H534" s="1" t="s">
        <v>1276</v>
      </c>
      <c r="I534" s="1" t="s">
        <v>128</v>
      </c>
      <c r="J534" s="107">
        <v>3</v>
      </c>
      <c r="K534" s="81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57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57">
        <f>ROUND(Tableau1[[#This Row],[Prix_Unit_HT]],2)*Tableau1[[#This Row],[Qte_commande]]</f>
        <v>299</v>
      </c>
      <c r="P534" s="57">
        <f>ROUND(Tableau1[[#This Row],[Prix_Unit_TTC]],2)*Tableau1[[#This Row],[Qte_commande]]</f>
        <v>358.8</v>
      </c>
      <c r="Q534" s="1">
        <v>1</v>
      </c>
      <c r="R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4" s="1"/>
      <c r="V534" s="1"/>
    </row>
    <row r="535" spans="1:22" ht="13.2" x14ac:dyDescent="0.25">
      <c r="A535" s="2">
        <v>42990</v>
      </c>
      <c r="B535" s="56" t="s">
        <v>850</v>
      </c>
      <c r="C535" s="1" t="s">
        <v>851</v>
      </c>
      <c r="D535" s="1" t="s">
        <v>8</v>
      </c>
      <c r="E535" s="193"/>
      <c r="G535" s="1" t="s">
        <v>1163</v>
      </c>
      <c r="H535" s="1" t="s">
        <v>1276</v>
      </c>
      <c r="I535" s="1" t="s">
        <v>128</v>
      </c>
      <c r="J535" s="107">
        <v>3</v>
      </c>
      <c r="K535" s="81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57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57">
        <f>ROUND(Tableau1[[#This Row],[Prix_Unit_HT]],2)*Tableau1[[#This Row],[Qte_commande]]</f>
        <v>598</v>
      </c>
      <c r="P535" s="57">
        <f>ROUND(Tableau1[[#This Row],[Prix_Unit_TTC]],2)*Tableau1[[#This Row],[Qte_commande]]</f>
        <v>717.6</v>
      </c>
      <c r="Q535" s="1">
        <v>2</v>
      </c>
      <c r="R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35" s="1"/>
      <c r="V535" s="1"/>
    </row>
    <row r="536" spans="1:22" ht="13.2" x14ac:dyDescent="0.25">
      <c r="A536" s="2">
        <v>42990</v>
      </c>
      <c r="B536" s="56" t="s">
        <v>848</v>
      </c>
      <c r="C536" s="1" t="s">
        <v>317</v>
      </c>
      <c r="D536" s="1" t="s">
        <v>319</v>
      </c>
      <c r="E536" s="193"/>
      <c r="G536" s="1" t="s">
        <v>1163</v>
      </c>
      <c r="H536" s="1" t="s">
        <v>1276</v>
      </c>
      <c r="I536" s="1" t="s">
        <v>128</v>
      </c>
      <c r="J536" s="107">
        <v>3</v>
      </c>
      <c r="K536" s="81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57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57">
        <f>ROUND(Tableau1[[#This Row],[Prix_Unit_HT]],2)*Tableau1[[#This Row],[Qte_commande]]</f>
        <v>299</v>
      </c>
      <c r="P536" s="57">
        <f>ROUND(Tableau1[[#This Row],[Prix_Unit_TTC]],2)*Tableau1[[#This Row],[Qte_commande]]</f>
        <v>358.8</v>
      </c>
      <c r="Q536" s="1">
        <v>1</v>
      </c>
      <c r="R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6" s="1"/>
      <c r="V536" s="1"/>
    </row>
    <row r="537" spans="1:22" ht="13.2" x14ac:dyDescent="0.25">
      <c r="A537" s="2">
        <v>42992</v>
      </c>
      <c r="B537" s="56" t="s">
        <v>753</v>
      </c>
      <c r="C537" s="1" t="s">
        <v>157</v>
      </c>
      <c r="D537" s="1" t="s">
        <v>159</v>
      </c>
      <c r="E537" s="193"/>
      <c r="G537" s="1" t="s">
        <v>1247</v>
      </c>
      <c r="H537" s="1" t="s">
        <v>1274</v>
      </c>
      <c r="I537" s="1" t="s">
        <v>1175</v>
      </c>
      <c r="J537" s="56">
        <v>100</v>
      </c>
      <c r="K537" s="81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57">
        <f>ROUND(Tableau1[[#This Row],[Prix_Unit_HT]],2)*Tableau1[[#This Row],[Qte_commande]]</f>
        <v>4104</v>
      </c>
      <c r="P537" s="57">
        <f>ROUND(Tableau1[[#This Row],[Prix_Unit_TTC]],2)*Tableau1[[#This Row],[Qte_commande]]</f>
        <v>4924.8</v>
      </c>
      <c r="Q537" s="1">
        <v>342.86</v>
      </c>
      <c r="R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37" s="1"/>
      <c r="V537" s="1"/>
    </row>
    <row r="538" spans="1:22" ht="13.2" x14ac:dyDescent="0.25">
      <c r="A538" s="2">
        <v>42992</v>
      </c>
      <c r="B538" s="56" t="s">
        <v>728</v>
      </c>
      <c r="C538" s="1" t="s">
        <v>157</v>
      </c>
      <c r="D538" s="1" t="s">
        <v>159</v>
      </c>
      <c r="E538" s="193"/>
      <c r="G538" s="1" t="s">
        <v>1247</v>
      </c>
      <c r="H538" s="1" t="s">
        <v>1274</v>
      </c>
      <c r="I538" s="1" t="s">
        <v>1188</v>
      </c>
      <c r="J538" s="56">
        <v>70</v>
      </c>
      <c r="K538" s="81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57">
        <f>ROUND(Tableau1[[#This Row],[Prix_Unit_HT]],2)*Tableau1[[#This Row],[Qte_commande]]</f>
        <v>16.350000000000001</v>
      </c>
      <c r="P538" s="57">
        <f>ROUND(Tableau1[[#This Row],[Prix_Unit_TTC]],2)*Tableau1[[#This Row],[Qte_commande]]</f>
        <v>19.62</v>
      </c>
      <c r="Q538" s="1">
        <v>1</v>
      </c>
      <c r="R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8" s="1"/>
      <c r="V538" s="1"/>
    </row>
    <row r="539" spans="1:22" ht="13.2" x14ac:dyDescent="0.25">
      <c r="A539" s="2">
        <v>42992</v>
      </c>
      <c r="B539" s="56" t="s">
        <v>728</v>
      </c>
      <c r="C539" s="1" t="s">
        <v>157</v>
      </c>
      <c r="D539" s="1" t="s">
        <v>159</v>
      </c>
      <c r="E539" s="193"/>
      <c r="G539" s="1" t="s">
        <v>1247</v>
      </c>
      <c r="H539" s="1" t="s">
        <v>1274</v>
      </c>
      <c r="I539" s="7" t="s">
        <v>1190</v>
      </c>
      <c r="J539" s="56">
        <v>70</v>
      </c>
      <c r="K539" s="81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57">
        <f>ROUND(Tableau1[[#This Row],[Prix_Unit_HT]],2)*Tableau1[[#This Row],[Qte_commande]]</f>
        <v>20</v>
      </c>
      <c r="P539" s="57">
        <f>ROUND(Tableau1[[#This Row],[Prix_Unit_TTC]],2)*Tableau1[[#This Row],[Qte_commande]]</f>
        <v>24</v>
      </c>
      <c r="Q539" s="1">
        <v>1</v>
      </c>
      <c r="R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39" s="1"/>
      <c r="V539" s="1"/>
    </row>
    <row r="540" spans="1:22" ht="13.2" x14ac:dyDescent="0.25">
      <c r="A540" s="2">
        <v>42992</v>
      </c>
      <c r="B540" s="56" t="s">
        <v>728</v>
      </c>
      <c r="C540" s="1" t="s">
        <v>157</v>
      </c>
      <c r="D540" s="1" t="s">
        <v>159</v>
      </c>
      <c r="E540" s="193"/>
      <c r="G540" s="1" t="s">
        <v>1247</v>
      </c>
      <c r="H540" s="1" t="s">
        <v>1274</v>
      </c>
      <c r="I540" s="1" t="s">
        <v>1189</v>
      </c>
      <c r="J540" s="56">
        <v>70</v>
      </c>
      <c r="K540" s="81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57">
        <f>ROUND(Tableau1[[#This Row],[Prix_Unit_HT]],2)*Tableau1[[#This Row],[Qte_commande]]</f>
        <v>14.69</v>
      </c>
      <c r="P540" s="57">
        <f>ROUND(Tableau1[[#This Row],[Prix_Unit_TTC]],2)*Tableau1[[#This Row],[Qte_commande]]</f>
        <v>17.63</v>
      </c>
      <c r="Q540" s="1">
        <v>1</v>
      </c>
      <c r="R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0" s="1"/>
      <c r="V540" s="1"/>
    </row>
    <row r="541" spans="1:22" ht="13.2" x14ac:dyDescent="0.25">
      <c r="A541" s="2">
        <v>42992</v>
      </c>
      <c r="B541" s="56" t="s">
        <v>753</v>
      </c>
      <c r="C541" s="1" t="s">
        <v>157</v>
      </c>
      <c r="D541" s="1" t="s">
        <v>159</v>
      </c>
      <c r="E541" s="193"/>
      <c r="G541" s="1" t="s">
        <v>1247</v>
      </c>
      <c r="H541" s="1" t="s">
        <v>1274</v>
      </c>
      <c r="I541" s="1" t="s">
        <v>1246</v>
      </c>
      <c r="J541" s="56">
        <v>70</v>
      </c>
      <c r="K541" s="81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57">
        <f>ROUND(Tableau1[[#This Row],[Prix_Unit_HT]],2)*Tableau1[[#This Row],[Qte_commande]]</f>
        <v>192.36</v>
      </c>
      <c r="P541" s="57">
        <f>ROUND(Tableau1[[#This Row],[Prix_Unit_TTC]],2)*Tableau1[[#This Row],[Qte_commande]]</f>
        <v>230.76</v>
      </c>
      <c r="Q541" s="1">
        <v>12</v>
      </c>
      <c r="R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41" s="1"/>
      <c r="V541" s="1"/>
    </row>
    <row r="542" spans="1:22" ht="13.2" x14ac:dyDescent="0.25">
      <c r="A542" s="2">
        <v>42992</v>
      </c>
      <c r="B542" s="56" t="s">
        <v>753</v>
      </c>
      <c r="C542" s="1" t="s">
        <v>157</v>
      </c>
      <c r="D542" s="1" t="s">
        <v>159</v>
      </c>
      <c r="E542" s="193"/>
      <c r="G542" s="1" t="s">
        <v>1247</v>
      </c>
      <c r="H542" s="1" t="s">
        <v>1274</v>
      </c>
      <c r="I542" s="1" t="s">
        <v>1246</v>
      </c>
      <c r="J542" s="56">
        <v>70</v>
      </c>
      <c r="K542" s="81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57">
        <f>ROUND(Tableau1[[#This Row],[Prix_Unit_HT]],2)*Tableau1[[#This Row],[Qte_commande]]</f>
        <v>480.90000000000003</v>
      </c>
      <c r="P542" s="57">
        <f>ROUND(Tableau1[[#This Row],[Prix_Unit_TTC]],2)*Tableau1[[#This Row],[Qte_commande]]</f>
        <v>576.9</v>
      </c>
      <c r="Q542" s="1">
        <v>30</v>
      </c>
      <c r="R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42" s="1"/>
      <c r="V542" s="1"/>
    </row>
    <row r="543" spans="1:22" ht="13.2" x14ac:dyDescent="0.25">
      <c r="A543" s="2">
        <v>43000</v>
      </c>
      <c r="B543" s="56" t="s">
        <v>949</v>
      </c>
      <c r="C543" s="1" t="s">
        <v>226</v>
      </c>
      <c r="D543" s="1" t="s">
        <v>228</v>
      </c>
      <c r="E543" s="193"/>
      <c r="G543" s="1" t="s">
        <v>1247</v>
      </c>
      <c r="H543" s="1" t="s">
        <v>1274</v>
      </c>
      <c r="I543" s="1" t="s">
        <v>1175</v>
      </c>
      <c r="J543" s="56">
        <v>70</v>
      </c>
      <c r="K543" s="81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57">
        <f>ROUND(Tableau1[[#This Row],[Prix_Unit_HT]],2)*Tableau1[[#This Row],[Qte_commande]]</f>
        <v>1879.5</v>
      </c>
      <c r="P543" s="57">
        <f>ROUND(Tableau1[[#This Row],[Prix_Unit_TTC]],2)*Tableau1[[#This Row],[Qte_commande]]</f>
        <v>2256</v>
      </c>
      <c r="Q543" s="1">
        <v>150</v>
      </c>
      <c r="R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543" s="1"/>
      <c r="V543" s="1"/>
    </row>
    <row r="544" spans="1:22" ht="13.2" x14ac:dyDescent="0.25">
      <c r="A544" s="2">
        <v>43006</v>
      </c>
      <c r="B544" s="56" t="s">
        <v>858</v>
      </c>
      <c r="C544" s="1" t="s">
        <v>398</v>
      </c>
      <c r="D544" s="1" t="s">
        <v>4</v>
      </c>
      <c r="E544" s="193"/>
      <c r="G544" s="1" t="s">
        <v>1163</v>
      </c>
      <c r="H544" s="1" t="s">
        <v>1276</v>
      </c>
      <c r="I544" s="1" t="s">
        <v>128</v>
      </c>
      <c r="J544" s="107">
        <v>3</v>
      </c>
      <c r="K544" s="81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57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57">
        <f>ROUND(Tableau1[[#This Row],[Prix_Unit_HT]],2)*Tableau1[[#This Row],[Qte_commande]]</f>
        <v>299</v>
      </c>
      <c r="P544" s="57">
        <f>ROUND(Tableau1[[#This Row],[Prix_Unit_TTC]],2)*Tableau1[[#This Row],[Qte_commande]]</f>
        <v>358.8</v>
      </c>
      <c r="Q544" s="1">
        <v>1</v>
      </c>
      <c r="R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4" s="1"/>
      <c r="V544" s="1"/>
    </row>
    <row r="545" spans="1:22" ht="13.2" x14ac:dyDescent="0.25">
      <c r="A545" s="2">
        <v>43006</v>
      </c>
      <c r="B545" s="56" t="s">
        <v>852</v>
      </c>
      <c r="C545" s="1" t="s">
        <v>853</v>
      </c>
      <c r="D545" s="1" t="s">
        <v>854</v>
      </c>
      <c r="E545" s="193"/>
      <c r="G545" s="1" t="s">
        <v>1163</v>
      </c>
      <c r="H545" s="1" t="s">
        <v>1276</v>
      </c>
      <c r="I545" s="1" t="s">
        <v>128</v>
      </c>
      <c r="J545" s="107">
        <v>3</v>
      </c>
      <c r="K545" s="81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57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57">
        <f>ROUND(Tableau1[[#This Row],[Prix_Unit_HT]],2)*Tableau1[[#This Row],[Qte_commande]]</f>
        <v>299</v>
      </c>
      <c r="P545" s="57">
        <f>ROUND(Tableau1[[#This Row],[Prix_Unit_TTC]],2)*Tableau1[[#This Row],[Qte_commande]]</f>
        <v>358.8</v>
      </c>
      <c r="Q545" s="1">
        <v>1</v>
      </c>
      <c r="R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5" s="1"/>
      <c r="V545" s="1"/>
    </row>
    <row r="546" spans="1:22" ht="13.2" x14ac:dyDescent="0.25">
      <c r="A546" s="2">
        <v>43006</v>
      </c>
      <c r="B546" s="56" t="s">
        <v>855</v>
      </c>
      <c r="C546" s="1" t="s">
        <v>856</v>
      </c>
      <c r="D546" s="1" t="s">
        <v>857</v>
      </c>
      <c r="E546" s="193"/>
      <c r="G546" s="1" t="s">
        <v>1163</v>
      </c>
      <c r="H546" s="1" t="s">
        <v>1276</v>
      </c>
      <c r="I546" s="1" t="s">
        <v>128</v>
      </c>
      <c r="J546" s="107">
        <v>3</v>
      </c>
      <c r="K546" s="81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57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57">
        <f>ROUND(Tableau1[[#This Row],[Prix_Unit_HT]],2)*Tableau1[[#This Row],[Qte_commande]]</f>
        <v>299</v>
      </c>
      <c r="P546" s="57">
        <f>ROUND(Tableau1[[#This Row],[Prix_Unit_TTC]],2)*Tableau1[[#This Row],[Qte_commande]]</f>
        <v>358.8</v>
      </c>
      <c r="Q546" s="1">
        <v>1</v>
      </c>
      <c r="R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6" s="1"/>
      <c r="V546" s="1"/>
    </row>
    <row r="547" spans="1:22" ht="13.2" x14ac:dyDescent="0.25">
      <c r="A547" s="2">
        <v>43007</v>
      </c>
      <c r="B547" s="56" t="s">
        <v>870</v>
      </c>
      <c r="C547" s="1" t="s">
        <v>871</v>
      </c>
      <c r="D547" s="1" t="s">
        <v>20</v>
      </c>
      <c r="E547" s="193"/>
      <c r="G547" s="1" t="s">
        <v>1163</v>
      </c>
      <c r="H547" s="1" t="s">
        <v>1276</v>
      </c>
      <c r="I547" s="1" t="s">
        <v>128</v>
      </c>
      <c r="J547" s="107">
        <v>3</v>
      </c>
      <c r="K547" s="81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57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57">
        <f>ROUND(Tableau1[[#This Row],[Prix_Unit_HT]],2)*Tableau1[[#This Row],[Qte_commande]]</f>
        <v>299</v>
      </c>
      <c r="P547" s="57">
        <f>ROUND(Tableau1[[#This Row],[Prix_Unit_TTC]],2)*Tableau1[[#This Row],[Qte_commande]]</f>
        <v>358.8</v>
      </c>
      <c r="Q547" s="1">
        <v>1</v>
      </c>
      <c r="R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7" s="1"/>
      <c r="V547" s="1"/>
    </row>
    <row r="548" spans="1:22" ht="13.2" x14ac:dyDescent="0.25">
      <c r="A548" s="2">
        <v>43007</v>
      </c>
      <c r="B548" s="56" t="s">
        <v>867</v>
      </c>
      <c r="C548" s="1" t="s">
        <v>868</v>
      </c>
      <c r="D548" s="1" t="s">
        <v>866</v>
      </c>
      <c r="E548" s="193"/>
      <c r="G548" s="1" t="s">
        <v>1163</v>
      </c>
      <c r="H548" s="1" t="s">
        <v>1276</v>
      </c>
      <c r="I548" s="1" t="s">
        <v>128</v>
      </c>
      <c r="J548" s="107">
        <v>3</v>
      </c>
      <c r="K548" s="81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57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57">
        <f>ROUND(Tableau1[[#This Row],[Prix_Unit_HT]],2)*Tableau1[[#This Row],[Qte_commande]]</f>
        <v>299</v>
      </c>
      <c r="P548" s="57">
        <f>ROUND(Tableau1[[#This Row],[Prix_Unit_TTC]],2)*Tableau1[[#This Row],[Qte_commande]]</f>
        <v>358.8</v>
      </c>
      <c r="Q548" s="1">
        <v>1</v>
      </c>
      <c r="R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8" s="1"/>
      <c r="V548" s="1"/>
    </row>
    <row r="549" spans="1:22" ht="13.2" x14ac:dyDescent="0.25">
      <c r="A549" s="2">
        <v>43007</v>
      </c>
      <c r="B549" s="56" t="s">
        <v>869</v>
      </c>
      <c r="C549" s="1" t="s">
        <v>150</v>
      </c>
      <c r="D549" s="1" t="s">
        <v>152</v>
      </c>
      <c r="E549" s="193"/>
      <c r="G549" s="1" t="s">
        <v>1163</v>
      </c>
      <c r="H549" s="1" t="s">
        <v>1276</v>
      </c>
      <c r="I549" s="1" t="s">
        <v>128</v>
      </c>
      <c r="J549" s="107">
        <v>3</v>
      </c>
      <c r="K549" s="81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57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57">
        <f>ROUND(Tableau1[[#This Row],[Prix_Unit_HT]],2)*Tableau1[[#This Row],[Qte_commande]]</f>
        <v>299</v>
      </c>
      <c r="P549" s="57">
        <f>ROUND(Tableau1[[#This Row],[Prix_Unit_TTC]],2)*Tableau1[[#This Row],[Qte_commande]]</f>
        <v>358.8</v>
      </c>
      <c r="Q549" s="1">
        <v>1</v>
      </c>
      <c r="R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49" s="1"/>
      <c r="V549" s="1"/>
    </row>
    <row r="550" spans="1:22" ht="13.2" x14ac:dyDescent="0.25">
      <c r="A550" s="2">
        <v>43007</v>
      </c>
      <c r="B550" s="56" t="s">
        <v>859</v>
      </c>
      <c r="C550" s="1" t="s">
        <v>860</v>
      </c>
      <c r="D550" s="1" t="s">
        <v>47</v>
      </c>
      <c r="E550" s="193"/>
      <c r="G550" s="1" t="s">
        <v>1163</v>
      </c>
      <c r="H550" s="1" t="s">
        <v>1276</v>
      </c>
      <c r="I550" s="1" t="s">
        <v>128</v>
      </c>
      <c r="J550" s="107">
        <v>3</v>
      </c>
      <c r="K550" s="81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57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57">
        <f>ROUND(Tableau1[[#This Row],[Prix_Unit_HT]],2)*Tableau1[[#This Row],[Qte_commande]]</f>
        <v>299</v>
      </c>
      <c r="P550" s="57">
        <f>ROUND(Tableau1[[#This Row],[Prix_Unit_TTC]],2)*Tableau1[[#This Row],[Qte_commande]]</f>
        <v>358.8</v>
      </c>
      <c r="Q550" s="1">
        <v>1</v>
      </c>
      <c r="R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0" s="1"/>
      <c r="V550" s="1"/>
    </row>
    <row r="551" spans="1:22" ht="13.2" x14ac:dyDescent="0.25">
      <c r="A551" s="2">
        <v>43007</v>
      </c>
      <c r="B551" s="56" t="s">
        <v>861</v>
      </c>
      <c r="C551" s="1" t="s">
        <v>862</v>
      </c>
      <c r="D551" s="1" t="s">
        <v>863</v>
      </c>
      <c r="E551" s="193"/>
      <c r="G551" s="1" t="s">
        <v>1163</v>
      </c>
      <c r="H551" s="1" t="s">
        <v>1276</v>
      </c>
      <c r="I551" s="1" t="s">
        <v>128</v>
      </c>
      <c r="J551" s="107">
        <v>3</v>
      </c>
      <c r="K551" s="81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57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57">
        <f>ROUND(Tableau1[[#This Row],[Prix_Unit_HT]],2)*Tableau1[[#This Row],[Qte_commande]]</f>
        <v>299</v>
      </c>
      <c r="P551" s="57">
        <f>ROUND(Tableau1[[#This Row],[Prix_Unit_TTC]],2)*Tableau1[[#This Row],[Qte_commande]]</f>
        <v>358.8</v>
      </c>
      <c r="Q551" s="1">
        <v>1</v>
      </c>
      <c r="R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1" s="1"/>
      <c r="V551" s="1"/>
    </row>
    <row r="552" spans="1:22" ht="13.2" x14ac:dyDescent="0.25">
      <c r="A552" s="2">
        <v>43007</v>
      </c>
      <c r="B552" s="56" t="s">
        <v>864</v>
      </c>
      <c r="C552" s="1" t="s">
        <v>865</v>
      </c>
      <c r="D552" s="1" t="s">
        <v>866</v>
      </c>
      <c r="E552" s="193"/>
      <c r="G552" s="1" t="s">
        <v>1163</v>
      </c>
      <c r="H552" s="1" t="s">
        <v>1276</v>
      </c>
      <c r="I552" s="1" t="s">
        <v>128</v>
      </c>
      <c r="J552" s="107">
        <v>3</v>
      </c>
      <c r="K552" s="81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57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57">
        <f>ROUND(Tableau1[[#This Row],[Prix_Unit_HT]],2)*Tableau1[[#This Row],[Qte_commande]]</f>
        <v>299</v>
      </c>
      <c r="P552" s="57">
        <f>ROUND(Tableau1[[#This Row],[Prix_Unit_TTC]],2)*Tableau1[[#This Row],[Qte_commande]]</f>
        <v>358.8</v>
      </c>
      <c r="Q552" s="1">
        <v>1</v>
      </c>
      <c r="R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2" s="1"/>
      <c r="V552" s="1"/>
    </row>
    <row r="553" spans="1:22" ht="13.2" x14ac:dyDescent="0.25">
      <c r="A553" s="2">
        <v>43011</v>
      </c>
      <c r="B553" s="56" t="s">
        <v>872</v>
      </c>
      <c r="C553" s="1" t="s">
        <v>873</v>
      </c>
      <c r="D553" s="1" t="s">
        <v>11</v>
      </c>
      <c r="E553" s="193"/>
      <c r="G553" s="1" t="s">
        <v>1163</v>
      </c>
      <c r="H553" s="1" t="s">
        <v>1276</v>
      </c>
      <c r="I553" s="1" t="s">
        <v>128</v>
      </c>
      <c r="J553" s="107">
        <v>3</v>
      </c>
      <c r="K553" s="81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57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57">
        <f>ROUND(Tableau1[[#This Row],[Prix_Unit_HT]],2)*Tableau1[[#This Row],[Qte_commande]]</f>
        <v>598</v>
      </c>
      <c r="P553" s="57">
        <f>ROUND(Tableau1[[#This Row],[Prix_Unit_TTC]],2)*Tableau1[[#This Row],[Qte_commande]]</f>
        <v>717.6</v>
      </c>
      <c r="Q553" s="1">
        <v>2</v>
      </c>
      <c r="R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553" s="1"/>
      <c r="V553" s="1"/>
    </row>
    <row r="554" spans="1:22" ht="13.2" x14ac:dyDescent="0.25">
      <c r="A554" s="2">
        <v>43014</v>
      </c>
      <c r="B554" s="56" t="s">
        <v>874</v>
      </c>
      <c r="C554" s="1" t="s">
        <v>875</v>
      </c>
      <c r="D554" s="1" t="s">
        <v>876</v>
      </c>
      <c r="E554" s="193"/>
      <c r="G554" s="1" t="s">
        <v>1163</v>
      </c>
      <c r="H554" s="1" t="s">
        <v>1276</v>
      </c>
      <c r="I554" s="1" t="s">
        <v>128</v>
      </c>
      <c r="J554" s="107">
        <v>3</v>
      </c>
      <c r="K554" s="81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57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57">
        <f>ROUND(Tableau1[[#This Row],[Prix_Unit_HT]],2)*Tableau1[[#This Row],[Qte_commande]]</f>
        <v>299</v>
      </c>
      <c r="P554" s="57">
        <f>ROUND(Tableau1[[#This Row],[Prix_Unit_TTC]],2)*Tableau1[[#This Row],[Qte_commande]]</f>
        <v>358.8</v>
      </c>
      <c r="Q554" s="1">
        <v>1</v>
      </c>
      <c r="R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4" s="1"/>
      <c r="V554" s="1"/>
    </row>
    <row r="555" spans="1:22" ht="13.2" x14ac:dyDescent="0.25">
      <c r="A555" s="2">
        <v>43017</v>
      </c>
      <c r="B555" s="56" t="s">
        <v>877</v>
      </c>
      <c r="C555" s="1" t="s">
        <v>592</v>
      </c>
      <c r="D555" s="1" t="s">
        <v>11</v>
      </c>
      <c r="E555" s="193"/>
      <c r="G555" s="1" t="s">
        <v>1163</v>
      </c>
      <c r="H555" s="1" t="s">
        <v>1276</v>
      </c>
      <c r="I555" s="1" t="s">
        <v>128</v>
      </c>
      <c r="J555" s="107">
        <v>3</v>
      </c>
      <c r="K555" s="81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57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57">
        <f>ROUND(Tableau1[[#This Row],[Prix_Unit_HT]],2)*Tableau1[[#This Row],[Qte_commande]]</f>
        <v>299</v>
      </c>
      <c r="P555" s="57">
        <f>ROUND(Tableau1[[#This Row],[Prix_Unit_TTC]],2)*Tableau1[[#This Row],[Qte_commande]]</f>
        <v>358.8</v>
      </c>
      <c r="Q555" s="1">
        <v>1</v>
      </c>
      <c r="R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55" s="1"/>
      <c r="V555" s="1"/>
    </row>
    <row r="556" spans="1:22" ht="13.2" x14ac:dyDescent="0.25">
      <c r="A556" s="2">
        <v>43018</v>
      </c>
      <c r="B556" s="56" t="s">
        <v>724</v>
      </c>
      <c r="C556" s="1" t="s">
        <v>157</v>
      </c>
      <c r="D556" s="1" t="s">
        <v>159</v>
      </c>
      <c r="E556" s="193"/>
      <c r="G556" s="1" t="s">
        <v>1247</v>
      </c>
      <c r="H556" s="1" t="s">
        <v>1274</v>
      </c>
      <c r="I556" s="1" t="s">
        <v>1175</v>
      </c>
      <c r="J556" s="56">
        <v>100</v>
      </c>
      <c r="K556" s="81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57">
        <f>ROUND(Tableau1[[#This Row],[Prix_Unit_HT]],2)*Tableau1[[#This Row],[Qte_commande]]</f>
        <v>4104</v>
      </c>
      <c r="P556" s="57">
        <f>ROUND(Tableau1[[#This Row],[Prix_Unit_TTC]],2)*Tableau1[[#This Row],[Qte_commande]]</f>
        <v>4924.8</v>
      </c>
      <c r="Q556" s="1">
        <v>342.86</v>
      </c>
      <c r="R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556" s="1"/>
      <c r="V556" s="1"/>
    </row>
    <row r="557" spans="1:22" ht="13.2" x14ac:dyDescent="0.25">
      <c r="A557" s="2">
        <v>43018</v>
      </c>
      <c r="B557" s="56" t="s">
        <v>724</v>
      </c>
      <c r="C557" s="1" t="s">
        <v>157</v>
      </c>
      <c r="D557" s="1" t="s">
        <v>159</v>
      </c>
      <c r="E557" s="193"/>
      <c r="G557" s="1" t="s">
        <v>1247</v>
      </c>
      <c r="H557" s="1" t="s">
        <v>1275</v>
      </c>
      <c r="I557" s="1" t="s">
        <v>1243</v>
      </c>
      <c r="J557" s="56">
        <v>50</v>
      </c>
      <c r="K557" s="81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57">
        <f>ROUND(Tableau1[[#This Row],[Prix_Unit_HT]],2)*Tableau1[[#This Row],[Qte_commande]]</f>
        <v>40</v>
      </c>
      <c r="P557" s="57">
        <f>ROUND(Tableau1[[#This Row],[Prix_Unit_TTC]],2)*Tableau1[[#This Row],[Qte_commande]]</f>
        <v>42.400000000000006</v>
      </c>
      <c r="Q557" s="1">
        <v>28.57</v>
      </c>
      <c r="R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557" s="1"/>
      <c r="V557" s="1"/>
    </row>
    <row r="558" spans="1:22" ht="13.2" x14ac:dyDescent="0.25">
      <c r="A558" s="2">
        <v>43018</v>
      </c>
      <c r="B558" s="56" t="s">
        <v>724</v>
      </c>
      <c r="C558" s="1" t="s">
        <v>157</v>
      </c>
      <c r="D558" s="1" t="s">
        <v>159</v>
      </c>
      <c r="E558" s="193"/>
      <c r="G558" s="1" t="s">
        <v>1247</v>
      </c>
      <c r="H558" s="1" t="s">
        <v>1274</v>
      </c>
      <c r="I558" s="7" t="s">
        <v>1190</v>
      </c>
      <c r="J558" s="56">
        <v>70</v>
      </c>
      <c r="K558" s="81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57">
        <f>ROUND(Tableau1[[#This Row],[Prix_Unit_HT]],2)*Tableau1[[#This Row],[Qte_commande]]</f>
        <v>120</v>
      </c>
      <c r="P558" s="57">
        <f>ROUND(Tableau1[[#This Row],[Prix_Unit_TTC]],2)*Tableau1[[#This Row],[Qte_commande]]</f>
        <v>144</v>
      </c>
      <c r="Q558" s="1">
        <v>6</v>
      </c>
      <c r="R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58" s="1"/>
      <c r="V558" s="1"/>
    </row>
    <row r="559" spans="1:22" ht="13.2" x14ac:dyDescent="0.25">
      <c r="A559" s="2">
        <v>43028</v>
      </c>
      <c r="B559" s="56" t="s">
        <v>962</v>
      </c>
      <c r="C559" s="1" t="s">
        <v>162</v>
      </c>
      <c r="D559" s="1" t="s">
        <v>164</v>
      </c>
      <c r="E559" s="193"/>
      <c r="G559" s="1" t="s">
        <v>1247</v>
      </c>
      <c r="H559" s="1" t="s">
        <v>1274</v>
      </c>
      <c r="I559" s="1" t="s">
        <v>1175</v>
      </c>
      <c r="J559" s="56">
        <v>175</v>
      </c>
      <c r="K559" s="81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57">
        <f>ROUND(Tableau1[[#This Row],[Prix_Unit_HT]],2)*Tableau1[[#This Row],[Qte_commande]]</f>
        <v>1041.1200000000001</v>
      </c>
      <c r="P559" s="57">
        <f>ROUND(Tableau1[[#This Row],[Prix_Unit_TTC]],2)*Tableau1[[#This Row],[Qte_commande]]</f>
        <v>1249.2</v>
      </c>
      <c r="Q559" s="1">
        <v>90</v>
      </c>
      <c r="R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559" s="1"/>
      <c r="V559" s="1"/>
    </row>
    <row r="560" spans="1:22" ht="13.2" x14ac:dyDescent="0.25">
      <c r="A560" s="2">
        <v>43031</v>
      </c>
      <c r="B560" s="56" t="s">
        <v>880</v>
      </c>
      <c r="C560" s="1" t="s">
        <v>881</v>
      </c>
      <c r="D560" s="1" t="s">
        <v>882</v>
      </c>
      <c r="E560" s="193"/>
      <c r="G560" s="1" t="s">
        <v>1163</v>
      </c>
      <c r="H560" s="1" t="s">
        <v>1276</v>
      </c>
      <c r="I560" s="1" t="s">
        <v>128</v>
      </c>
      <c r="J560" s="107">
        <v>3</v>
      </c>
      <c r="K560" s="81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57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57">
        <f>ROUND(Tableau1[[#This Row],[Prix_Unit_HT]],2)*Tableau1[[#This Row],[Qte_commande]]</f>
        <v>299</v>
      </c>
      <c r="P560" s="57">
        <f>ROUND(Tableau1[[#This Row],[Prix_Unit_TTC]],2)*Tableau1[[#This Row],[Qte_commande]]</f>
        <v>358.8</v>
      </c>
      <c r="Q560" s="1">
        <v>1</v>
      </c>
      <c r="R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0" s="1"/>
      <c r="V560" s="1"/>
    </row>
    <row r="561" spans="1:22" ht="13.2" x14ac:dyDescent="0.25">
      <c r="A561" s="2">
        <v>43031</v>
      </c>
      <c r="B561" s="56" t="s">
        <v>878</v>
      </c>
      <c r="C561" s="1" t="s">
        <v>879</v>
      </c>
      <c r="D561" s="1" t="s">
        <v>4</v>
      </c>
      <c r="E561" s="193"/>
      <c r="G561" s="1" t="s">
        <v>1163</v>
      </c>
      <c r="H561" s="1" t="s">
        <v>1276</v>
      </c>
      <c r="I561" s="1" t="s">
        <v>128</v>
      </c>
      <c r="J561" s="107">
        <v>3</v>
      </c>
      <c r="K561" s="81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57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57">
        <f>ROUND(Tableau1[[#This Row],[Prix_Unit_HT]],2)*Tableau1[[#This Row],[Qte_commande]]</f>
        <v>299</v>
      </c>
      <c r="P561" s="57">
        <f>ROUND(Tableau1[[#This Row],[Prix_Unit_TTC]],2)*Tableau1[[#This Row],[Qte_commande]]</f>
        <v>358.8</v>
      </c>
      <c r="Q561" s="1">
        <v>1</v>
      </c>
      <c r="R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61" s="1"/>
      <c r="V561" s="1"/>
    </row>
    <row r="562" spans="1:22" ht="13.2" x14ac:dyDescent="0.25">
      <c r="A562" s="2">
        <v>43033</v>
      </c>
      <c r="B562" s="56" t="s">
        <v>950</v>
      </c>
      <c r="C562" s="1" t="s">
        <v>226</v>
      </c>
      <c r="D562" s="1" t="s">
        <v>228</v>
      </c>
      <c r="E562" s="193"/>
      <c r="G562" s="1" t="s">
        <v>1247</v>
      </c>
      <c r="H562" s="1" t="s">
        <v>1274</v>
      </c>
      <c r="I562" s="1" t="s">
        <v>1175</v>
      </c>
      <c r="J562" s="56">
        <v>70</v>
      </c>
      <c r="K562" s="81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57">
        <f>ROUND(Tableau1[[#This Row],[Prix_Unit_HT]],2)*Tableau1[[#This Row],[Qte_commande]]</f>
        <v>375.9</v>
      </c>
      <c r="P562" s="57">
        <f>ROUND(Tableau1[[#This Row],[Prix_Unit_TTC]],2)*Tableau1[[#This Row],[Qte_commande]]</f>
        <v>451.2</v>
      </c>
      <c r="Q562" s="1">
        <v>30</v>
      </c>
      <c r="R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562" s="1"/>
      <c r="V562" s="1"/>
    </row>
    <row r="563" spans="1:22" ht="13.2" x14ac:dyDescent="0.25">
      <c r="A563" s="2">
        <v>43033</v>
      </c>
      <c r="B563" s="56" t="s">
        <v>950</v>
      </c>
      <c r="C563" s="1" t="s">
        <v>226</v>
      </c>
      <c r="D563" s="1" t="s">
        <v>228</v>
      </c>
      <c r="E563" s="193"/>
      <c r="G563" s="1" t="s">
        <v>1247</v>
      </c>
      <c r="H563" s="1" t="s">
        <v>1274</v>
      </c>
      <c r="I563" s="1" t="s">
        <v>1175</v>
      </c>
      <c r="J563" s="56">
        <v>70</v>
      </c>
      <c r="K563" s="81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57">
        <f>ROUND(Tableau1[[#This Row],[Prix_Unit_HT]],2)*Tableau1[[#This Row],[Qte_commande]]</f>
        <v>1503.6</v>
      </c>
      <c r="P563" s="57">
        <f>ROUND(Tableau1[[#This Row],[Prix_Unit_TTC]],2)*Tableau1[[#This Row],[Qte_commande]]</f>
        <v>1804.8</v>
      </c>
      <c r="Q563" s="1">
        <v>120</v>
      </c>
      <c r="R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563" s="1"/>
      <c r="V563" s="1"/>
    </row>
    <row r="564" spans="1:22" ht="13.2" x14ac:dyDescent="0.25">
      <c r="A564" s="2">
        <v>43038</v>
      </c>
      <c r="B564" s="56" t="s">
        <v>748</v>
      </c>
      <c r="C564" s="1" t="s">
        <v>230</v>
      </c>
      <c r="D564" s="1" t="s">
        <v>232</v>
      </c>
      <c r="E564" s="193"/>
      <c r="G564" s="1" t="s">
        <v>1247</v>
      </c>
      <c r="H564" s="1" t="s">
        <v>1274</v>
      </c>
      <c r="I564" s="1" t="s">
        <v>1175</v>
      </c>
      <c r="J564" s="56">
        <v>70</v>
      </c>
      <c r="K564" s="81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57">
        <f>ROUND(Tableau1[[#This Row],[Prix_Unit_HT]],2)*Tableau1[[#This Row],[Qte_commande]]</f>
        <v>3759</v>
      </c>
      <c r="P564" s="57">
        <f>ROUND(Tableau1[[#This Row],[Prix_Unit_TTC]],2)*Tableau1[[#This Row],[Qte_commande]]</f>
        <v>4512</v>
      </c>
      <c r="Q564" s="1">
        <v>300</v>
      </c>
      <c r="R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564" s="1"/>
      <c r="V564" s="1"/>
    </row>
    <row r="565" spans="1:22" ht="13.2" x14ac:dyDescent="0.25">
      <c r="A565" s="2">
        <v>43042</v>
      </c>
      <c r="B565" s="56" t="s">
        <v>756</v>
      </c>
      <c r="C565" s="1" t="s">
        <v>64</v>
      </c>
      <c r="D565" s="1" t="s">
        <v>66</v>
      </c>
      <c r="E565" s="193"/>
      <c r="G565" s="1" t="s">
        <v>1247</v>
      </c>
      <c r="H565" s="7" t="s">
        <v>1275</v>
      </c>
      <c r="I565" s="7" t="s">
        <v>1240</v>
      </c>
      <c r="J565" s="56">
        <v>20</v>
      </c>
      <c r="K565" s="81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57">
        <f>ROUND(Tableau1[[#This Row],[Prix_Unit_HT]],2)*Tableau1[[#This Row],[Qte_commande]]</f>
        <v>58.320000000000007</v>
      </c>
      <c r="P565" s="57">
        <f>ROUND(Tableau1[[#This Row],[Prix_Unit_TTC]],2)*Tableau1[[#This Row],[Qte_commande]]</f>
        <v>61.199999999999996</v>
      </c>
      <c r="Q565" s="1">
        <v>20.57</v>
      </c>
      <c r="R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565" s="1"/>
      <c r="V565" s="1"/>
    </row>
    <row r="566" spans="1:22" ht="13.2" x14ac:dyDescent="0.25">
      <c r="A566" s="2">
        <v>43042</v>
      </c>
      <c r="B566" s="56" t="s">
        <v>756</v>
      </c>
      <c r="C566" s="1" t="s">
        <v>64</v>
      </c>
      <c r="D566" s="1" t="s">
        <v>66</v>
      </c>
      <c r="E566" s="193"/>
      <c r="G566" s="1" t="s">
        <v>1247</v>
      </c>
      <c r="H566" s="7" t="s">
        <v>1275</v>
      </c>
      <c r="I566" s="7" t="s">
        <v>1242</v>
      </c>
      <c r="J566" s="56">
        <v>20</v>
      </c>
      <c r="K566" s="81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57">
        <f>ROUND(Tableau1[[#This Row],[Prix_Unit_HT]],2)*Tableau1[[#This Row],[Qte_commande]]</f>
        <v>97.2</v>
      </c>
      <c r="P566" s="57">
        <f>ROUND(Tableau1[[#This Row],[Prix_Unit_TTC]],2)*Tableau1[[#This Row],[Qte_commande]]</f>
        <v>102</v>
      </c>
      <c r="Q566" s="1">
        <v>34.29</v>
      </c>
      <c r="R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6" s="1"/>
      <c r="V566" s="1"/>
    </row>
    <row r="567" spans="1:22" ht="13.2" x14ac:dyDescent="0.25">
      <c r="A567" s="2">
        <v>43042</v>
      </c>
      <c r="B567" s="56" t="s">
        <v>756</v>
      </c>
      <c r="C567" s="1" t="s">
        <v>64</v>
      </c>
      <c r="D567" s="1" t="s">
        <v>66</v>
      </c>
      <c r="E567" s="193"/>
      <c r="G567" s="1" t="s">
        <v>1247</v>
      </c>
      <c r="H567" s="7" t="s">
        <v>1274</v>
      </c>
      <c r="I567" s="7" t="s">
        <v>1197</v>
      </c>
      <c r="J567" s="56">
        <v>70</v>
      </c>
      <c r="K567" s="81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57">
        <f>ROUND(Tableau1[[#This Row],[Prix_Unit_HT]],2)*Tableau1[[#This Row],[Qte_commande]]</f>
        <v>178.98</v>
      </c>
      <c r="P567" s="57">
        <f>ROUND(Tableau1[[#This Row],[Prix_Unit_TTC]],2)*Tableau1[[#This Row],[Qte_commande]]</f>
        <v>214.74</v>
      </c>
      <c r="Q567" s="1">
        <v>6</v>
      </c>
      <c r="R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67" s="1"/>
      <c r="V567" s="1"/>
    </row>
    <row r="568" spans="1:22" ht="13.2" x14ac:dyDescent="0.25">
      <c r="A568" s="2">
        <v>43042</v>
      </c>
      <c r="B568" s="56" t="s">
        <v>756</v>
      </c>
      <c r="C568" s="1" t="s">
        <v>64</v>
      </c>
      <c r="D568" s="1" t="s">
        <v>66</v>
      </c>
      <c r="E568" s="193"/>
      <c r="G568" s="1" t="s">
        <v>1247</v>
      </c>
      <c r="H568" s="1" t="s">
        <v>1275</v>
      </c>
      <c r="I568" s="1" t="s">
        <v>1236</v>
      </c>
      <c r="J568" s="56">
        <v>20</v>
      </c>
      <c r="K568" s="81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57">
        <f>ROUND(Tableau1[[#This Row],[Prix_Unit_HT]],2)*Tableau1[[#This Row],[Qte_commande]]</f>
        <v>97.2</v>
      </c>
      <c r="P568" s="57">
        <f>ROUND(Tableau1[[#This Row],[Prix_Unit_TTC]],2)*Tableau1[[#This Row],[Qte_commande]]</f>
        <v>102</v>
      </c>
      <c r="Q568" s="1">
        <v>34.29</v>
      </c>
      <c r="R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68" s="1"/>
      <c r="V568" s="1"/>
    </row>
    <row r="569" spans="1:22" ht="13.2" x14ac:dyDescent="0.25">
      <c r="A569" s="2">
        <v>43042</v>
      </c>
      <c r="B569" s="56" t="s">
        <v>756</v>
      </c>
      <c r="C569" s="1" t="s">
        <v>64</v>
      </c>
      <c r="D569" s="1" t="s">
        <v>66</v>
      </c>
      <c r="E569" s="193"/>
      <c r="G569" s="1" t="s">
        <v>1247</v>
      </c>
      <c r="H569" s="1" t="s">
        <v>1274</v>
      </c>
      <c r="I569" s="1" t="s">
        <v>1175</v>
      </c>
      <c r="J569" s="56">
        <v>70</v>
      </c>
      <c r="K569" s="81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57">
        <f>ROUND(Tableau1[[#This Row],[Prix_Unit_HT]],2)*Tableau1[[#This Row],[Qte_commande]]</f>
        <v>3007.2</v>
      </c>
      <c r="P569" s="57">
        <f>ROUND(Tableau1[[#This Row],[Prix_Unit_TTC]],2)*Tableau1[[#This Row],[Qte_commande]]</f>
        <v>3609.6</v>
      </c>
      <c r="Q569" s="1">
        <v>240</v>
      </c>
      <c r="R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569" s="1"/>
      <c r="V569" s="1"/>
    </row>
    <row r="570" spans="1:22" ht="13.2" x14ac:dyDescent="0.25">
      <c r="A570" s="2">
        <v>43042</v>
      </c>
      <c r="B570" s="56" t="s">
        <v>756</v>
      </c>
      <c r="C570" s="1" t="s">
        <v>64</v>
      </c>
      <c r="D570" s="1" t="s">
        <v>66</v>
      </c>
      <c r="E570" s="193"/>
      <c r="G570" s="1" t="s">
        <v>1247</v>
      </c>
      <c r="H570" s="1" t="s">
        <v>1274</v>
      </c>
      <c r="I570" s="1" t="s">
        <v>1223</v>
      </c>
      <c r="J570" s="56">
        <v>50</v>
      </c>
      <c r="K570" s="81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57">
        <f>ROUND(Tableau1[[#This Row],[Prix_Unit_HT]],2)*Tableau1[[#This Row],[Qte_commande]]</f>
        <v>302.28000000000003</v>
      </c>
      <c r="P570" s="57">
        <f>ROUND(Tableau1[[#This Row],[Prix_Unit_TTC]],2)*Tableau1[[#This Row],[Qte_commande]]</f>
        <v>362.76</v>
      </c>
      <c r="Q570" s="1">
        <v>8.57</v>
      </c>
      <c r="R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570" s="1"/>
      <c r="V570" s="1"/>
    </row>
    <row r="571" spans="1:22" ht="13.2" x14ac:dyDescent="0.25">
      <c r="A571" s="2">
        <v>43042</v>
      </c>
      <c r="B571" s="56" t="s">
        <v>756</v>
      </c>
      <c r="C571" s="1" t="s">
        <v>64</v>
      </c>
      <c r="D571" s="1" t="s">
        <v>66</v>
      </c>
      <c r="E571" s="193"/>
      <c r="G571" s="1" t="s">
        <v>1247</v>
      </c>
      <c r="H571" s="1" t="s">
        <v>1274</v>
      </c>
      <c r="I571" s="1" t="s">
        <v>1217</v>
      </c>
      <c r="J571" s="56">
        <v>70</v>
      </c>
      <c r="K571" s="81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57">
        <f>ROUND(Tableau1[[#This Row],[Prix_Unit_HT]],2)*Tableau1[[#This Row],[Qte_commande]]</f>
        <v>66.179999999999993</v>
      </c>
      <c r="P571" s="57">
        <f>ROUND(Tableau1[[#This Row],[Prix_Unit_TTC]],2)*Tableau1[[#This Row],[Qte_commande]]</f>
        <v>79.38</v>
      </c>
      <c r="Q571" s="1">
        <v>6</v>
      </c>
      <c r="R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1" s="1"/>
      <c r="V571" s="1"/>
    </row>
    <row r="572" spans="1:22" ht="13.2" x14ac:dyDescent="0.25">
      <c r="A572" s="2">
        <v>43042</v>
      </c>
      <c r="B572" s="56" t="s">
        <v>756</v>
      </c>
      <c r="C572" s="1" t="s">
        <v>64</v>
      </c>
      <c r="D572" s="1" t="s">
        <v>66</v>
      </c>
      <c r="E572" s="193"/>
      <c r="G572" s="1" t="s">
        <v>1247</v>
      </c>
      <c r="H572" s="1" t="s">
        <v>1275</v>
      </c>
      <c r="I572" s="1" t="s">
        <v>1241</v>
      </c>
      <c r="J572" s="56">
        <v>20</v>
      </c>
      <c r="K572" s="81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57">
        <f>ROUND(Tableau1[[#This Row],[Prix_Unit_HT]],2)*Tableau1[[#This Row],[Qte_commande]]</f>
        <v>97.2</v>
      </c>
      <c r="P572" s="57">
        <f>ROUND(Tableau1[[#This Row],[Prix_Unit_TTC]],2)*Tableau1[[#This Row],[Qte_commande]]</f>
        <v>102</v>
      </c>
      <c r="Q572" s="1">
        <v>34.29</v>
      </c>
      <c r="R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572" s="1"/>
      <c r="V572" s="1"/>
    </row>
    <row r="573" spans="1:22" ht="13.2" x14ac:dyDescent="0.25">
      <c r="A573" s="2">
        <v>43042</v>
      </c>
      <c r="B573" s="56" t="s">
        <v>756</v>
      </c>
      <c r="C573" s="1" t="s">
        <v>64</v>
      </c>
      <c r="D573" s="1" t="s">
        <v>66</v>
      </c>
      <c r="E573" s="193"/>
      <c r="G573" s="1" t="s">
        <v>1247</v>
      </c>
      <c r="H573" s="1" t="s">
        <v>1275</v>
      </c>
      <c r="I573" s="1" t="s">
        <v>1237</v>
      </c>
      <c r="J573" s="56">
        <v>20</v>
      </c>
      <c r="K573" s="81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57">
        <f>ROUND(Tableau1[[#This Row],[Prix_Unit_HT]],2)*Tableau1[[#This Row],[Qte_commande]]</f>
        <v>116.64000000000001</v>
      </c>
      <c r="P573" s="57">
        <f>ROUND(Tableau1[[#This Row],[Prix_Unit_TTC]],2)*Tableau1[[#This Row],[Qte_commande]]</f>
        <v>122.39999999999999</v>
      </c>
      <c r="Q573" s="1">
        <v>41.14</v>
      </c>
      <c r="R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573" s="1"/>
      <c r="V573" s="1"/>
    </row>
    <row r="574" spans="1:22" ht="13.2" x14ac:dyDescent="0.25">
      <c r="A574" s="2">
        <v>43042</v>
      </c>
      <c r="B574" s="56" t="s">
        <v>756</v>
      </c>
      <c r="C574" s="1" t="s">
        <v>64</v>
      </c>
      <c r="D574" s="1" t="s">
        <v>66</v>
      </c>
      <c r="E574" s="193"/>
      <c r="G574" s="1" t="s">
        <v>1247</v>
      </c>
      <c r="H574" s="1" t="s">
        <v>1274</v>
      </c>
      <c r="I574" s="1" t="s">
        <v>924</v>
      </c>
      <c r="J574" s="56">
        <v>70</v>
      </c>
      <c r="K574" s="81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57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57">
        <f>ROUND(Tableau1[[#This Row],[Prix_Unit_HT]],2)*Tableau1[[#This Row],[Qte_commande]]</f>
        <v>0</v>
      </c>
      <c r="P574" s="57">
        <f>ROUND(Tableau1[[#This Row],[Prix_Unit_TTC]],2)*Tableau1[[#This Row],[Qte_commande]]</f>
        <v>0</v>
      </c>
      <c r="Q574" s="1">
        <v>6</v>
      </c>
      <c r="R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74" s="1"/>
      <c r="V574" s="1"/>
    </row>
    <row r="575" spans="1:22" ht="13.2" x14ac:dyDescent="0.25">
      <c r="A575" s="2">
        <v>43046</v>
      </c>
      <c r="B575" s="56" t="s">
        <v>886</v>
      </c>
      <c r="C575" s="1" t="s">
        <v>350</v>
      </c>
      <c r="D575" s="1" t="s">
        <v>30</v>
      </c>
      <c r="E575" s="193"/>
      <c r="G575" s="1" t="s">
        <v>1163</v>
      </c>
      <c r="H575" s="1" t="s">
        <v>1276</v>
      </c>
      <c r="I575" s="1" t="s">
        <v>128</v>
      </c>
      <c r="J575" s="107">
        <v>3</v>
      </c>
      <c r="K575" s="81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57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57">
        <f>ROUND(Tableau1[[#This Row],[Prix_Unit_HT]],2)*Tableau1[[#This Row],[Qte_commande]]</f>
        <v>299</v>
      </c>
      <c r="P575" s="57">
        <f>ROUND(Tableau1[[#This Row],[Prix_Unit_TTC]],2)*Tableau1[[#This Row],[Qte_commande]]</f>
        <v>358.8</v>
      </c>
      <c r="Q575" s="1">
        <v>1</v>
      </c>
      <c r="R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5" s="1"/>
      <c r="V575" s="1"/>
    </row>
    <row r="576" spans="1:22" ht="13.2" x14ac:dyDescent="0.25">
      <c r="A576" s="2">
        <v>43046</v>
      </c>
      <c r="B576" s="56" t="s">
        <v>883</v>
      </c>
      <c r="C576" s="1" t="s">
        <v>884</v>
      </c>
      <c r="D576" s="1" t="s">
        <v>885</v>
      </c>
      <c r="E576" s="193"/>
      <c r="G576" s="1" t="s">
        <v>1163</v>
      </c>
      <c r="H576" s="1" t="s">
        <v>1276</v>
      </c>
      <c r="I576" s="1" t="s">
        <v>128</v>
      </c>
      <c r="J576" s="107">
        <v>3</v>
      </c>
      <c r="K576" s="81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57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57">
        <f>ROUND(Tableau1[[#This Row],[Prix_Unit_HT]],2)*Tableau1[[#This Row],[Qte_commande]]</f>
        <v>299</v>
      </c>
      <c r="P576" s="57">
        <f>ROUND(Tableau1[[#This Row],[Prix_Unit_TTC]],2)*Tableau1[[#This Row],[Qte_commande]]</f>
        <v>358.8</v>
      </c>
      <c r="Q576" s="1">
        <v>1</v>
      </c>
      <c r="R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76" s="1"/>
      <c r="V576" s="1"/>
    </row>
    <row r="577" spans="1:22" ht="14.7" customHeight="1" x14ac:dyDescent="0.25">
      <c r="A577" s="2">
        <v>43047</v>
      </c>
      <c r="B577" s="56" t="s">
        <v>922</v>
      </c>
      <c r="C577" s="1" t="s">
        <v>142</v>
      </c>
      <c r="D577" s="1" t="s">
        <v>144</v>
      </c>
      <c r="E577" s="193"/>
      <c r="G577" s="1" t="s">
        <v>1247</v>
      </c>
      <c r="H577" s="1" t="s">
        <v>1274</v>
      </c>
      <c r="I577" s="1" t="s">
        <v>1175</v>
      </c>
      <c r="J577" s="56">
        <v>70</v>
      </c>
      <c r="K577" s="81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57">
        <f>ROUND(Tableau1[[#This Row],[Prix_Unit_HT]],2)*Tableau1[[#This Row],[Qte_commande]]</f>
        <v>7518</v>
      </c>
      <c r="P577" s="57">
        <f>ROUND(Tableau1[[#This Row],[Prix_Unit_TTC]],2)*Tableau1[[#This Row],[Qte_commande]]</f>
        <v>9024</v>
      </c>
      <c r="Q577" s="1">
        <v>600</v>
      </c>
      <c r="R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600</v>
      </c>
      <c r="U577" s="1"/>
      <c r="V577" s="1"/>
    </row>
    <row r="578" spans="1:22" ht="14.7" customHeight="1" x14ac:dyDescent="0.25">
      <c r="A578" s="2">
        <v>43047</v>
      </c>
      <c r="B578" s="56" t="s">
        <v>922</v>
      </c>
      <c r="C578" s="1" t="s">
        <v>142</v>
      </c>
      <c r="D578" s="1" t="s">
        <v>144</v>
      </c>
      <c r="E578" s="193"/>
      <c r="G578" s="1" t="s">
        <v>1247</v>
      </c>
      <c r="H578" s="1"/>
      <c r="I578" s="1" t="s">
        <v>923</v>
      </c>
      <c r="J578" s="57" t="s">
        <v>5</v>
      </c>
      <c r="K578" s="81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57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57">
        <f>ROUND(Tableau1[[#This Row],[Prix_Unit_HT]],2)*Tableau1[[#This Row],[Qte_commande]]</f>
        <v>0</v>
      </c>
      <c r="P578" s="57">
        <f>ROUND(Tableau1[[#This Row],[Prix_Unit_TTC]],2)*Tableau1[[#This Row],[Qte_commande]]</f>
        <v>0</v>
      </c>
      <c r="Q578" s="1">
        <v>1200</v>
      </c>
      <c r="R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578" s="1"/>
      <c r="V578" s="1"/>
    </row>
    <row r="579" spans="1:22" ht="14.7" customHeight="1" x14ac:dyDescent="0.25">
      <c r="A579" s="2">
        <v>43049</v>
      </c>
      <c r="B579" s="56" t="s">
        <v>925</v>
      </c>
      <c r="C579" s="1" t="s">
        <v>642</v>
      </c>
      <c r="D579" s="1" t="s">
        <v>477</v>
      </c>
      <c r="E579" s="193"/>
      <c r="G579" s="1" t="s">
        <v>1163</v>
      </c>
      <c r="H579" s="7" t="s">
        <v>1275</v>
      </c>
      <c r="I579" s="7" t="s">
        <v>1239</v>
      </c>
      <c r="J579" s="56">
        <v>20</v>
      </c>
      <c r="K579" s="81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57">
        <f>ROUND(Tableau1[[#This Row],[Prix_Unit_HT]],2)*Tableau1[[#This Row],[Qte_commande]]</f>
        <v>21.36</v>
      </c>
      <c r="P579" s="57">
        <f>ROUND(Tableau1[[#This Row],[Prix_Unit_TTC]],2)*Tableau1[[#This Row],[Qte_commande]]</f>
        <v>22.56</v>
      </c>
      <c r="Q579" s="1">
        <v>6.86</v>
      </c>
      <c r="R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79" s="1"/>
      <c r="V579" s="1"/>
    </row>
    <row r="580" spans="1:22" ht="14.7" customHeight="1" x14ac:dyDescent="0.25">
      <c r="A580" s="2">
        <v>43049</v>
      </c>
      <c r="B580" s="56" t="s">
        <v>925</v>
      </c>
      <c r="C580" s="1" t="s">
        <v>642</v>
      </c>
      <c r="D580" s="1" t="s">
        <v>477</v>
      </c>
      <c r="E580" s="193"/>
      <c r="G580" s="1" t="s">
        <v>1163</v>
      </c>
      <c r="H580" s="7" t="s">
        <v>1275</v>
      </c>
      <c r="I580" s="7" t="s">
        <v>1240</v>
      </c>
      <c r="J580" s="56">
        <v>20</v>
      </c>
      <c r="K580" s="81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57">
        <f>ROUND(Tableau1[[#This Row],[Prix_Unit_HT]],2)*Tableau1[[#This Row],[Qte_commande]]</f>
        <v>21.36</v>
      </c>
      <c r="P580" s="57">
        <f>ROUND(Tableau1[[#This Row],[Prix_Unit_TTC]],2)*Tableau1[[#This Row],[Qte_commande]]</f>
        <v>22.56</v>
      </c>
      <c r="Q580" s="1">
        <v>6.86</v>
      </c>
      <c r="R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0" s="1"/>
      <c r="V580" s="1"/>
    </row>
    <row r="581" spans="1:22" ht="14.7" customHeight="1" x14ac:dyDescent="0.25">
      <c r="A581" s="2">
        <v>43049</v>
      </c>
      <c r="B581" s="56" t="s">
        <v>925</v>
      </c>
      <c r="C581" s="1" t="s">
        <v>642</v>
      </c>
      <c r="D581" s="1" t="s">
        <v>477</v>
      </c>
      <c r="E581" s="193"/>
      <c r="G581" s="1" t="s">
        <v>1163</v>
      </c>
      <c r="H581" s="7" t="s">
        <v>1275</v>
      </c>
      <c r="I581" s="7" t="s">
        <v>1242</v>
      </c>
      <c r="J581" s="56">
        <v>20</v>
      </c>
      <c r="K581" s="81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57">
        <f>ROUND(Tableau1[[#This Row],[Prix_Unit_HT]],2)*Tableau1[[#This Row],[Qte_commande]]</f>
        <v>21.36</v>
      </c>
      <c r="P581" s="57">
        <f>ROUND(Tableau1[[#This Row],[Prix_Unit_TTC]],2)*Tableau1[[#This Row],[Qte_commande]]</f>
        <v>22.56</v>
      </c>
      <c r="Q581" s="1">
        <v>6.86</v>
      </c>
      <c r="R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581" s="1"/>
      <c r="V581" s="1"/>
    </row>
    <row r="582" spans="1:22" ht="14.7" customHeight="1" x14ac:dyDescent="0.25">
      <c r="A582" s="2">
        <v>43049</v>
      </c>
      <c r="B582" s="56" t="s">
        <v>925</v>
      </c>
      <c r="C582" s="1" t="s">
        <v>642</v>
      </c>
      <c r="D582" s="1" t="s">
        <v>477</v>
      </c>
      <c r="E582" s="193"/>
      <c r="G582" s="1" t="s">
        <v>1163</v>
      </c>
      <c r="H582" s="1" t="s">
        <v>1274</v>
      </c>
      <c r="I582" s="1" t="s">
        <v>1223</v>
      </c>
      <c r="J582" s="56">
        <v>50</v>
      </c>
      <c r="K582" s="81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57">
        <f>ROUND(Tableau1[[#This Row],[Prix_Unit_HT]],2)*Tableau1[[#This Row],[Qte_commande]]</f>
        <v>168.3</v>
      </c>
      <c r="P582" s="57">
        <f>ROUND(Tableau1[[#This Row],[Prix_Unit_TTC]],2)*Tableau1[[#This Row],[Qte_commande]]</f>
        <v>201.95999999999998</v>
      </c>
      <c r="Q582" s="1">
        <v>4.29</v>
      </c>
      <c r="R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582" s="1"/>
      <c r="V582" s="1"/>
    </row>
    <row r="583" spans="1:22" ht="14.7" customHeight="1" x14ac:dyDescent="0.25">
      <c r="A583" s="2">
        <v>43049</v>
      </c>
      <c r="B583" s="56" t="s">
        <v>925</v>
      </c>
      <c r="C583" s="1" t="s">
        <v>642</v>
      </c>
      <c r="D583" s="1" t="s">
        <v>477</v>
      </c>
      <c r="E583" s="193"/>
      <c r="G583" s="1" t="s">
        <v>1163</v>
      </c>
      <c r="H583" s="1" t="s">
        <v>1275</v>
      </c>
      <c r="I583" s="1" t="s">
        <v>1241</v>
      </c>
      <c r="J583" s="56">
        <v>20</v>
      </c>
      <c r="K583" s="81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57">
        <f>ROUND(Tableau1[[#This Row],[Prix_Unit_HT]],2)*Tableau1[[#This Row],[Qte_commande]]</f>
        <v>42.72</v>
      </c>
      <c r="P583" s="57">
        <f>ROUND(Tableau1[[#This Row],[Prix_Unit_TTC]],2)*Tableau1[[#This Row],[Qte_commande]]</f>
        <v>45.12</v>
      </c>
      <c r="Q583" s="1">
        <v>13.71</v>
      </c>
      <c r="R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3" s="1"/>
      <c r="V583" s="1"/>
    </row>
    <row r="584" spans="1:22" ht="14.7" customHeight="1" x14ac:dyDescent="0.25">
      <c r="A584" s="2">
        <v>43049</v>
      </c>
      <c r="B584" s="56" t="s">
        <v>925</v>
      </c>
      <c r="C584" s="1" t="s">
        <v>642</v>
      </c>
      <c r="D584" s="1" t="s">
        <v>477</v>
      </c>
      <c r="E584" s="193"/>
      <c r="G584" s="1" t="s">
        <v>1163</v>
      </c>
      <c r="H584" s="1" t="s">
        <v>1275</v>
      </c>
      <c r="I584" s="1" t="s">
        <v>1237</v>
      </c>
      <c r="J584" s="56">
        <v>20</v>
      </c>
      <c r="K584" s="81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57">
        <f>ROUND(Tableau1[[#This Row],[Prix_Unit_HT]],2)*Tableau1[[#This Row],[Qte_commande]]</f>
        <v>42.72</v>
      </c>
      <c r="P584" s="57">
        <f>ROUND(Tableau1[[#This Row],[Prix_Unit_TTC]],2)*Tableau1[[#This Row],[Qte_commande]]</f>
        <v>45.12</v>
      </c>
      <c r="Q584" s="1">
        <v>13.71</v>
      </c>
      <c r="R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4" s="1"/>
      <c r="V584" s="1"/>
    </row>
    <row r="585" spans="1:22" ht="14.7" customHeight="1" x14ac:dyDescent="0.25">
      <c r="A585" s="2">
        <v>43055</v>
      </c>
      <c r="B585" s="56" t="s">
        <v>777</v>
      </c>
      <c r="C585" s="1" t="s">
        <v>94</v>
      </c>
      <c r="D585" s="1" t="s">
        <v>96</v>
      </c>
      <c r="E585" s="193"/>
      <c r="G585" s="1" t="s">
        <v>1247</v>
      </c>
      <c r="H585" s="7" t="s">
        <v>1275</v>
      </c>
      <c r="I585" s="7" t="s">
        <v>1242</v>
      </c>
      <c r="J585" s="56">
        <v>20</v>
      </c>
      <c r="K585" s="81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57">
        <f>ROUND(Tableau1[[#This Row],[Prix_Unit_HT]],2)*Tableau1[[#This Row],[Qte_commande]]</f>
        <v>38.880000000000003</v>
      </c>
      <c r="P585" s="57">
        <f>ROUND(Tableau1[[#This Row],[Prix_Unit_TTC]],2)*Tableau1[[#This Row],[Qte_commande]]</f>
        <v>40.799999999999997</v>
      </c>
      <c r="Q585" s="1">
        <v>13.71</v>
      </c>
      <c r="R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585" s="1"/>
      <c r="V585" s="1"/>
    </row>
    <row r="586" spans="1:22" ht="14.7" customHeight="1" x14ac:dyDescent="0.25">
      <c r="A586" s="2">
        <v>43055</v>
      </c>
      <c r="B586" s="56" t="s">
        <v>777</v>
      </c>
      <c r="C586" s="1" t="s">
        <v>94</v>
      </c>
      <c r="D586" s="1" t="s">
        <v>96</v>
      </c>
      <c r="E586" s="193"/>
      <c r="G586" s="1" t="s">
        <v>1247</v>
      </c>
      <c r="H586" s="1" t="s">
        <v>1274</v>
      </c>
      <c r="I586" s="1" t="s">
        <v>1175</v>
      </c>
      <c r="J586" s="56">
        <v>70</v>
      </c>
      <c r="K586" s="81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57">
        <f>ROUND(Tableau1[[#This Row],[Prix_Unit_HT]],2)*Tableau1[[#This Row],[Qte_commande]]</f>
        <v>150.35999999999999</v>
      </c>
      <c r="P586" s="57">
        <f>ROUND(Tableau1[[#This Row],[Prix_Unit_TTC]],2)*Tableau1[[#This Row],[Qte_commande]]</f>
        <v>180.48</v>
      </c>
      <c r="Q586" s="1">
        <v>12</v>
      </c>
      <c r="R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6" s="1"/>
      <c r="V586" s="1"/>
    </row>
    <row r="587" spans="1:22" ht="14.7" customHeight="1" x14ac:dyDescent="0.25">
      <c r="A587" s="2">
        <v>43055</v>
      </c>
      <c r="B587" s="56" t="s">
        <v>777</v>
      </c>
      <c r="C587" s="1" t="s">
        <v>94</v>
      </c>
      <c r="D587" s="1" t="s">
        <v>96</v>
      </c>
      <c r="E587" s="193"/>
      <c r="G587" s="1" t="s">
        <v>1247</v>
      </c>
      <c r="H587" s="1" t="s">
        <v>1274</v>
      </c>
      <c r="I587" s="1" t="s">
        <v>1175</v>
      </c>
      <c r="J587" s="56">
        <v>100</v>
      </c>
      <c r="K587" s="81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57">
        <f>ROUND(Tableau1[[#This Row],[Prix_Unit_HT]],2)*Tableau1[[#This Row],[Qte_commande]]</f>
        <v>205.20000000000002</v>
      </c>
      <c r="P587" s="57">
        <f>ROUND(Tableau1[[#This Row],[Prix_Unit_TTC]],2)*Tableau1[[#This Row],[Qte_commande]]</f>
        <v>246.24</v>
      </c>
      <c r="Q587" s="1">
        <v>17.14</v>
      </c>
      <c r="R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587" s="1"/>
      <c r="V587" s="1"/>
    </row>
    <row r="588" spans="1:22" ht="14.7" customHeight="1" x14ac:dyDescent="0.25">
      <c r="A588" s="2">
        <v>43055</v>
      </c>
      <c r="B588" s="56" t="s">
        <v>777</v>
      </c>
      <c r="C588" s="1" t="s">
        <v>94</v>
      </c>
      <c r="D588" s="1" t="s">
        <v>96</v>
      </c>
      <c r="E588" s="193"/>
      <c r="G588" s="1" t="s">
        <v>1247</v>
      </c>
      <c r="H588" s="1" t="s">
        <v>1275</v>
      </c>
      <c r="I588" s="1" t="s">
        <v>1243</v>
      </c>
      <c r="J588" s="56">
        <v>50</v>
      </c>
      <c r="K588" s="81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57">
        <f>ROUND(Tableau1[[#This Row],[Prix_Unit_HT]],2)*Tableau1[[#This Row],[Qte_commande]]</f>
        <v>200</v>
      </c>
      <c r="P588" s="57">
        <f>ROUND(Tableau1[[#This Row],[Prix_Unit_TTC]],2)*Tableau1[[#This Row],[Qte_commande]]</f>
        <v>212</v>
      </c>
      <c r="Q588" s="1">
        <v>142.86000000000001</v>
      </c>
      <c r="R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588" s="1"/>
      <c r="V588" s="1"/>
    </row>
    <row r="589" spans="1:22" ht="14.7" customHeight="1" x14ac:dyDescent="0.25">
      <c r="A589" s="2">
        <v>43055</v>
      </c>
      <c r="B589" s="56" t="s">
        <v>777</v>
      </c>
      <c r="C589" s="1" t="s">
        <v>94</v>
      </c>
      <c r="D589" s="1" t="s">
        <v>96</v>
      </c>
      <c r="E589" s="193"/>
      <c r="G589" s="1" t="s">
        <v>1247</v>
      </c>
      <c r="H589" s="1" t="s">
        <v>1274</v>
      </c>
      <c r="I589" s="1" t="s">
        <v>1245</v>
      </c>
      <c r="J589" s="56">
        <v>70</v>
      </c>
      <c r="K589" s="81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57">
        <f>ROUND(Tableau1[[#This Row],[Prix_Unit_HT]],2)*Tableau1[[#This Row],[Qte_commande]]</f>
        <v>150.72</v>
      </c>
      <c r="P589" s="57">
        <f>ROUND(Tableau1[[#This Row],[Prix_Unit_TTC]],2)*Tableau1[[#This Row],[Qte_commande]]</f>
        <v>180.84</v>
      </c>
      <c r="Q589" s="1">
        <v>12</v>
      </c>
      <c r="R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589" s="1"/>
      <c r="V589" s="1"/>
    </row>
    <row r="590" spans="1:22" ht="14.7" customHeight="1" x14ac:dyDescent="0.25">
      <c r="A590" s="2">
        <v>43055</v>
      </c>
      <c r="B590" s="56" t="s">
        <v>777</v>
      </c>
      <c r="C590" s="1" t="s">
        <v>94</v>
      </c>
      <c r="D590" s="1" t="s">
        <v>96</v>
      </c>
      <c r="E590" s="193"/>
      <c r="G590" s="1" t="s">
        <v>1247</v>
      </c>
      <c r="H590" s="1" t="s">
        <v>1275</v>
      </c>
      <c r="I590" s="1" t="s">
        <v>1237</v>
      </c>
      <c r="J590" s="56">
        <v>20</v>
      </c>
      <c r="K590" s="81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57">
        <f>ROUND(Tableau1[[#This Row],[Prix_Unit_HT]],2)*Tableau1[[#This Row],[Qte_commande]]</f>
        <v>77.760000000000005</v>
      </c>
      <c r="P590" s="57">
        <f>ROUND(Tableau1[[#This Row],[Prix_Unit_TTC]],2)*Tableau1[[#This Row],[Qte_commande]]</f>
        <v>81.599999999999994</v>
      </c>
      <c r="Q590" s="1">
        <v>27.43</v>
      </c>
      <c r="R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590" s="1"/>
      <c r="V590" s="1"/>
    </row>
    <row r="591" spans="1:22" ht="14.7" customHeight="1" x14ac:dyDescent="0.25">
      <c r="A591" s="2">
        <v>43056</v>
      </c>
      <c r="B591" s="56" t="s">
        <v>951</v>
      </c>
      <c r="C591" s="1" t="s">
        <v>226</v>
      </c>
      <c r="D591" s="1" t="s">
        <v>228</v>
      </c>
      <c r="E591" s="193"/>
      <c r="G591" s="1" t="s">
        <v>1247</v>
      </c>
      <c r="H591" s="1" t="s">
        <v>1274</v>
      </c>
      <c r="I591" s="1" t="s">
        <v>1175</v>
      </c>
      <c r="J591" s="56">
        <v>70</v>
      </c>
      <c r="K591" s="81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57">
        <f>ROUND(Tableau1[[#This Row],[Prix_Unit_HT]],2)*Tableau1[[#This Row],[Qte_commande]]</f>
        <v>225.54</v>
      </c>
      <c r="P591" s="57">
        <f>ROUND(Tableau1[[#This Row],[Prix_Unit_TTC]],2)*Tableau1[[#This Row],[Qte_commande]]</f>
        <v>270.71999999999997</v>
      </c>
      <c r="Q591" s="1">
        <v>18</v>
      </c>
      <c r="R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591" s="1"/>
      <c r="V591" s="1"/>
    </row>
    <row r="592" spans="1:22" ht="14.7" customHeight="1" x14ac:dyDescent="0.25">
      <c r="A592" s="2">
        <v>43056</v>
      </c>
      <c r="B592" s="56" t="s">
        <v>951</v>
      </c>
      <c r="C592" s="1" t="s">
        <v>226</v>
      </c>
      <c r="D592" s="1" t="s">
        <v>228</v>
      </c>
      <c r="E592" s="193"/>
      <c r="G592" s="1" t="s">
        <v>1247</v>
      </c>
      <c r="H592" s="1" t="s">
        <v>1274</v>
      </c>
      <c r="I592" s="1" t="s">
        <v>1175</v>
      </c>
      <c r="J592" s="56">
        <v>70</v>
      </c>
      <c r="K592" s="81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57">
        <f>ROUND(Tableau1[[#This Row],[Prix_Unit_HT]],2)*Tableau1[[#This Row],[Qte_commande]]</f>
        <v>1653.9599999999998</v>
      </c>
      <c r="P592" s="57">
        <f>ROUND(Tableau1[[#This Row],[Prix_Unit_TTC]],2)*Tableau1[[#This Row],[Qte_commande]]</f>
        <v>1985.28</v>
      </c>
      <c r="Q592" s="1">
        <v>132</v>
      </c>
      <c r="R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132.00000000000003</v>
      </c>
      <c r="U592" s="1"/>
      <c r="V592" s="1"/>
    </row>
    <row r="593" spans="1:22" ht="14.7" customHeight="1" x14ac:dyDescent="0.25">
      <c r="A593" s="2">
        <v>43059</v>
      </c>
      <c r="B593" s="56" t="s">
        <v>729</v>
      </c>
      <c r="C593" s="1" t="s">
        <v>157</v>
      </c>
      <c r="D593" s="1" t="s">
        <v>159</v>
      </c>
      <c r="E593" s="193"/>
      <c r="G593" s="1" t="s">
        <v>1247</v>
      </c>
      <c r="H593" s="7" t="s">
        <v>1274</v>
      </c>
      <c r="I593" s="1" t="s">
        <v>1244</v>
      </c>
      <c r="J593" s="56">
        <v>70</v>
      </c>
      <c r="K593" s="81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57">
        <f>ROUND(Tableau1[[#This Row],[Prix_Unit_HT]],2)*Tableau1[[#This Row],[Qte_commande]]</f>
        <v>104.46000000000001</v>
      </c>
      <c r="P593" s="57">
        <f>ROUND(Tableau1[[#This Row],[Prix_Unit_TTC]],2)*Tableau1[[#This Row],[Qte_commande]]</f>
        <v>125.34</v>
      </c>
      <c r="Q593" s="1">
        <v>6</v>
      </c>
      <c r="R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593" s="1"/>
      <c r="V593" s="1"/>
    </row>
    <row r="594" spans="1:22" ht="14.7" customHeight="1" x14ac:dyDescent="0.25">
      <c r="A594" s="2">
        <v>43059</v>
      </c>
      <c r="B594" s="56" t="s">
        <v>729</v>
      </c>
      <c r="C594" s="1" t="s">
        <v>157</v>
      </c>
      <c r="D594" s="1" t="s">
        <v>159</v>
      </c>
      <c r="E594" s="193"/>
      <c r="G594" s="1" t="s">
        <v>1247</v>
      </c>
      <c r="H594" s="1" t="s">
        <v>1274</v>
      </c>
      <c r="I594" s="1" t="s">
        <v>1175</v>
      </c>
      <c r="J594" s="56">
        <v>100</v>
      </c>
      <c r="K594" s="81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57">
        <f>ROUND(Tableau1[[#This Row],[Prix_Unit_HT]],2)*Tableau1[[#This Row],[Qte_commande]]</f>
        <v>2565</v>
      </c>
      <c r="P594" s="57">
        <f>ROUND(Tableau1[[#This Row],[Prix_Unit_TTC]],2)*Tableau1[[#This Row],[Qte_commande]]</f>
        <v>3078</v>
      </c>
      <c r="Q594" s="1">
        <v>214.29</v>
      </c>
      <c r="R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594" s="1"/>
      <c r="V594" s="1"/>
    </row>
    <row r="595" spans="1:22" ht="14.7" customHeight="1" x14ac:dyDescent="0.25">
      <c r="A595" s="2">
        <v>43059</v>
      </c>
      <c r="B595" s="56" t="s">
        <v>729</v>
      </c>
      <c r="C595" s="1" t="s">
        <v>157</v>
      </c>
      <c r="D595" s="1" t="s">
        <v>159</v>
      </c>
      <c r="E595" s="193"/>
      <c r="G595" s="1" t="s">
        <v>1247</v>
      </c>
      <c r="H595" s="1" t="s">
        <v>1275</v>
      </c>
      <c r="I595" s="1" t="s">
        <v>1243</v>
      </c>
      <c r="J595" s="56">
        <v>50</v>
      </c>
      <c r="K595" s="81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57">
        <f>ROUND(Tableau1[[#This Row],[Prix_Unit_HT]],2)*Tableau1[[#This Row],[Qte_commande]]</f>
        <v>80</v>
      </c>
      <c r="P595" s="57">
        <f>ROUND(Tableau1[[#This Row],[Prix_Unit_TTC]],2)*Tableau1[[#This Row],[Qte_commande]]</f>
        <v>84.800000000000011</v>
      </c>
      <c r="Q595" s="1">
        <v>57.14</v>
      </c>
      <c r="R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595" s="1"/>
      <c r="V595" s="1"/>
    </row>
    <row r="596" spans="1:22" ht="14.7" customHeight="1" x14ac:dyDescent="0.25">
      <c r="A596" s="2">
        <v>43059</v>
      </c>
      <c r="B596" s="56" t="s">
        <v>729</v>
      </c>
      <c r="C596" s="1" t="s">
        <v>157</v>
      </c>
      <c r="D596" s="1" t="s">
        <v>159</v>
      </c>
      <c r="E596" s="193"/>
      <c r="G596" s="1" t="s">
        <v>1247</v>
      </c>
      <c r="H596" s="1" t="s">
        <v>1274</v>
      </c>
      <c r="I596" s="1" t="s">
        <v>1188</v>
      </c>
      <c r="J596" s="56">
        <v>70</v>
      </c>
      <c r="K596" s="81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57">
        <f>ROUND(Tableau1[[#This Row],[Prix_Unit_HT]],2)*Tableau1[[#This Row],[Qte_commande]]</f>
        <v>16.350000000000001</v>
      </c>
      <c r="P596" s="57">
        <f>ROUND(Tableau1[[#This Row],[Prix_Unit_TTC]],2)*Tableau1[[#This Row],[Qte_commande]]</f>
        <v>19.62</v>
      </c>
      <c r="Q596" s="1">
        <v>1</v>
      </c>
      <c r="R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6" s="1"/>
      <c r="V596" s="1"/>
    </row>
    <row r="597" spans="1:22" ht="14.7" customHeight="1" x14ac:dyDescent="0.25">
      <c r="A597" s="2">
        <v>43059</v>
      </c>
      <c r="B597" s="56" t="s">
        <v>729</v>
      </c>
      <c r="C597" s="1" t="s">
        <v>157</v>
      </c>
      <c r="D597" s="1" t="s">
        <v>159</v>
      </c>
      <c r="E597" s="193"/>
      <c r="G597" s="1" t="s">
        <v>1247</v>
      </c>
      <c r="H597" s="1" t="s">
        <v>1274</v>
      </c>
      <c r="I597" s="7" t="s">
        <v>1190</v>
      </c>
      <c r="J597" s="56">
        <v>70</v>
      </c>
      <c r="K597" s="81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57">
        <f>ROUND(Tableau1[[#This Row],[Prix_Unit_HT]],2)*Tableau1[[#This Row],[Qte_commande]]</f>
        <v>20</v>
      </c>
      <c r="P597" s="57">
        <f>ROUND(Tableau1[[#This Row],[Prix_Unit_TTC]],2)*Tableau1[[#This Row],[Qte_commande]]</f>
        <v>24</v>
      </c>
      <c r="Q597" s="1">
        <v>1</v>
      </c>
      <c r="R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7" s="1"/>
      <c r="V597" s="1"/>
    </row>
    <row r="598" spans="1:22" ht="14.7" customHeight="1" x14ac:dyDescent="0.25">
      <c r="A598" s="2">
        <v>43059</v>
      </c>
      <c r="B598" s="56" t="s">
        <v>729</v>
      </c>
      <c r="C598" s="1" t="s">
        <v>157</v>
      </c>
      <c r="D598" s="1" t="s">
        <v>159</v>
      </c>
      <c r="E598" s="193"/>
      <c r="G598" s="1" t="s">
        <v>1247</v>
      </c>
      <c r="H598" s="1" t="s">
        <v>1274</v>
      </c>
      <c r="I598" s="1" t="s">
        <v>1189</v>
      </c>
      <c r="J598" s="56">
        <v>70</v>
      </c>
      <c r="K598" s="81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57">
        <f>ROUND(Tableau1[[#This Row],[Prix_Unit_HT]],2)*Tableau1[[#This Row],[Qte_commande]]</f>
        <v>14.69</v>
      </c>
      <c r="P598" s="57">
        <f>ROUND(Tableau1[[#This Row],[Prix_Unit_TTC]],2)*Tableau1[[#This Row],[Qte_commande]]</f>
        <v>17.63</v>
      </c>
      <c r="Q598" s="1">
        <v>1</v>
      </c>
      <c r="R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598" s="1"/>
      <c r="V598" s="1"/>
    </row>
    <row r="599" spans="1:22" ht="14.7" customHeight="1" x14ac:dyDescent="0.25">
      <c r="A599" s="2">
        <v>43060</v>
      </c>
      <c r="B599" s="56" t="s">
        <v>769</v>
      </c>
      <c r="C599" s="1" t="s">
        <v>18</v>
      </c>
      <c r="D599" s="1" t="s">
        <v>20</v>
      </c>
      <c r="E599" s="193"/>
      <c r="G599" s="1" t="s">
        <v>1247</v>
      </c>
      <c r="H599" s="1" t="s">
        <v>1274</v>
      </c>
      <c r="I599" s="1" t="s">
        <v>1218</v>
      </c>
      <c r="J599" s="56">
        <v>100</v>
      </c>
      <c r="K599" s="81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57">
        <f>ROUND(Tableau1[[#This Row],[Prix_Unit_HT]],2)*Tableau1[[#This Row],[Qte_commande]]</f>
        <v>946.8</v>
      </c>
      <c r="P599" s="57">
        <f>ROUND(Tableau1[[#This Row],[Prix_Unit_TTC]],2)*Tableau1[[#This Row],[Qte_commande]]</f>
        <v>1135.8</v>
      </c>
      <c r="Q599" s="1">
        <v>85.71</v>
      </c>
      <c r="R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599" s="1"/>
      <c r="V599" s="1"/>
    </row>
    <row r="600" spans="1:22" ht="14.7" customHeight="1" x14ac:dyDescent="0.25">
      <c r="A600" s="2">
        <v>43062</v>
      </c>
      <c r="B600" s="56" t="s">
        <v>963</v>
      </c>
      <c r="C600" s="1" t="s">
        <v>162</v>
      </c>
      <c r="D600" s="1" t="s">
        <v>164</v>
      </c>
      <c r="E600" s="193"/>
      <c r="G600" s="1" t="s">
        <v>1247</v>
      </c>
      <c r="H600" s="1" t="s">
        <v>1274</v>
      </c>
      <c r="I600" s="1" t="s">
        <v>1175</v>
      </c>
      <c r="J600" s="56">
        <v>175</v>
      </c>
      <c r="K600" s="81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57">
        <f>ROUND(Tableau1[[#This Row],[Prix_Unit_HT]],2)*Tableau1[[#This Row],[Qte_commande]]</f>
        <v>2082.2400000000002</v>
      </c>
      <c r="P600" s="57">
        <f>ROUND(Tableau1[[#This Row],[Prix_Unit_TTC]],2)*Tableau1[[#This Row],[Qte_commande]]</f>
        <v>2498.4</v>
      </c>
      <c r="Q600" s="1">
        <v>180</v>
      </c>
      <c r="R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600" s="1"/>
      <c r="V600" s="1"/>
    </row>
    <row r="601" spans="1:22" ht="14.7" customHeight="1" x14ac:dyDescent="0.25">
      <c r="A601" s="2">
        <v>43067</v>
      </c>
      <c r="B601" s="56" t="s">
        <v>770</v>
      </c>
      <c r="C601" s="1" t="s">
        <v>12</v>
      </c>
      <c r="D601" s="1" t="s">
        <v>14</v>
      </c>
      <c r="E601" s="193"/>
      <c r="G601" s="1" t="s">
        <v>1247</v>
      </c>
      <c r="H601" s="7" t="s">
        <v>1275</v>
      </c>
      <c r="I601" s="7" t="s">
        <v>1242</v>
      </c>
      <c r="J601" s="56">
        <v>20</v>
      </c>
      <c r="K601" s="81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57">
        <f>ROUND(Tableau1[[#This Row],[Prix_Unit_HT]],2)*Tableau1[[#This Row],[Qte_commande]]</f>
        <v>58.320000000000007</v>
      </c>
      <c r="P601" s="57">
        <f>ROUND(Tableau1[[#This Row],[Prix_Unit_TTC]],2)*Tableau1[[#This Row],[Qte_commande]]</f>
        <v>61.199999999999996</v>
      </c>
      <c r="Q601" s="1">
        <v>20.57</v>
      </c>
      <c r="R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1" s="1"/>
      <c r="V601" s="1"/>
    </row>
    <row r="602" spans="1:22" ht="14.7" customHeight="1" x14ac:dyDescent="0.25">
      <c r="A602" s="2">
        <v>43067</v>
      </c>
      <c r="B602" s="56" t="s">
        <v>770</v>
      </c>
      <c r="C602" s="1" t="s">
        <v>12</v>
      </c>
      <c r="D602" s="1" t="s">
        <v>14</v>
      </c>
      <c r="E602" s="193"/>
      <c r="G602" s="1" t="s">
        <v>1247</v>
      </c>
      <c r="H602" s="1" t="s">
        <v>1275</v>
      </c>
      <c r="I602" s="1" t="s">
        <v>1236</v>
      </c>
      <c r="J602" s="56">
        <v>20</v>
      </c>
      <c r="K602" s="81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57">
        <f>ROUND(Tableau1[[#This Row],[Prix_Unit_HT]],2)*Tableau1[[#This Row],[Qte_commande]]</f>
        <v>194.4</v>
      </c>
      <c r="P602" s="57">
        <f>ROUND(Tableau1[[#This Row],[Prix_Unit_TTC]],2)*Tableau1[[#This Row],[Qte_commande]]</f>
        <v>204</v>
      </c>
      <c r="Q602" s="1">
        <v>68.569999999999993</v>
      </c>
      <c r="R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02" s="1"/>
      <c r="V602" s="1"/>
    </row>
    <row r="603" spans="1:22" ht="14.7" customHeight="1" x14ac:dyDescent="0.25">
      <c r="A603" s="2">
        <v>43067</v>
      </c>
      <c r="B603" s="56" t="s">
        <v>952</v>
      </c>
      <c r="C603" s="1" t="s">
        <v>226</v>
      </c>
      <c r="D603" s="1" t="s">
        <v>228</v>
      </c>
      <c r="E603" s="193"/>
      <c r="G603" s="1" t="s">
        <v>1247</v>
      </c>
      <c r="H603" s="1" t="s">
        <v>1274</v>
      </c>
      <c r="I603" s="1" t="s">
        <v>1175</v>
      </c>
      <c r="J603" s="56">
        <v>70</v>
      </c>
      <c r="K603" s="81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57">
        <f>ROUND(Tableau1[[#This Row],[Prix_Unit_HT]],2)*Tableau1[[#This Row],[Qte_commande]]</f>
        <v>1879.5</v>
      </c>
      <c r="P603" s="57">
        <f>ROUND(Tableau1[[#This Row],[Prix_Unit_TTC]],2)*Tableau1[[#This Row],[Qte_commande]]</f>
        <v>2256</v>
      </c>
      <c r="Q603" s="1">
        <v>150</v>
      </c>
      <c r="R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03" s="1"/>
      <c r="V603" s="1"/>
    </row>
    <row r="604" spans="1:22" ht="14.7" customHeight="1" x14ac:dyDescent="0.25">
      <c r="A604" s="2">
        <v>43067</v>
      </c>
      <c r="B604" s="56" t="s">
        <v>770</v>
      </c>
      <c r="C604" s="1" t="s">
        <v>12</v>
      </c>
      <c r="D604" s="1" t="s">
        <v>14</v>
      </c>
      <c r="E604" s="193"/>
      <c r="G604" s="1" t="s">
        <v>1247</v>
      </c>
      <c r="H604" s="1" t="s">
        <v>1274</v>
      </c>
      <c r="I604" s="1" t="s">
        <v>1213</v>
      </c>
      <c r="J604" s="56">
        <v>70</v>
      </c>
      <c r="K604" s="81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57">
        <f>ROUND(Tableau1[[#This Row],[Prix_Unit_HT]],2)*Tableau1[[#This Row],[Qte_commande]]</f>
        <v>171.24</v>
      </c>
      <c r="P604" s="57">
        <f>ROUND(Tableau1[[#This Row],[Prix_Unit_TTC]],2)*Tableau1[[#This Row],[Qte_commande]]</f>
        <v>205.44</v>
      </c>
      <c r="Q604" s="1">
        <v>12</v>
      </c>
      <c r="R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04" s="1"/>
      <c r="V604" s="1"/>
    </row>
    <row r="605" spans="1:22" ht="14.7" customHeight="1" x14ac:dyDescent="0.25">
      <c r="A605" s="2">
        <v>43067</v>
      </c>
      <c r="B605" s="56" t="s">
        <v>770</v>
      </c>
      <c r="C605" s="1" t="s">
        <v>12</v>
      </c>
      <c r="D605" s="1" t="s">
        <v>14</v>
      </c>
      <c r="E605" s="193"/>
      <c r="G605" s="1" t="s">
        <v>1247</v>
      </c>
      <c r="H605" s="1" t="s">
        <v>1274</v>
      </c>
      <c r="I605" s="1" t="s">
        <v>1223</v>
      </c>
      <c r="J605" s="56">
        <v>50</v>
      </c>
      <c r="K605" s="81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57">
        <f>ROUND(Tableau1[[#This Row],[Prix_Unit_HT]],2)*Tableau1[[#This Row],[Qte_commande]]</f>
        <v>151.14000000000001</v>
      </c>
      <c r="P605" s="57">
        <f>ROUND(Tableau1[[#This Row],[Prix_Unit_TTC]],2)*Tableau1[[#This Row],[Qte_commande]]</f>
        <v>181.38</v>
      </c>
      <c r="Q605" s="1">
        <v>4.29</v>
      </c>
      <c r="R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05" s="1"/>
      <c r="V605" s="1"/>
    </row>
    <row r="606" spans="1:22" ht="14.7" customHeight="1" x14ac:dyDescent="0.25">
      <c r="A606" s="2">
        <v>43067</v>
      </c>
      <c r="B606" s="56" t="s">
        <v>770</v>
      </c>
      <c r="C606" s="1" t="s">
        <v>12</v>
      </c>
      <c r="D606" s="1" t="s">
        <v>14</v>
      </c>
      <c r="E606" s="193"/>
      <c r="G606" s="1" t="s">
        <v>1247</v>
      </c>
      <c r="H606" s="1" t="s">
        <v>1274</v>
      </c>
      <c r="I606" s="1" t="s">
        <v>1219</v>
      </c>
      <c r="J606" s="56">
        <v>70</v>
      </c>
      <c r="K606" s="81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57">
        <f>ROUND(Tableau1[[#This Row],[Prix_Unit_HT]],2)*Tableau1[[#This Row],[Qte_commande]]</f>
        <v>224.45999999999998</v>
      </c>
      <c r="P606" s="57">
        <f>ROUND(Tableau1[[#This Row],[Prix_Unit_TTC]],2)*Tableau1[[#This Row],[Qte_commande]]</f>
        <v>269.34000000000003</v>
      </c>
      <c r="Q606" s="1">
        <v>6</v>
      </c>
      <c r="R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06" s="1"/>
      <c r="V606" s="1"/>
    </row>
    <row r="607" spans="1:22" ht="14.7" customHeight="1" x14ac:dyDescent="0.25">
      <c r="A607" s="2">
        <v>43067</v>
      </c>
      <c r="B607" s="56" t="s">
        <v>770</v>
      </c>
      <c r="C607" s="1" t="s">
        <v>12</v>
      </c>
      <c r="D607" s="1" t="s">
        <v>14</v>
      </c>
      <c r="E607" s="193"/>
      <c r="G607" s="1" t="s">
        <v>1247</v>
      </c>
      <c r="H607" s="1" t="s">
        <v>1275</v>
      </c>
      <c r="I607" s="1" t="s">
        <v>1237</v>
      </c>
      <c r="J607" s="56">
        <v>20</v>
      </c>
      <c r="K607" s="81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57">
        <f>ROUND(Tableau1[[#This Row],[Prix_Unit_HT]],2)*Tableau1[[#This Row],[Qte_commande]]</f>
        <v>58.320000000000007</v>
      </c>
      <c r="P607" s="57">
        <f>ROUND(Tableau1[[#This Row],[Prix_Unit_TTC]],2)*Tableau1[[#This Row],[Qte_commande]]</f>
        <v>61.199999999999996</v>
      </c>
      <c r="Q607" s="1">
        <v>20.57</v>
      </c>
      <c r="R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07" s="1"/>
      <c r="V607" s="1"/>
    </row>
    <row r="608" spans="1:22" ht="14.7" customHeight="1" x14ac:dyDescent="0.25">
      <c r="A608" s="2">
        <v>43067</v>
      </c>
      <c r="B608" s="56" t="s">
        <v>770</v>
      </c>
      <c r="C608" s="1" t="s">
        <v>12</v>
      </c>
      <c r="D608" s="1" t="s">
        <v>14</v>
      </c>
      <c r="E608" s="193"/>
      <c r="G608" s="1" t="s">
        <v>1247</v>
      </c>
      <c r="H608" s="1" t="s">
        <v>1274</v>
      </c>
      <c r="I608" s="1" t="s">
        <v>640</v>
      </c>
      <c r="J608" s="56">
        <v>70</v>
      </c>
      <c r="K608" s="81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57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57">
        <f>ROUND(Tableau1[[#This Row],[Prix_Unit_HT]],2)*Tableau1[[#This Row],[Qte_commande]]</f>
        <v>0</v>
      </c>
      <c r="P608" s="57">
        <f>ROUND(Tableau1[[#This Row],[Prix_Unit_TTC]],2)*Tableau1[[#This Row],[Qte_commande]]</f>
        <v>0</v>
      </c>
      <c r="Q608" s="1">
        <v>18</v>
      </c>
      <c r="R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8" s="1"/>
      <c r="V608" s="1"/>
    </row>
    <row r="609" spans="1:22" ht="14.7" customHeight="1" x14ac:dyDescent="0.25">
      <c r="A609" s="2">
        <v>43067</v>
      </c>
      <c r="B609" s="56" t="s">
        <v>770</v>
      </c>
      <c r="C609" s="1" t="s">
        <v>12</v>
      </c>
      <c r="D609" s="1" t="s">
        <v>14</v>
      </c>
      <c r="E609" s="193"/>
      <c r="G609" s="1" t="s">
        <v>1247</v>
      </c>
      <c r="H609" s="1" t="s">
        <v>1274</v>
      </c>
      <c r="I609" s="1" t="s">
        <v>924</v>
      </c>
      <c r="J609" s="56">
        <v>70</v>
      </c>
      <c r="K609" s="81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57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57">
        <f>ROUND(Tableau1[[#This Row],[Prix_Unit_HT]],2)*Tableau1[[#This Row],[Qte_commande]]</f>
        <v>0</v>
      </c>
      <c r="P609" s="57">
        <f>ROUND(Tableau1[[#This Row],[Prix_Unit_TTC]],2)*Tableau1[[#This Row],[Qte_commande]]</f>
        <v>0</v>
      </c>
      <c r="Q609" s="1">
        <v>18</v>
      </c>
      <c r="R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09" s="1"/>
      <c r="V609" s="1"/>
    </row>
    <row r="610" spans="1:22" ht="14.7" customHeight="1" x14ac:dyDescent="0.25">
      <c r="A610" s="2">
        <v>43069</v>
      </c>
      <c r="B610" s="56" t="s">
        <v>754</v>
      </c>
      <c r="C610" s="1" t="s">
        <v>61</v>
      </c>
      <c r="D610" s="1" t="s">
        <v>63</v>
      </c>
      <c r="E610" s="193"/>
      <c r="G610" s="1" t="s">
        <v>1247</v>
      </c>
      <c r="H610" s="7" t="s">
        <v>1275</v>
      </c>
      <c r="I610" s="7" t="s">
        <v>1239</v>
      </c>
      <c r="J610" s="56">
        <v>20</v>
      </c>
      <c r="K610" s="81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57">
        <f>ROUND(Tableau1[[#This Row],[Prix_Unit_HT]],2)*Tableau1[[#This Row],[Qte_commande]]</f>
        <v>58.320000000000007</v>
      </c>
      <c r="P610" s="57">
        <f>ROUND(Tableau1[[#This Row],[Prix_Unit_TTC]],2)*Tableau1[[#This Row],[Qte_commande]]</f>
        <v>61.199999999999996</v>
      </c>
      <c r="Q610" s="1">
        <v>20.57</v>
      </c>
      <c r="R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0" s="1"/>
      <c r="V610" s="1"/>
    </row>
    <row r="611" spans="1:22" ht="14.7" customHeight="1" x14ac:dyDescent="0.25">
      <c r="A611" s="2">
        <v>43069</v>
      </c>
      <c r="B611" s="56" t="s">
        <v>754</v>
      </c>
      <c r="C611" s="1" t="s">
        <v>61</v>
      </c>
      <c r="D611" s="1" t="s">
        <v>63</v>
      </c>
      <c r="E611" s="193"/>
      <c r="G611" s="1" t="s">
        <v>1247</v>
      </c>
      <c r="H611" s="7" t="s">
        <v>1275</v>
      </c>
      <c r="I611" s="7" t="s">
        <v>1240</v>
      </c>
      <c r="J611" s="56">
        <v>20</v>
      </c>
      <c r="K611" s="81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57">
        <f>ROUND(Tableau1[[#This Row],[Prix_Unit_HT]],2)*Tableau1[[#This Row],[Qte_commande]]</f>
        <v>58.320000000000007</v>
      </c>
      <c r="P611" s="57">
        <f>ROUND(Tableau1[[#This Row],[Prix_Unit_TTC]],2)*Tableau1[[#This Row],[Qte_commande]]</f>
        <v>61.199999999999996</v>
      </c>
      <c r="Q611" s="1">
        <v>20.57</v>
      </c>
      <c r="R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1" s="1"/>
      <c r="V611" s="1"/>
    </row>
    <row r="612" spans="1:22" ht="14.7" customHeight="1" x14ac:dyDescent="0.25">
      <c r="A612" s="2">
        <v>43069</v>
      </c>
      <c r="B612" s="56" t="s">
        <v>754</v>
      </c>
      <c r="C612" s="1" t="s">
        <v>61</v>
      </c>
      <c r="D612" s="1" t="s">
        <v>63</v>
      </c>
      <c r="E612" s="193"/>
      <c r="G612" s="1" t="s">
        <v>1247</v>
      </c>
      <c r="H612" s="7" t="s">
        <v>1275</v>
      </c>
      <c r="I612" s="7" t="s">
        <v>1242</v>
      </c>
      <c r="J612" s="56">
        <v>20</v>
      </c>
      <c r="K612" s="81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57">
        <f>ROUND(Tableau1[[#This Row],[Prix_Unit_HT]],2)*Tableau1[[#This Row],[Qte_commande]]</f>
        <v>19.440000000000001</v>
      </c>
      <c r="P612" s="57">
        <f>ROUND(Tableau1[[#This Row],[Prix_Unit_TTC]],2)*Tableau1[[#This Row],[Qte_commande]]</f>
        <v>20.399999999999999</v>
      </c>
      <c r="Q612" s="1">
        <v>6.86</v>
      </c>
      <c r="R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12" s="1"/>
      <c r="V612" s="1"/>
    </row>
    <row r="613" spans="1:22" ht="14.7" customHeight="1" x14ac:dyDescent="0.25">
      <c r="A613" s="2">
        <v>43069</v>
      </c>
      <c r="B613" s="56" t="s">
        <v>754</v>
      </c>
      <c r="C613" s="1" t="s">
        <v>61</v>
      </c>
      <c r="D613" s="1" t="s">
        <v>63</v>
      </c>
      <c r="E613" s="193"/>
      <c r="G613" s="1" t="s">
        <v>1247</v>
      </c>
      <c r="H613" s="7" t="s">
        <v>1275</v>
      </c>
      <c r="I613" s="7" t="s">
        <v>1242</v>
      </c>
      <c r="J613" s="56">
        <v>20</v>
      </c>
      <c r="K613" s="81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57">
        <f>ROUND(Tableau1[[#This Row],[Prix_Unit_HT]],2)*Tableau1[[#This Row],[Qte_commande]]</f>
        <v>174.96</v>
      </c>
      <c r="P613" s="57">
        <f>ROUND(Tableau1[[#This Row],[Prix_Unit_TTC]],2)*Tableau1[[#This Row],[Qte_commande]]</f>
        <v>183.6</v>
      </c>
      <c r="Q613" s="1">
        <v>61.71</v>
      </c>
      <c r="R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61.714285714285722</v>
      </c>
      <c r="U613" s="1"/>
      <c r="V613" s="1"/>
    </row>
    <row r="614" spans="1:22" ht="14.7" customHeight="1" x14ac:dyDescent="0.25">
      <c r="A614" s="2">
        <v>43069</v>
      </c>
      <c r="B614" s="56" t="s">
        <v>754</v>
      </c>
      <c r="C614" s="1" t="s">
        <v>61</v>
      </c>
      <c r="D614" s="1" t="s">
        <v>63</v>
      </c>
      <c r="E614" s="193"/>
      <c r="G614" s="1" t="s">
        <v>1247</v>
      </c>
      <c r="H614" s="1" t="s">
        <v>1275</v>
      </c>
      <c r="I614" s="1" t="s">
        <v>1236</v>
      </c>
      <c r="J614" s="56">
        <v>20</v>
      </c>
      <c r="K614" s="81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57">
        <f>ROUND(Tableau1[[#This Row],[Prix_Unit_HT]],2)*Tableau1[[#This Row],[Qte_commande]]</f>
        <v>58.320000000000007</v>
      </c>
      <c r="P614" s="57">
        <f>ROUND(Tableau1[[#This Row],[Prix_Unit_TTC]],2)*Tableau1[[#This Row],[Qte_commande]]</f>
        <v>61.199999999999996</v>
      </c>
      <c r="Q614" s="1">
        <v>20.57</v>
      </c>
      <c r="R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4" s="1"/>
      <c r="V614" s="1"/>
    </row>
    <row r="615" spans="1:22" ht="14.7" customHeight="1" x14ac:dyDescent="0.25">
      <c r="A615" s="2">
        <v>43069</v>
      </c>
      <c r="B615" s="56" t="s">
        <v>754</v>
      </c>
      <c r="C615" s="1" t="s">
        <v>61</v>
      </c>
      <c r="D615" s="1" t="s">
        <v>63</v>
      </c>
      <c r="E615" s="193"/>
      <c r="G615" s="1" t="s">
        <v>1247</v>
      </c>
      <c r="H615" s="1" t="s">
        <v>1275</v>
      </c>
      <c r="I615" s="1" t="s">
        <v>1243</v>
      </c>
      <c r="J615" s="56">
        <v>50</v>
      </c>
      <c r="K615" s="81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57">
        <f>ROUND(Tableau1[[#This Row],[Prix_Unit_HT]],2)*Tableau1[[#This Row],[Qte_commande]]</f>
        <v>20</v>
      </c>
      <c r="P615" s="57">
        <f>ROUND(Tableau1[[#This Row],[Prix_Unit_TTC]],2)*Tableau1[[#This Row],[Qte_commande]]</f>
        <v>21.200000000000003</v>
      </c>
      <c r="Q615" s="1">
        <v>14.29</v>
      </c>
      <c r="R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615" s="1"/>
      <c r="V615" s="1"/>
    </row>
    <row r="616" spans="1:22" ht="14.7" customHeight="1" x14ac:dyDescent="0.25">
      <c r="A616" s="2">
        <v>43069</v>
      </c>
      <c r="B616" s="56" t="s">
        <v>754</v>
      </c>
      <c r="C616" s="1" t="s">
        <v>61</v>
      </c>
      <c r="D616" s="1" t="s">
        <v>63</v>
      </c>
      <c r="E616" s="193"/>
      <c r="G616" s="1" t="s">
        <v>1247</v>
      </c>
      <c r="H616" s="1" t="s">
        <v>1274</v>
      </c>
      <c r="I616" s="1" t="s">
        <v>1223</v>
      </c>
      <c r="J616" s="56">
        <v>50</v>
      </c>
      <c r="K616" s="81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57">
        <f>ROUND(Tableau1[[#This Row],[Prix_Unit_HT]],2)*Tableau1[[#This Row],[Qte_commande]]</f>
        <v>151.14000000000001</v>
      </c>
      <c r="P616" s="57">
        <f>ROUND(Tableau1[[#This Row],[Prix_Unit_TTC]],2)*Tableau1[[#This Row],[Qte_commande]]</f>
        <v>181.38</v>
      </c>
      <c r="Q616" s="1">
        <v>4.29</v>
      </c>
      <c r="R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16" s="1"/>
      <c r="V616" s="1"/>
    </row>
    <row r="617" spans="1:22" ht="14.7" customHeight="1" x14ac:dyDescent="0.25">
      <c r="A617" s="2">
        <v>43069</v>
      </c>
      <c r="B617" s="56" t="s">
        <v>939</v>
      </c>
      <c r="C617" s="1" t="s">
        <v>12</v>
      </c>
      <c r="D617" s="1" t="s">
        <v>14</v>
      </c>
      <c r="E617" s="193"/>
      <c r="G617" s="1" t="s">
        <v>1247</v>
      </c>
      <c r="H617" s="1" t="s">
        <v>1274</v>
      </c>
      <c r="I617" s="1" t="s">
        <v>1223</v>
      </c>
      <c r="J617" s="56">
        <v>50</v>
      </c>
      <c r="K617" s="81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57">
        <f>ROUND(Tableau1[[#This Row],[Prix_Unit_HT]],2)*Tableau1[[#This Row],[Qte_commande]]</f>
        <v>604.56000000000006</v>
      </c>
      <c r="P617" s="57">
        <f>ROUND(Tableau1[[#This Row],[Prix_Unit_TTC]],2)*Tableau1[[#This Row],[Qte_commande]]</f>
        <v>725.52</v>
      </c>
      <c r="Q617" s="1">
        <v>17.14</v>
      </c>
      <c r="R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17" s="1"/>
      <c r="V617" s="1"/>
    </row>
    <row r="618" spans="1:22" ht="14.7" customHeight="1" x14ac:dyDescent="0.25">
      <c r="A618" s="2">
        <v>43069</v>
      </c>
      <c r="B618" s="56" t="s">
        <v>754</v>
      </c>
      <c r="C618" s="1" t="s">
        <v>61</v>
      </c>
      <c r="D618" s="1" t="s">
        <v>63</v>
      </c>
      <c r="E618" s="193"/>
      <c r="G618" s="1" t="s">
        <v>1247</v>
      </c>
      <c r="H618" s="1" t="s">
        <v>1274</v>
      </c>
      <c r="I618" s="1" t="s">
        <v>1246</v>
      </c>
      <c r="J618" s="56">
        <v>70</v>
      </c>
      <c r="K618" s="81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57">
        <f>ROUND(Tableau1[[#This Row],[Prix_Unit_HT]],2)*Tableau1[[#This Row],[Qte_commande]]</f>
        <v>96.18</v>
      </c>
      <c r="P618" s="57">
        <f>ROUND(Tableau1[[#This Row],[Prix_Unit_TTC]],2)*Tableau1[[#This Row],[Qte_commande]]</f>
        <v>115.38</v>
      </c>
      <c r="Q618" s="1">
        <v>6</v>
      </c>
      <c r="R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18" s="1"/>
      <c r="V618" s="1"/>
    </row>
    <row r="619" spans="1:22" ht="14.7" customHeight="1" x14ac:dyDescent="0.25">
      <c r="A619" s="2">
        <v>43069</v>
      </c>
      <c r="B619" s="56" t="s">
        <v>754</v>
      </c>
      <c r="C619" s="1" t="s">
        <v>61</v>
      </c>
      <c r="D619" s="1" t="s">
        <v>63</v>
      </c>
      <c r="E619" s="193"/>
      <c r="G619" s="1" t="s">
        <v>1247</v>
      </c>
      <c r="H619" s="1" t="s">
        <v>1275</v>
      </c>
      <c r="I619" s="1" t="s">
        <v>1241</v>
      </c>
      <c r="J619" s="56">
        <v>20</v>
      </c>
      <c r="K619" s="81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57">
        <f>ROUND(Tableau1[[#This Row],[Prix_Unit_HT]],2)*Tableau1[[#This Row],[Qte_commande]]</f>
        <v>58.320000000000007</v>
      </c>
      <c r="P619" s="57">
        <f>ROUND(Tableau1[[#This Row],[Prix_Unit_TTC]],2)*Tableau1[[#This Row],[Qte_commande]]</f>
        <v>61.199999999999996</v>
      </c>
      <c r="Q619" s="1">
        <v>20.57</v>
      </c>
      <c r="R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619" s="1"/>
      <c r="V619" s="1"/>
    </row>
    <row r="620" spans="1:22" ht="14.7" customHeight="1" x14ac:dyDescent="0.25">
      <c r="A620" s="2">
        <v>43069</v>
      </c>
      <c r="B620" s="56" t="s">
        <v>754</v>
      </c>
      <c r="C620" s="1" t="s">
        <v>61</v>
      </c>
      <c r="D620" s="1" t="s">
        <v>63</v>
      </c>
      <c r="E620" s="193"/>
      <c r="G620" s="1" t="s">
        <v>1247</v>
      </c>
      <c r="H620" s="1" t="s">
        <v>1275</v>
      </c>
      <c r="I620" s="1" t="s">
        <v>1237</v>
      </c>
      <c r="J620" s="56">
        <v>20</v>
      </c>
      <c r="K620" s="81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57">
        <f>ROUND(Tableau1[[#This Row],[Prix_Unit_HT]],2)*Tableau1[[#This Row],[Qte_commande]]</f>
        <v>388.8</v>
      </c>
      <c r="P620" s="57">
        <f>ROUND(Tableau1[[#This Row],[Prix_Unit_TTC]],2)*Tableau1[[#This Row],[Qte_commande]]</f>
        <v>408</v>
      </c>
      <c r="Q620" s="1">
        <v>137.13999999999999</v>
      </c>
      <c r="R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620" s="1"/>
      <c r="V620" s="1"/>
    </row>
    <row r="621" spans="1:22" ht="14.7" customHeight="1" x14ac:dyDescent="0.25">
      <c r="A621" s="2">
        <v>43077</v>
      </c>
      <c r="B621" s="56" t="s">
        <v>766</v>
      </c>
      <c r="C621" s="1" t="s">
        <v>70</v>
      </c>
      <c r="D621" s="1" t="s">
        <v>20</v>
      </c>
      <c r="E621" s="193"/>
      <c r="G621" s="1" t="s">
        <v>1163</v>
      </c>
      <c r="H621" s="1" t="s">
        <v>1274</v>
      </c>
      <c r="I621" s="1" t="s">
        <v>1175</v>
      </c>
      <c r="J621" s="56">
        <v>100</v>
      </c>
      <c r="K621" s="81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57">
        <f>ROUND(Tableau1[[#This Row],[Prix_Unit_HT]],2)*Tableau1[[#This Row],[Qte_commande]]</f>
        <v>229.79999999999998</v>
      </c>
      <c r="P621" s="57">
        <f>ROUND(Tableau1[[#This Row],[Prix_Unit_TTC]],2)*Tableau1[[#This Row],[Qte_commande]]</f>
        <v>275.76</v>
      </c>
      <c r="Q621" s="1">
        <v>17.14</v>
      </c>
      <c r="R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21" s="1"/>
      <c r="V621" s="1"/>
    </row>
    <row r="622" spans="1:22" ht="14.7" customHeight="1" x14ac:dyDescent="0.25">
      <c r="A622" s="2">
        <v>43077</v>
      </c>
      <c r="B622" s="56" t="s">
        <v>766</v>
      </c>
      <c r="C622" s="1" t="s">
        <v>70</v>
      </c>
      <c r="D622" s="1" t="s">
        <v>20</v>
      </c>
      <c r="E622" s="193"/>
      <c r="G622" s="1" t="s">
        <v>1163</v>
      </c>
      <c r="H622" s="1" t="s">
        <v>1274</v>
      </c>
      <c r="I622" s="1" t="s">
        <v>1220</v>
      </c>
      <c r="J622" s="56">
        <v>70</v>
      </c>
      <c r="K622" s="81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57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57">
        <f>ROUND(Tableau1[[#This Row],[Prix_Unit_HT]],2)*Tableau1[[#This Row],[Qte_commande]]</f>
        <v>80.61</v>
      </c>
      <c r="P622" s="57">
        <f>ROUND(Tableau1[[#This Row],[Prix_Unit_TTC]],2)*Tableau1[[#This Row],[Qte_commande]]</f>
        <v>96.73</v>
      </c>
      <c r="Q622" s="1">
        <v>1</v>
      </c>
      <c r="R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2" s="1"/>
      <c r="V622" s="1"/>
    </row>
    <row r="623" spans="1:22" ht="14.7" customHeight="1" x14ac:dyDescent="0.25">
      <c r="A623" s="2">
        <v>43077</v>
      </c>
      <c r="B623" s="56" t="s">
        <v>766</v>
      </c>
      <c r="C623" s="1" t="s">
        <v>70</v>
      </c>
      <c r="D623" s="1" t="s">
        <v>20</v>
      </c>
      <c r="E623" s="193"/>
      <c r="G623" s="1" t="s">
        <v>1163</v>
      </c>
      <c r="H623" s="1" t="s">
        <v>1274</v>
      </c>
      <c r="I623" s="1" t="s">
        <v>1216</v>
      </c>
      <c r="J623" s="56">
        <v>100</v>
      </c>
      <c r="K623" s="81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57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57">
        <f>ROUND(Tableau1[[#This Row],[Prix_Unit_HT]],2)*Tableau1[[#This Row],[Qte_commande]]</f>
        <v>0</v>
      </c>
      <c r="P623" s="57">
        <f>ROUND(Tableau1[[#This Row],[Prix_Unit_TTC]],2)*Tableau1[[#This Row],[Qte_commande]]</f>
        <v>0</v>
      </c>
      <c r="Q623" s="1">
        <v>68.569999999999993</v>
      </c>
      <c r="R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23" s="1"/>
      <c r="V623" s="1"/>
    </row>
    <row r="624" spans="1:22" ht="14.7" customHeight="1" x14ac:dyDescent="0.25">
      <c r="A624" s="2">
        <v>43077</v>
      </c>
      <c r="B624" s="56" t="s">
        <v>891</v>
      </c>
      <c r="C624" s="1" t="s">
        <v>892</v>
      </c>
      <c r="D624" s="1" t="s">
        <v>11</v>
      </c>
      <c r="E624" s="193"/>
      <c r="G624" s="1" t="s">
        <v>1163</v>
      </c>
      <c r="H624" s="1" t="s">
        <v>1276</v>
      </c>
      <c r="I624" s="1" t="s">
        <v>128</v>
      </c>
      <c r="J624" s="107">
        <v>3</v>
      </c>
      <c r="K624" s="81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57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57">
        <f>ROUND(Tableau1[[#This Row],[Prix_Unit_HT]],2)*Tableau1[[#This Row],[Qte_commande]]</f>
        <v>299</v>
      </c>
      <c r="P624" s="57">
        <f>ROUND(Tableau1[[#This Row],[Prix_Unit_TTC]],2)*Tableau1[[#This Row],[Qte_commande]]</f>
        <v>358.8</v>
      </c>
      <c r="Q624" s="1">
        <v>1</v>
      </c>
      <c r="R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4" s="1"/>
      <c r="V624" s="1"/>
    </row>
    <row r="625" spans="1:22" ht="14.7" customHeight="1" x14ac:dyDescent="0.25">
      <c r="A625" s="2">
        <v>43077</v>
      </c>
      <c r="B625" s="56" t="s">
        <v>890</v>
      </c>
      <c r="C625" s="1" t="s">
        <v>139</v>
      </c>
      <c r="D625" s="1" t="s">
        <v>141</v>
      </c>
      <c r="E625" s="193"/>
      <c r="G625" s="1" t="s">
        <v>1247</v>
      </c>
      <c r="H625" s="1" t="s">
        <v>1276</v>
      </c>
      <c r="I625" s="1" t="s">
        <v>128</v>
      </c>
      <c r="J625" s="107">
        <v>3</v>
      </c>
      <c r="K625" s="81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57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57">
        <f>ROUND(Tableau1[[#This Row],[Prix_Unit_HT]],2)*Tableau1[[#This Row],[Qte_commande]]</f>
        <v>299</v>
      </c>
      <c r="P625" s="57">
        <f>ROUND(Tableau1[[#This Row],[Prix_Unit_TTC]],2)*Tableau1[[#This Row],[Qte_commande]]</f>
        <v>358.8</v>
      </c>
      <c r="Q625" s="1">
        <v>1</v>
      </c>
      <c r="R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5" s="1"/>
      <c r="V625" s="1"/>
    </row>
    <row r="626" spans="1:22" ht="14.7" customHeight="1" x14ac:dyDescent="0.25">
      <c r="A626" s="2">
        <v>43077</v>
      </c>
      <c r="B626" s="56" t="s">
        <v>887</v>
      </c>
      <c r="C626" s="1" t="s">
        <v>888</v>
      </c>
      <c r="D626" s="1" t="s">
        <v>889</v>
      </c>
      <c r="E626" s="193"/>
      <c r="G626" s="1" t="s">
        <v>1163</v>
      </c>
      <c r="H626" s="1" t="s">
        <v>1276</v>
      </c>
      <c r="I626" s="1" t="s">
        <v>128</v>
      </c>
      <c r="J626" s="107">
        <v>3</v>
      </c>
      <c r="K626" s="81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57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57">
        <f>ROUND(Tableau1[[#This Row],[Prix_Unit_HT]],2)*Tableau1[[#This Row],[Qte_commande]]</f>
        <v>299</v>
      </c>
      <c r="P626" s="57">
        <f>ROUND(Tableau1[[#This Row],[Prix_Unit_TTC]],2)*Tableau1[[#This Row],[Qte_commande]]</f>
        <v>358.8</v>
      </c>
      <c r="Q626" s="1">
        <v>1</v>
      </c>
      <c r="R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26" s="1"/>
      <c r="V626" s="1"/>
    </row>
    <row r="627" spans="1:22" ht="14.7" customHeight="1" x14ac:dyDescent="0.25">
      <c r="A627" s="2">
        <v>43080</v>
      </c>
      <c r="B627" s="56" t="s">
        <v>953</v>
      </c>
      <c r="C627" s="1" t="s">
        <v>226</v>
      </c>
      <c r="D627" s="1" t="s">
        <v>228</v>
      </c>
      <c r="E627" s="193"/>
      <c r="G627" s="1" t="s">
        <v>1247</v>
      </c>
      <c r="H627" s="1" t="s">
        <v>1274</v>
      </c>
      <c r="I627" s="1" t="s">
        <v>1175</v>
      </c>
      <c r="J627" s="56">
        <v>70</v>
      </c>
      <c r="K627" s="81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57">
        <f>ROUND(Tableau1[[#This Row],[Prix_Unit_HT]],2)*Tableau1[[#This Row],[Qte_commande]]</f>
        <v>1879.5</v>
      </c>
      <c r="P627" s="57">
        <f>ROUND(Tableau1[[#This Row],[Prix_Unit_TTC]],2)*Tableau1[[#This Row],[Qte_commande]]</f>
        <v>2256</v>
      </c>
      <c r="Q627" s="1">
        <v>150</v>
      </c>
      <c r="R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27" s="1"/>
      <c r="V627" s="1"/>
    </row>
    <row r="628" spans="1:22" ht="14.7" customHeight="1" x14ac:dyDescent="0.25">
      <c r="A628" s="2">
        <v>43080</v>
      </c>
      <c r="B628" s="56" t="s">
        <v>772</v>
      </c>
      <c r="C628" s="1" t="s">
        <v>12</v>
      </c>
      <c r="D628" s="1" t="s">
        <v>14</v>
      </c>
      <c r="E628" s="193"/>
      <c r="G628" s="1" t="s">
        <v>1247</v>
      </c>
      <c r="H628" s="1" t="s">
        <v>1274</v>
      </c>
      <c r="I628" s="1" t="s">
        <v>1220</v>
      </c>
      <c r="J628" s="56">
        <v>70</v>
      </c>
      <c r="K628" s="81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57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57">
        <f>ROUND(Tableau1[[#This Row],[Prix_Unit_HT]],2)*Tableau1[[#This Row],[Qte_commande]]</f>
        <v>409.26</v>
      </c>
      <c r="P628" s="57">
        <f>ROUND(Tableau1[[#This Row],[Prix_Unit_TTC]],2)*Tableau1[[#This Row],[Qte_commande]]</f>
        <v>491.09999999999997</v>
      </c>
      <c r="Q628" s="1">
        <v>6</v>
      </c>
      <c r="R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28" s="1"/>
      <c r="V628" s="1"/>
    </row>
    <row r="629" spans="1:22" ht="14.7" customHeight="1" x14ac:dyDescent="0.25">
      <c r="A629" s="2">
        <v>43081</v>
      </c>
      <c r="B629" s="56" t="s">
        <v>771</v>
      </c>
      <c r="C629" s="1" t="s">
        <v>12</v>
      </c>
      <c r="D629" s="1" t="s">
        <v>14</v>
      </c>
      <c r="E629" s="193"/>
      <c r="G629" s="1" t="s">
        <v>1247</v>
      </c>
      <c r="H629" s="1" t="s">
        <v>1274</v>
      </c>
      <c r="I629" s="1" t="s">
        <v>1219</v>
      </c>
      <c r="J629" s="56">
        <v>70</v>
      </c>
      <c r="K629" s="81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57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57">
        <f>ROUND(Tableau1[[#This Row],[Prix_Unit_HT]],2)*Tableau1[[#This Row],[Qte_commande]]</f>
        <v>-224.45999999999998</v>
      </c>
      <c r="P629" s="57">
        <f>ROUND(Tableau1[[#This Row],[Prix_Unit_TTC]],2)*Tableau1[[#This Row],[Qte_commande]]</f>
        <v>-269.34000000000003</v>
      </c>
      <c r="Q629" s="1">
        <v>-6</v>
      </c>
      <c r="R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629" s="1"/>
      <c r="V629" s="1"/>
    </row>
    <row r="630" spans="1:22" ht="14.7" customHeight="1" x14ac:dyDescent="0.25">
      <c r="A630" s="2">
        <v>43083</v>
      </c>
      <c r="B630" s="56" t="s">
        <v>912</v>
      </c>
      <c r="C630" s="1" t="s">
        <v>157</v>
      </c>
      <c r="D630" s="1" t="s">
        <v>159</v>
      </c>
      <c r="E630" s="193"/>
      <c r="G630" s="1" t="s">
        <v>1247</v>
      </c>
      <c r="H630" s="7" t="s">
        <v>1274</v>
      </c>
      <c r="I630" s="1" t="s">
        <v>1244</v>
      </c>
      <c r="J630" s="56">
        <v>70</v>
      </c>
      <c r="K630" s="81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57">
        <f>ROUND(Tableau1[[#This Row],[Prix_Unit_HT]],2)*Tableau1[[#This Row],[Qte_commande]]</f>
        <v>104.46000000000001</v>
      </c>
      <c r="P630" s="57">
        <f>ROUND(Tableau1[[#This Row],[Prix_Unit_TTC]],2)*Tableau1[[#This Row],[Qte_commande]]</f>
        <v>125.34</v>
      </c>
      <c r="Q630" s="1">
        <v>6</v>
      </c>
      <c r="R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30" s="1"/>
      <c r="V630" s="1"/>
    </row>
    <row r="631" spans="1:22" ht="14.7" customHeight="1" x14ac:dyDescent="0.25">
      <c r="A631" s="2">
        <v>43083</v>
      </c>
      <c r="B631" s="56" t="s">
        <v>912</v>
      </c>
      <c r="C631" s="1" t="s">
        <v>157</v>
      </c>
      <c r="D631" s="1" t="s">
        <v>159</v>
      </c>
      <c r="E631" s="193"/>
      <c r="G631" s="1" t="s">
        <v>1247</v>
      </c>
      <c r="H631" s="1" t="s">
        <v>1274</v>
      </c>
      <c r="I631" s="1" t="s">
        <v>1175</v>
      </c>
      <c r="J631" s="56">
        <v>100</v>
      </c>
      <c r="K631" s="81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57">
        <f>ROUND(Tableau1[[#This Row],[Prix_Unit_HT]],2)*Tableau1[[#This Row],[Qte_commande]]</f>
        <v>5232.6000000000004</v>
      </c>
      <c r="P631" s="57">
        <f>ROUND(Tableau1[[#This Row],[Prix_Unit_TTC]],2)*Tableau1[[#This Row],[Qte_commande]]</f>
        <v>6279.12</v>
      </c>
      <c r="Q631" s="1">
        <v>437.14</v>
      </c>
      <c r="R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631" s="1"/>
      <c r="V631" s="1"/>
    </row>
    <row r="632" spans="1:22" ht="14.7" customHeight="1" x14ac:dyDescent="0.25">
      <c r="A632" s="2">
        <v>43083</v>
      </c>
      <c r="B632" s="56" t="s">
        <v>912</v>
      </c>
      <c r="C632" s="1" t="s">
        <v>157</v>
      </c>
      <c r="D632" s="1" t="s">
        <v>159</v>
      </c>
      <c r="E632" s="193"/>
      <c r="G632" s="1" t="s">
        <v>1247</v>
      </c>
      <c r="H632" s="1" t="s">
        <v>1275</v>
      </c>
      <c r="I632" s="1" t="s">
        <v>1243</v>
      </c>
      <c r="J632" s="56">
        <v>50</v>
      </c>
      <c r="K632" s="81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57">
        <f>ROUND(Tableau1[[#This Row],[Prix_Unit_HT]],2)*Tableau1[[#This Row],[Qte_commande]]</f>
        <v>40</v>
      </c>
      <c r="P632" s="57">
        <f>ROUND(Tableau1[[#This Row],[Prix_Unit_TTC]],2)*Tableau1[[#This Row],[Qte_commande]]</f>
        <v>42.400000000000006</v>
      </c>
      <c r="Q632" s="1">
        <v>28.57</v>
      </c>
      <c r="R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632" s="1"/>
      <c r="V632" s="1"/>
    </row>
    <row r="633" spans="1:22" ht="14.7" customHeight="1" x14ac:dyDescent="0.25">
      <c r="A633" s="2">
        <v>43083</v>
      </c>
      <c r="B633" s="56" t="s">
        <v>893</v>
      </c>
      <c r="C633" s="1" t="s">
        <v>401</v>
      </c>
      <c r="D633" s="1" t="s">
        <v>20</v>
      </c>
      <c r="E633" s="193"/>
      <c r="G633" s="1" t="s">
        <v>1163</v>
      </c>
      <c r="H633" s="1" t="s">
        <v>1276</v>
      </c>
      <c r="I633" s="1" t="s">
        <v>128</v>
      </c>
      <c r="J633" s="107">
        <v>3</v>
      </c>
      <c r="K633" s="81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57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57">
        <f>ROUND(Tableau1[[#This Row],[Prix_Unit_HT]],2)*Tableau1[[#This Row],[Qte_commande]]</f>
        <v>299</v>
      </c>
      <c r="P633" s="57">
        <f>ROUND(Tableau1[[#This Row],[Prix_Unit_TTC]],2)*Tableau1[[#This Row],[Qte_commande]]</f>
        <v>358.8</v>
      </c>
      <c r="Q633" s="1">
        <v>1</v>
      </c>
      <c r="R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3" s="1"/>
      <c r="V633" s="1"/>
    </row>
    <row r="634" spans="1:22" ht="14.7" customHeight="1" x14ac:dyDescent="0.25">
      <c r="A634" s="2">
        <v>43084</v>
      </c>
      <c r="B634" s="56" t="s">
        <v>954</v>
      </c>
      <c r="C634" s="1" t="s">
        <v>230</v>
      </c>
      <c r="D634" s="1" t="s">
        <v>232</v>
      </c>
      <c r="E634" s="193"/>
      <c r="G634" s="1" t="s">
        <v>1247</v>
      </c>
      <c r="H634" s="1" t="s">
        <v>1274</v>
      </c>
      <c r="I634" s="1" t="s">
        <v>1175</v>
      </c>
      <c r="J634" s="56">
        <v>70</v>
      </c>
      <c r="K634" s="81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57">
        <f>ROUND(Tableau1[[#This Row],[Prix_Unit_HT]],2)*Tableau1[[#This Row],[Qte_commande]]</f>
        <v>6014.4</v>
      </c>
      <c r="P634" s="57">
        <f>ROUND(Tableau1[[#This Row],[Prix_Unit_TTC]],2)*Tableau1[[#This Row],[Qte_commande]]</f>
        <v>7219.2</v>
      </c>
      <c r="Q634" s="1">
        <v>480</v>
      </c>
      <c r="R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634" s="1"/>
      <c r="V634" s="1"/>
    </row>
    <row r="635" spans="1:22" ht="14.7" customHeight="1" x14ac:dyDescent="0.25">
      <c r="A635" s="2">
        <v>43091</v>
      </c>
      <c r="B635" s="56" t="s">
        <v>955</v>
      </c>
      <c r="C635" s="1" t="s">
        <v>226</v>
      </c>
      <c r="D635" s="1" t="s">
        <v>228</v>
      </c>
      <c r="E635" s="193"/>
      <c r="G635" s="1" t="s">
        <v>1247</v>
      </c>
      <c r="H635" s="1" t="s">
        <v>1274</v>
      </c>
      <c r="I635" s="1" t="s">
        <v>1175</v>
      </c>
      <c r="J635" s="56">
        <v>70</v>
      </c>
      <c r="K635" s="81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57">
        <f>ROUND(Tableau1[[#This Row],[Prix_Unit_HT]],2)*Tableau1[[#This Row],[Qte_commande]]</f>
        <v>1879.5</v>
      </c>
      <c r="P635" s="57">
        <f>ROUND(Tableau1[[#This Row],[Prix_Unit_TTC]],2)*Tableau1[[#This Row],[Qte_commande]]</f>
        <v>2256</v>
      </c>
      <c r="Q635" s="1">
        <v>150</v>
      </c>
      <c r="R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35" s="1"/>
      <c r="V635" s="1"/>
    </row>
    <row r="636" spans="1:22" ht="14.7" customHeight="1" x14ac:dyDescent="0.25">
      <c r="A636" s="2">
        <v>43091</v>
      </c>
      <c r="B636" s="56" t="s">
        <v>909</v>
      </c>
      <c r="C636" s="1" t="s">
        <v>910</v>
      </c>
      <c r="D636" s="1" t="s">
        <v>4</v>
      </c>
      <c r="E636" s="193"/>
      <c r="G636" s="1" t="s">
        <v>1163</v>
      </c>
      <c r="H636" s="1" t="s">
        <v>1276</v>
      </c>
      <c r="I636" s="1" t="s">
        <v>128</v>
      </c>
      <c r="J636" s="107">
        <v>3</v>
      </c>
      <c r="K636" s="81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57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57">
        <f>ROUND(Tableau1[[#This Row],[Prix_Unit_HT]],2)*Tableau1[[#This Row],[Qte_commande]]</f>
        <v>598</v>
      </c>
      <c r="P636" s="57">
        <f>ROUND(Tableau1[[#This Row],[Prix_Unit_TTC]],2)*Tableau1[[#This Row],[Qte_commande]]</f>
        <v>717.6</v>
      </c>
      <c r="Q636" s="1">
        <v>2</v>
      </c>
      <c r="R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636" s="1"/>
      <c r="V636" s="1"/>
    </row>
    <row r="637" spans="1:22" ht="14.7" customHeight="1" x14ac:dyDescent="0.25">
      <c r="A637" s="2">
        <v>43091</v>
      </c>
      <c r="B637" s="56" t="s">
        <v>903</v>
      </c>
      <c r="C637" s="1" t="s">
        <v>793</v>
      </c>
      <c r="D637" s="1" t="s">
        <v>313</v>
      </c>
      <c r="E637" s="193"/>
      <c r="G637" s="1" t="s">
        <v>1163</v>
      </c>
      <c r="H637" s="1" t="s">
        <v>1276</v>
      </c>
      <c r="I637" s="1" t="s">
        <v>128</v>
      </c>
      <c r="J637" s="107">
        <v>3</v>
      </c>
      <c r="K637" s="81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57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57">
        <f>ROUND(Tableau1[[#This Row],[Prix_Unit_HT]],2)*Tableau1[[#This Row],[Qte_commande]]</f>
        <v>299</v>
      </c>
      <c r="P637" s="57">
        <f>ROUND(Tableau1[[#This Row],[Prix_Unit_TTC]],2)*Tableau1[[#This Row],[Qte_commande]]</f>
        <v>358.8</v>
      </c>
      <c r="Q637" s="1">
        <v>1</v>
      </c>
      <c r="R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7" s="1"/>
      <c r="V637" s="1"/>
    </row>
    <row r="638" spans="1:22" ht="14.7" customHeight="1" x14ac:dyDescent="0.25">
      <c r="A638" s="2">
        <v>43091</v>
      </c>
      <c r="B638" s="56" t="s">
        <v>908</v>
      </c>
      <c r="C638" s="1" t="s">
        <v>150</v>
      </c>
      <c r="D638" s="1" t="s">
        <v>152</v>
      </c>
      <c r="E638" s="193"/>
      <c r="G638" s="1" t="s">
        <v>1163</v>
      </c>
      <c r="H638" s="1" t="s">
        <v>1276</v>
      </c>
      <c r="I638" s="1" t="s">
        <v>128</v>
      </c>
      <c r="J638" s="107">
        <v>3</v>
      </c>
      <c r="K638" s="81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57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57">
        <f>ROUND(Tableau1[[#This Row],[Prix_Unit_HT]],2)*Tableau1[[#This Row],[Qte_commande]]</f>
        <v>299</v>
      </c>
      <c r="P638" s="57">
        <f>ROUND(Tableau1[[#This Row],[Prix_Unit_TTC]],2)*Tableau1[[#This Row],[Qte_commande]]</f>
        <v>358.8</v>
      </c>
      <c r="Q638" s="1">
        <v>1</v>
      </c>
      <c r="R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8" s="1"/>
      <c r="V638" s="1"/>
    </row>
    <row r="639" spans="1:22" ht="14.7" customHeight="1" x14ac:dyDescent="0.25">
      <c r="A639" s="2">
        <v>43091</v>
      </c>
      <c r="B639" s="56" t="s">
        <v>895</v>
      </c>
      <c r="C639" s="1" t="s">
        <v>896</v>
      </c>
      <c r="D639" s="1" t="s">
        <v>11</v>
      </c>
      <c r="E639" s="193"/>
      <c r="G639" s="1" t="s">
        <v>1163</v>
      </c>
      <c r="H639" s="1" t="s">
        <v>1276</v>
      </c>
      <c r="I639" s="1" t="s">
        <v>128</v>
      </c>
      <c r="J639" s="107">
        <v>3</v>
      </c>
      <c r="K639" s="81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57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57">
        <f>ROUND(Tableau1[[#This Row],[Prix_Unit_HT]],2)*Tableau1[[#This Row],[Qte_commande]]</f>
        <v>299</v>
      </c>
      <c r="P639" s="57">
        <f>ROUND(Tableau1[[#This Row],[Prix_Unit_TTC]],2)*Tableau1[[#This Row],[Qte_commande]]</f>
        <v>358.8</v>
      </c>
      <c r="Q639" s="1">
        <v>1</v>
      </c>
      <c r="R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39" s="1"/>
      <c r="V639" s="1"/>
    </row>
    <row r="640" spans="1:22" ht="14.7" customHeight="1" x14ac:dyDescent="0.25">
      <c r="A640" s="2">
        <v>43091</v>
      </c>
      <c r="B640" s="56" t="s">
        <v>901</v>
      </c>
      <c r="C640" s="1" t="s">
        <v>902</v>
      </c>
      <c r="D640" s="1" t="s">
        <v>11</v>
      </c>
      <c r="E640" s="193"/>
      <c r="G640" s="1" t="s">
        <v>1163</v>
      </c>
      <c r="H640" s="1" t="s">
        <v>1276</v>
      </c>
      <c r="I640" s="1" t="s">
        <v>128</v>
      </c>
      <c r="J640" s="107">
        <v>3</v>
      </c>
      <c r="K640" s="81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57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57">
        <f>ROUND(Tableau1[[#This Row],[Prix_Unit_HT]],2)*Tableau1[[#This Row],[Qte_commande]]</f>
        <v>299</v>
      </c>
      <c r="P640" s="57">
        <f>ROUND(Tableau1[[#This Row],[Prix_Unit_TTC]],2)*Tableau1[[#This Row],[Qte_commande]]</f>
        <v>358.8</v>
      </c>
      <c r="Q640" s="1">
        <v>1</v>
      </c>
      <c r="R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0" s="1"/>
      <c r="V640" s="1"/>
    </row>
    <row r="641" spans="1:22" ht="14.7" customHeight="1" x14ac:dyDescent="0.25">
      <c r="A641" s="2">
        <v>43091</v>
      </c>
      <c r="B641" s="56" t="s">
        <v>904</v>
      </c>
      <c r="C641" s="1" t="s">
        <v>61</v>
      </c>
      <c r="D641" s="1" t="s">
        <v>63</v>
      </c>
      <c r="E641" s="193"/>
      <c r="G641" s="1" t="s">
        <v>1163</v>
      </c>
      <c r="H641" s="1" t="s">
        <v>1276</v>
      </c>
      <c r="I641" s="1" t="s">
        <v>128</v>
      </c>
      <c r="J641" s="107">
        <v>3</v>
      </c>
      <c r="K641" s="81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57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57">
        <f>ROUND(Tableau1[[#This Row],[Prix_Unit_HT]],2)*Tableau1[[#This Row],[Qte_commande]]</f>
        <v>897</v>
      </c>
      <c r="P641" s="57">
        <f>ROUND(Tableau1[[#This Row],[Prix_Unit_TTC]],2)*Tableau1[[#This Row],[Qte_commande]]</f>
        <v>1076.4000000000001</v>
      </c>
      <c r="Q641" s="1">
        <v>3</v>
      </c>
      <c r="R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1" s="1"/>
      <c r="V641" s="1"/>
    </row>
    <row r="642" spans="1:22" ht="14.7" customHeight="1" x14ac:dyDescent="0.25">
      <c r="A642" s="2">
        <v>43091</v>
      </c>
      <c r="B642" s="56" t="s">
        <v>907</v>
      </c>
      <c r="C642" s="1" t="s">
        <v>404</v>
      </c>
      <c r="D642" s="1" t="s">
        <v>11</v>
      </c>
      <c r="E642" s="193"/>
      <c r="G642" s="1" t="s">
        <v>1163</v>
      </c>
      <c r="H642" s="1" t="s">
        <v>1276</v>
      </c>
      <c r="I642" s="1" t="s">
        <v>128</v>
      </c>
      <c r="J642" s="107">
        <v>3</v>
      </c>
      <c r="K642" s="81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57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57">
        <f>ROUND(Tableau1[[#This Row],[Prix_Unit_HT]],2)*Tableau1[[#This Row],[Qte_commande]]</f>
        <v>897</v>
      </c>
      <c r="P642" s="57">
        <f>ROUND(Tableau1[[#This Row],[Prix_Unit_TTC]],2)*Tableau1[[#This Row],[Qte_commande]]</f>
        <v>1076.4000000000001</v>
      </c>
      <c r="Q642" s="1">
        <v>3</v>
      </c>
      <c r="R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642" s="1"/>
      <c r="V642" s="1"/>
    </row>
    <row r="643" spans="1:22" ht="14.7" customHeight="1" x14ac:dyDescent="0.25">
      <c r="A643" s="2">
        <v>43091</v>
      </c>
      <c r="B643" s="56" t="s">
        <v>897</v>
      </c>
      <c r="C643" s="1" t="s">
        <v>171</v>
      </c>
      <c r="D643" s="1" t="s">
        <v>171</v>
      </c>
      <c r="E643" s="193"/>
      <c r="G643" s="1" t="s">
        <v>1163</v>
      </c>
      <c r="H643" s="1" t="s">
        <v>1276</v>
      </c>
      <c r="I643" s="1" t="s">
        <v>128</v>
      </c>
      <c r="J643" s="107">
        <v>3</v>
      </c>
      <c r="K643" s="81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57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57">
        <f>ROUND(Tableau1[[#This Row],[Prix_Unit_HT]],2)*Tableau1[[#This Row],[Qte_commande]]</f>
        <v>299</v>
      </c>
      <c r="P643" s="57">
        <f>ROUND(Tableau1[[#This Row],[Prix_Unit_TTC]],2)*Tableau1[[#This Row],[Qte_commande]]</f>
        <v>358.8</v>
      </c>
      <c r="Q643" s="1">
        <v>1</v>
      </c>
      <c r="R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3" s="1"/>
      <c r="V643" s="1"/>
    </row>
    <row r="644" spans="1:22" ht="14.7" customHeight="1" x14ac:dyDescent="0.25">
      <c r="A644" s="2">
        <v>43091</v>
      </c>
      <c r="B644" s="56" t="s">
        <v>905</v>
      </c>
      <c r="C644" s="1" t="s">
        <v>906</v>
      </c>
      <c r="D644" s="1" t="s">
        <v>313</v>
      </c>
      <c r="E644" s="193"/>
      <c r="G644" s="1" t="s">
        <v>1163</v>
      </c>
      <c r="H644" s="1" t="s">
        <v>1276</v>
      </c>
      <c r="I644" s="1" t="s">
        <v>128</v>
      </c>
      <c r="J644" s="107">
        <v>3</v>
      </c>
      <c r="K644" s="81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57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57">
        <f>ROUND(Tableau1[[#This Row],[Prix_Unit_HT]],2)*Tableau1[[#This Row],[Qte_commande]]</f>
        <v>1794</v>
      </c>
      <c r="P644" s="57">
        <f>ROUND(Tableau1[[#This Row],[Prix_Unit_TTC]],2)*Tableau1[[#This Row],[Qte_commande]]</f>
        <v>2152.8000000000002</v>
      </c>
      <c r="Q644" s="1">
        <v>6</v>
      </c>
      <c r="R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644" s="1"/>
      <c r="V644" s="1"/>
    </row>
    <row r="645" spans="1:22" ht="14.7" customHeight="1" x14ac:dyDescent="0.25">
      <c r="A645" s="2">
        <v>43091</v>
      </c>
      <c r="B645" s="56" t="s">
        <v>898</v>
      </c>
      <c r="C645" s="1" t="s">
        <v>899</v>
      </c>
      <c r="D645" s="1" t="s">
        <v>382</v>
      </c>
      <c r="E645" s="193"/>
      <c r="G645" s="1" t="s">
        <v>1163</v>
      </c>
      <c r="H645" s="1" t="s">
        <v>1276</v>
      </c>
      <c r="I645" s="1" t="s">
        <v>128</v>
      </c>
      <c r="J645" s="107">
        <v>3</v>
      </c>
      <c r="K645" s="81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57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57">
        <f>ROUND(Tableau1[[#This Row],[Prix_Unit_HT]],2)*Tableau1[[#This Row],[Qte_commande]]</f>
        <v>299</v>
      </c>
      <c r="P645" s="57">
        <f>ROUND(Tableau1[[#This Row],[Prix_Unit_TTC]],2)*Tableau1[[#This Row],[Qte_commande]]</f>
        <v>358.8</v>
      </c>
      <c r="Q645" s="1">
        <v>1</v>
      </c>
      <c r="R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5" s="1"/>
      <c r="V645" s="1"/>
    </row>
    <row r="646" spans="1:22" ht="14.7" customHeight="1" x14ac:dyDescent="0.25">
      <c r="A646" s="2">
        <v>43091</v>
      </c>
      <c r="B646" s="56" t="s">
        <v>900</v>
      </c>
      <c r="C646" s="1" t="s">
        <v>380</v>
      </c>
      <c r="D646" s="1" t="s">
        <v>382</v>
      </c>
      <c r="E646" s="193"/>
      <c r="G646" s="1" t="s">
        <v>1163</v>
      </c>
      <c r="H646" s="1" t="s">
        <v>1276</v>
      </c>
      <c r="I646" s="1" t="s">
        <v>128</v>
      </c>
      <c r="J646" s="107">
        <v>3</v>
      </c>
      <c r="K646" s="81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57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57">
        <f>ROUND(Tableau1[[#This Row],[Prix_Unit_HT]],2)*Tableau1[[#This Row],[Qte_commande]]</f>
        <v>299</v>
      </c>
      <c r="P646" s="57">
        <f>ROUND(Tableau1[[#This Row],[Prix_Unit_TTC]],2)*Tableau1[[#This Row],[Qte_commande]]</f>
        <v>358.8</v>
      </c>
      <c r="Q646" s="1">
        <v>1</v>
      </c>
      <c r="R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6" s="1"/>
      <c r="V646" s="1"/>
    </row>
    <row r="647" spans="1:22" ht="14.7" customHeight="1" x14ac:dyDescent="0.25">
      <c r="A647" s="2">
        <v>43091</v>
      </c>
      <c r="B647" s="56" t="s">
        <v>894</v>
      </c>
      <c r="C647" s="1" t="s">
        <v>545</v>
      </c>
      <c r="D647" s="1" t="s">
        <v>546</v>
      </c>
      <c r="E647" s="193"/>
      <c r="G647" s="1" t="s">
        <v>1163</v>
      </c>
      <c r="H647" s="1" t="s">
        <v>1276</v>
      </c>
      <c r="I647" s="1" t="s">
        <v>128</v>
      </c>
      <c r="J647" s="107">
        <v>3</v>
      </c>
      <c r="K647" s="81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57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57">
        <f>ROUND(Tableau1[[#This Row],[Prix_Unit_HT]],2)*Tableau1[[#This Row],[Qte_commande]]</f>
        <v>299</v>
      </c>
      <c r="P647" s="57">
        <f>ROUND(Tableau1[[#This Row],[Prix_Unit_TTC]],2)*Tableau1[[#This Row],[Qte_commande]]</f>
        <v>358.8</v>
      </c>
      <c r="Q647" s="1">
        <v>1</v>
      </c>
      <c r="R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47" s="1"/>
      <c r="V647" s="1"/>
    </row>
    <row r="648" spans="1:22" ht="14.7" customHeight="1" x14ac:dyDescent="0.25">
      <c r="A648" s="2">
        <v>43103</v>
      </c>
      <c r="B648" s="56" t="s">
        <v>511</v>
      </c>
      <c r="C648" s="1" t="s">
        <v>512</v>
      </c>
      <c r="D648" s="1" t="s">
        <v>453</v>
      </c>
      <c r="E648" s="193"/>
      <c r="G648" s="1" t="s">
        <v>1247</v>
      </c>
      <c r="H648" s="1" t="s">
        <v>1274</v>
      </c>
      <c r="I648" s="1" t="s">
        <v>1175</v>
      </c>
      <c r="J648" s="56">
        <v>70</v>
      </c>
      <c r="K648" s="81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57">
        <f>ROUND(Tableau1[[#This Row],[Prix_Unit_HT]],2)*Tableau1[[#This Row],[Qte_commande]]</f>
        <v>1879.5</v>
      </c>
      <c r="P648" s="57">
        <f>ROUND(Tableau1[[#This Row],[Prix_Unit_TTC]],2)*Tableau1[[#This Row],[Qte_commande]]</f>
        <v>2256</v>
      </c>
      <c r="Q648" s="1">
        <v>150</v>
      </c>
      <c r="R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48" s="1"/>
      <c r="V648" s="1"/>
    </row>
    <row r="649" spans="1:22" ht="14.7" customHeight="1" x14ac:dyDescent="0.25">
      <c r="A649" s="2">
        <v>43103</v>
      </c>
      <c r="B649" s="56" t="s">
        <v>707</v>
      </c>
      <c r="C649" s="1" t="s">
        <v>162</v>
      </c>
      <c r="D649" s="1" t="s">
        <v>708</v>
      </c>
      <c r="E649" s="193"/>
      <c r="G649" s="1" t="s">
        <v>1247</v>
      </c>
      <c r="H649" s="1" t="s">
        <v>1274</v>
      </c>
      <c r="I649" s="1" t="s">
        <v>1175</v>
      </c>
      <c r="J649" s="56">
        <v>175</v>
      </c>
      <c r="K649" s="81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57">
        <f>ROUND(Tableau1[[#This Row],[Prix_Unit_HT]],2)*Tableau1[[#This Row],[Qte_commande]]</f>
        <v>1041.1200000000001</v>
      </c>
      <c r="P649" s="57">
        <f>ROUND(Tableau1[[#This Row],[Prix_Unit_TTC]],2)*Tableau1[[#This Row],[Qte_commande]]</f>
        <v>1249.2</v>
      </c>
      <c r="Q649" s="1">
        <v>90</v>
      </c>
      <c r="R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49" s="1"/>
      <c r="V649" s="1"/>
    </row>
    <row r="650" spans="1:22" ht="14.7" customHeight="1" x14ac:dyDescent="0.25">
      <c r="A650" s="2">
        <v>43103</v>
      </c>
      <c r="B650" s="56" t="s">
        <v>511</v>
      </c>
      <c r="C650" s="1" t="s">
        <v>512</v>
      </c>
      <c r="D650" s="1" t="s">
        <v>453</v>
      </c>
      <c r="E650" s="193"/>
      <c r="G650" s="1" t="s">
        <v>1247</v>
      </c>
      <c r="H650" s="1" t="s">
        <v>1274</v>
      </c>
      <c r="I650" s="1" t="s">
        <v>1245</v>
      </c>
      <c r="J650" s="56">
        <v>70</v>
      </c>
      <c r="K650" s="81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57">
        <f>ROUND(Tableau1[[#This Row],[Prix_Unit_HT]],2)*Tableau1[[#This Row],[Qte_commande]]</f>
        <v>904.32</v>
      </c>
      <c r="P650" s="57">
        <f>ROUND(Tableau1[[#This Row],[Prix_Unit_TTC]],2)*Tableau1[[#This Row],[Qte_commande]]</f>
        <v>1085.04</v>
      </c>
      <c r="Q650" s="1">
        <v>72</v>
      </c>
      <c r="R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0" s="1"/>
      <c r="V650" s="1"/>
    </row>
    <row r="651" spans="1:22" ht="14.7" customHeight="1" x14ac:dyDescent="0.25">
      <c r="A651" s="2">
        <v>43104</v>
      </c>
      <c r="B651" s="56" t="s">
        <v>535</v>
      </c>
      <c r="C651" s="1" t="s">
        <v>536</v>
      </c>
      <c r="D651" s="1" t="s">
        <v>537</v>
      </c>
      <c r="E651" s="193"/>
      <c r="G651" s="1" t="s">
        <v>1163</v>
      </c>
      <c r="H651" s="1" t="s">
        <v>1276</v>
      </c>
      <c r="I651" s="1" t="s">
        <v>128</v>
      </c>
      <c r="J651" s="107">
        <v>3</v>
      </c>
      <c r="K651" s="81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57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57">
        <f>ROUND(Tableau1[[#This Row],[Prix_Unit_HT]],2)*Tableau1[[#This Row],[Qte_commande]]</f>
        <v>299</v>
      </c>
      <c r="P651" s="57">
        <f>ROUND(Tableau1[[#This Row],[Prix_Unit_TTC]],2)*Tableau1[[#This Row],[Qte_commande]]</f>
        <v>358.8</v>
      </c>
      <c r="Q651" s="1">
        <v>1</v>
      </c>
      <c r="R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51" s="1"/>
      <c r="V651" s="1"/>
    </row>
    <row r="652" spans="1:22" ht="14.7" customHeight="1" x14ac:dyDescent="0.25">
      <c r="A652" s="2">
        <v>43105</v>
      </c>
      <c r="B652" s="56" t="s">
        <v>513</v>
      </c>
      <c r="C652" s="1" t="s">
        <v>94</v>
      </c>
      <c r="D652" s="1" t="s">
        <v>96</v>
      </c>
      <c r="E652" s="193"/>
      <c r="G652" s="1" t="s">
        <v>1247</v>
      </c>
      <c r="H652" s="7" t="s">
        <v>1274</v>
      </c>
      <c r="I652" s="1" t="s">
        <v>1244</v>
      </c>
      <c r="J652" s="56">
        <v>70</v>
      </c>
      <c r="K652" s="81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57">
        <f>ROUND(Tableau1[[#This Row],[Prix_Unit_HT]],2)*Tableau1[[#This Row],[Qte_commande]]</f>
        <v>208.92000000000002</v>
      </c>
      <c r="P652" s="57">
        <f>ROUND(Tableau1[[#This Row],[Prix_Unit_TTC]],2)*Tableau1[[#This Row],[Qte_commande]]</f>
        <v>250.68</v>
      </c>
      <c r="Q652" s="1">
        <v>12</v>
      </c>
      <c r="R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52" s="1"/>
      <c r="V652" s="1"/>
    </row>
    <row r="653" spans="1:22" ht="14.7" customHeight="1" x14ac:dyDescent="0.25">
      <c r="A653" s="2">
        <v>43105</v>
      </c>
      <c r="B653" s="56" t="s">
        <v>513</v>
      </c>
      <c r="C653" s="1" t="s">
        <v>94</v>
      </c>
      <c r="D653" s="1" t="s">
        <v>96</v>
      </c>
      <c r="E653" s="193"/>
      <c r="G653" s="1" t="s">
        <v>1247</v>
      </c>
      <c r="H653" s="1" t="s">
        <v>1274</v>
      </c>
      <c r="I653" s="1" t="s">
        <v>1175</v>
      </c>
      <c r="J653" s="56">
        <v>70</v>
      </c>
      <c r="K653" s="81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57">
        <f>ROUND(Tableau1[[#This Row],[Prix_Unit_HT]],2)*Tableau1[[#This Row],[Qte_commande]]</f>
        <v>902.16</v>
      </c>
      <c r="P653" s="57">
        <f>ROUND(Tableau1[[#This Row],[Prix_Unit_TTC]],2)*Tableau1[[#This Row],[Qte_commande]]</f>
        <v>1082.8799999999999</v>
      </c>
      <c r="Q653" s="1">
        <v>72</v>
      </c>
      <c r="R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653" s="1"/>
      <c r="V653" s="1"/>
    </row>
    <row r="654" spans="1:22" ht="14.7" customHeight="1" x14ac:dyDescent="0.25">
      <c r="A654" s="2">
        <v>43105</v>
      </c>
      <c r="B654" s="56" t="s">
        <v>513</v>
      </c>
      <c r="C654" s="1" t="s">
        <v>94</v>
      </c>
      <c r="D654" s="1" t="s">
        <v>96</v>
      </c>
      <c r="E654" s="193"/>
      <c r="G654" s="1" t="s">
        <v>1247</v>
      </c>
      <c r="H654" s="1" t="s">
        <v>1274</v>
      </c>
      <c r="I654" s="1" t="s">
        <v>1175</v>
      </c>
      <c r="J654" s="56">
        <v>100</v>
      </c>
      <c r="K654" s="81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57">
        <f>ROUND(Tableau1[[#This Row],[Prix_Unit_HT]],2)*Tableau1[[#This Row],[Qte_commande]]</f>
        <v>307.8</v>
      </c>
      <c r="P654" s="57">
        <f>ROUND(Tableau1[[#This Row],[Prix_Unit_TTC]],2)*Tableau1[[#This Row],[Qte_commande]]</f>
        <v>369.36</v>
      </c>
      <c r="Q654" s="1">
        <v>25.71</v>
      </c>
      <c r="R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54" s="1"/>
      <c r="V654" s="1"/>
    </row>
    <row r="655" spans="1:22" ht="14.7" customHeight="1" x14ac:dyDescent="0.25">
      <c r="A655" s="2">
        <v>43105</v>
      </c>
      <c r="B655" s="56" t="s">
        <v>513</v>
      </c>
      <c r="C655" s="1" t="s">
        <v>94</v>
      </c>
      <c r="D655" s="1" t="s">
        <v>96</v>
      </c>
      <c r="E655" s="193"/>
      <c r="G655" s="1" t="s">
        <v>1247</v>
      </c>
      <c r="H655" s="1" t="s">
        <v>1275</v>
      </c>
      <c r="I655" s="1" t="s">
        <v>1243</v>
      </c>
      <c r="J655" s="56">
        <v>50</v>
      </c>
      <c r="K655" s="81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57">
        <f>ROUND(Tableau1[[#This Row],[Prix_Unit_HT]],2)*Tableau1[[#This Row],[Qte_commande]]</f>
        <v>120</v>
      </c>
      <c r="P655" s="57">
        <f>ROUND(Tableau1[[#This Row],[Prix_Unit_TTC]],2)*Tableau1[[#This Row],[Qte_commande]]</f>
        <v>127.2</v>
      </c>
      <c r="Q655" s="1">
        <v>85.71</v>
      </c>
      <c r="R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55" s="1"/>
      <c r="V655" s="1"/>
    </row>
    <row r="656" spans="1:22" ht="14.7" customHeight="1" x14ac:dyDescent="0.25">
      <c r="A656" s="2">
        <v>43105</v>
      </c>
      <c r="B656" s="56" t="s">
        <v>513</v>
      </c>
      <c r="C656" s="1" t="s">
        <v>94</v>
      </c>
      <c r="D656" s="1" t="s">
        <v>96</v>
      </c>
      <c r="E656" s="193"/>
      <c r="G656" s="1" t="s">
        <v>1247</v>
      </c>
      <c r="H656" s="1" t="s">
        <v>1274</v>
      </c>
      <c r="I656" s="1" t="s">
        <v>1223</v>
      </c>
      <c r="J656" s="56">
        <v>50</v>
      </c>
      <c r="K656" s="81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57">
        <f>ROUND(Tableau1[[#This Row],[Prix_Unit_HT]],2)*Tableau1[[#This Row],[Qte_commande]]</f>
        <v>302.28000000000003</v>
      </c>
      <c r="P656" s="57">
        <f>ROUND(Tableau1[[#This Row],[Prix_Unit_TTC]],2)*Tableau1[[#This Row],[Qte_commande]]</f>
        <v>362.76</v>
      </c>
      <c r="Q656" s="1">
        <v>8.57</v>
      </c>
      <c r="R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56" s="1"/>
      <c r="V656" s="1"/>
    </row>
    <row r="657" spans="1:22" ht="14.7" customHeight="1" x14ac:dyDescent="0.25">
      <c r="A657" s="2">
        <v>43105</v>
      </c>
      <c r="B657" s="56" t="s">
        <v>513</v>
      </c>
      <c r="C657" s="1" t="s">
        <v>94</v>
      </c>
      <c r="D657" s="1" t="s">
        <v>96</v>
      </c>
      <c r="E657" s="193"/>
      <c r="G657" s="1" t="s">
        <v>1247</v>
      </c>
      <c r="H657" s="1" t="s">
        <v>1274</v>
      </c>
      <c r="I657" s="1" t="s">
        <v>1245</v>
      </c>
      <c r="J657" s="56">
        <v>70</v>
      </c>
      <c r="K657" s="81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57">
        <f>ROUND(Tableau1[[#This Row],[Prix_Unit_HT]],2)*Tableau1[[#This Row],[Qte_commande]]</f>
        <v>301.44</v>
      </c>
      <c r="P657" s="57">
        <f>ROUND(Tableau1[[#This Row],[Prix_Unit_TTC]],2)*Tableau1[[#This Row],[Qte_commande]]</f>
        <v>361.68</v>
      </c>
      <c r="Q657" s="1">
        <v>24</v>
      </c>
      <c r="R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657" s="1"/>
      <c r="V657" s="1"/>
    </row>
    <row r="658" spans="1:22" ht="14.7" customHeight="1" x14ac:dyDescent="0.25">
      <c r="A658" s="2">
        <v>43117</v>
      </c>
      <c r="B658" s="56" t="s">
        <v>528</v>
      </c>
      <c r="C658" s="1" t="s">
        <v>6</v>
      </c>
      <c r="D658" s="1" t="s">
        <v>8</v>
      </c>
      <c r="E658" s="193"/>
      <c r="G658" s="1" t="s">
        <v>1247</v>
      </c>
      <c r="H658" s="1" t="s">
        <v>1274</v>
      </c>
      <c r="I658" s="1" t="s">
        <v>1175</v>
      </c>
      <c r="J658" s="56">
        <v>100</v>
      </c>
      <c r="K658" s="81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57">
        <f>ROUND(Tableau1[[#This Row],[Prix_Unit_HT]],2)*Tableau1[[#This Row],[Qte_commande]]</f>
        <v>205.20000000000002</v>
      </c>
      <c r="P658" s="57">
        <f>ROUND(Tableau1[[#This Row],[Prix_Unit_TTC]],2)*Tableau1[[#This Row],[Qte_commande]]</f>
        <v>246.24</v>
      </c>
      <c r="Q658" s="1">
        <v>17.14</v>
      </c>
      <c r="R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658" s="1"/>
      <c r="V658" s="1"/>
    </row>
    <row r="659" spans="1:22" ht="14.7" customHeight="1" x14ac:dyDescent="0.25">
      <c r="A659" s="2">
        <v>43117</v>
      </c>
      <c r="B659" s="56" t="s">
        <v>528</v>
      </c>
      <c r="C659" s="1" t="s">
        <v>6</v>
      </c>
      <c r="D659" s="1" t="s">
        <v>8</v>
      </c>
      <c r="E659" s="193"/>
      <c r="G659" s="1" t="s">
        <v>1247</v>
      </c>
      <c r="H659" s="1" t="s">
        <v>1274</v>
      </c>
      <c r="I659" s="1" t="s">
        <v>1218</v>
      </c>
      <c r="J659" s="56">
        <v>100</v>
      </c>
      <c r="K659" s="81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57">
        <f>ROUND(Tableau1[[#This Row],[Prix_Unit_HT]],2)*Tableau1[[#This Row],[Qte_commande]]</f>
        <v>757.43999999999994</v>
      </c>
      <c r="P659" s="57">
        <f>ROUND(Tableau1[[#This Row],[Prix_Unit_TTC]],2)*Tableau1[[#This Row],[Qte_commande]]</f>
        <v>908.64</v>
      </c>
      <c r="Q659" s="1">
        <v>68.569999999999993</v>
      </c>
      <c r="R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659" s="1"/>
      <c r="V659" s="1"/>
    </row>
    <row r="660" spans="1:22" ht="14.7" customHeight="1" x14ac:dyDescent="0.25">
      <c r="A660" s="2">
        <v>43124</v>
      </c>
      <c r="B660" s="56" t="s">
        <v>709</v>
      </c>
      <c r="C660" s="1" t="s">
        <v>162</v>
      </c>
      <c r="D660" s="1" t="s">
        <v>708</v>
      </c>
      <c r="E660" s="193"/>
      <c r="G660" s="1" t="s">
        <v>1247</v>
      </c>
      <c r="H660" s="1" t="s">
        <v>1274</v>
      </c>
      <c r="I660" s="1" t="s">
        <v>1175</v>
      </c>
      <c r="J660" s="56">
        <v>175</v>
      </c>
      <c r="K660" s="81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57">
        <f>ROUND(Tableau1[[#This Row],[Prix_Unit_HT]],2)*Tableau1[[#This Row],[Qte_commande]]</f>
        <v>1735.2</v>
      </c>
      <c r="P660" s="57">
        <f>ROUND(Tableau1[[#This Row],[Prix_Unit_TTC]],2)*Tableau1[[#This Row],[Qte_commande]]</f>
        <v>2082</v>
      </c>
      <c r="Q660" s="1">
        <v>150</v>
      </c>
      <c r="R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60" s="1"/>
      <c r="V660" s="1"/>
    </row>
    <row r="661" spans="1:22" ht="14.7" customHeight="1" x14ac:dyDescent="0.25">
      <c r="A661" s="2">
        <v>43125</v>
      </c>
      <c r="B661" s="56" t="s">
        <v>440</v>
      </c>
      <c r="C661" s="1" t="s">
        <v>441</v>
      </c>
      <c r="D661" s="1" t="s">
        <v>442</v>
      </c>
      <c r="E661" s="193"/>
      <c r="G661" s="1" t="s">
        <v>1247</v>
      </c>
      <c r="H661" s="7" t="s">
        <v>1274</v>
      </c>
      <c r="I661" s="1" t="s">
        <v>1244</v>
      </c>
      <c r="J661" s="56">
        <v>70</v>
      </c>
      <c r="K661" s="81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57">
        <f>ROUND(Tableau1[[#This Row],[Prix_Unit_HT]],2)*Tableau1[[#This Row],[Qte_commande]]</f>
        <v>313.38</v>
      </c>
      <c r="P661" s="57">
        <f>ROUND(Tableau1[[#This Row],[Prix_Unit_TTC]],2)*Tableau1[[#This Row],[Qte_commande]]</f>
        <v>376.02</v>
      </c>
      <c r="Q661" s="1">
        <v>18</v>
      </c>
      <c r="R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661" s="1"/>
      <c r="V661" s="1"/>
    </row>
    <row r="662" spans="1:22" ht="14.7" customHeight="1" x14ac:dyDescent="0.25">
      <c r="A662" s="2">
        <v>43125</v>
      </c>
      <c r="B662" s="56" t="s">
        <v>440</v>
      </c>
      <c r="C662" s="1" t="s">
        <v>441</v>
      </c>
      <c r="D662" s="1" t="s">
        <v>442</v>
      </c>
      <c r="E662" s="193"/>
      <c r="G662" s="1" t="s">
        <v>1247</v>
      </c>
      <c r="H662" s="7" t="s">
        <v>1274</v>
      </c>
      <c r="I662" s="7" t="s">
        <v>1197</v>
      </c>
      <c r="J662" s="56">
        <v>70</v>
      </c>
      <c r="K662" s="81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57">
        <f>ROUND(Tableau1[[#This Row],[Prix_Unit_HT]],2)*Tableau1[[#This Row],[Qte_commande]]</f>
        <v>357.96</v>
      </c>
      <c r="P662" s="57">
        <f>ROUND(Tableau1[[#This Row],[Prix_Unit_TTC]],2)*Tableau1[[#This Row],[Qte_commande]]</f>
        <v>429.48</v>
      </c>
      <c r="Q662" s="1">
        <v>12</v>
      </c>
      <c r="R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62" s="1"/>
      <c r="V662" s="1"/>
    </row>
    <row r="663" spans="1:22" ht="14.7" customHeight="1" x14ac:dyDescent="0.25">
      <c r="A663" s="2">
        <v>43125</v>
      </c>
      <c r="B663" s="56" t="s">
        <v>440</v>
      </c>
      <c r="C663" s="1" t="s">
        <v>441</v>
      </c>
      <c r="D663" s="1" t="s">
        <v>442</v>
      </c>
      <c r="E663" s="193"/>
      <c r="G663" s="1" t="s">
        <v>1247</v>
      </c>
      <c r="H663" s="1" t="s">
        <v>1274</v>
      </c>
      <c r="I663" s="1" t="s">
        <v>1188</v>
      </c>
      <c r="J663" s="56">
        <v>70</v>
      </c>
      <c r="K663" s="81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57">
        <f>ROUND(Tableau1[[#This Row],[Prix_Unit_HT]],2)*Tableau1[[#This Row],[Qte_commande]]</f>
        <v>98.100000000000009</v>
      </c>
      <c r="P663" s="57">
        <f>ROUND(Tableau1[[#This Row],[Prix_Unit_TTC]],2)*Tableau1[[#This Row],[Qte_commande]]</f>
        <v>117.72</v>
      </c>
      <c r="Q663" s="1">
        <v>6</v>
      </c>
      <c r="R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3" s="1"/>
      <c r="V663" s="1"/>
    </row>
    <row r="664" spans="1:22" ht="14.7" customHeight="1" x14ac:dyDescent="0.25">
      <c r="A664" s="2">
        <v>43125</v>
      </c>
      <c r="B664" s="56" t="s">
        <v>440</v>
      </c>
      <c r="C664" s="1" t="s">
        <v>441</v>
      </c>
      <c r="D664" s="1" t="s">
        <v>442</v>
      </c>
      <c r="E664" s="193"/>
      <c r="G664" s="1" t="s">
        <v>1247</v>
      </c>
      <c r="H664" s="1" t="s">
        <v>1274</v>
      </c>
      <c r="I664" s="1" t="s">
        <v>1189</v>
      </c>
      <c r="J664" s="56">
        <v>70</v>
      </c>
      <c r="K664" s="81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57">
        <f>ROUND(Tableau1[[#This Row],[Prix_Unit_HT]],2)*Tableau1[[#This Row],[Qte_commande]]</f>
        <v>88.14</v>
      </c>
      <c r="P664" s="57">
        <f>ROUND(Tableau1[[#This Row],[Prix_Unit_TTC]],2)*Tableau1[[#This Row],[Qte_commande]]</f>
        <v>105.78</v>
      </c>
      <c r="Q664" s="1">
        <v>6</v>
      </c>
      <c r="R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64" s="1"/>
      <c r="V664" s="1"/>
    </row>
    <row r="665" spans="1:22" ht="14.7" customHeight="1" x14ac:dyDescent="0.25">
      <c r="A665" s="2">
        <v>43125</v>
      </c>
      <c r="B665" s="56" t="s">
        <v>440</v>
      </c>
      <c r="C665" s="1" t="s">
        <v>441</v>
      </c>
      <c r="D665" s="1" t="s">
        <v>442</v>
      </c>
      <c r="E665" s="193"/>
      <c r="G665" s="1" t="s">
        <v>1247</v>
      </c>
      <c r="H665" s="1" t="s">
        <v>1274</v>
      </c>
      <c r="I665" s="1" t="s">
        <v>1223</v>
      </c>
      <c r="J665" s="56">
        <v>50</v>
      </c>
      <c r="K665" s="81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57">
        <f>ROUND(Tableau1[[#This Row],[Prix_Unit_HT]],2)*Tableau1[[#This Row],[Qte_commande]]</f>
        <v>906.84</v>
      </c>
      <c r="P665" s="57">
        <f>ROUND(Tableau1[[#This Row],[Prix_Unit_TTC]],2)*Tableau1[[#This Row],[Qte_commande]]</f>
        <v>1088.28</v>
      </c>
      <c r="Q665" s="1">
        <v>25.71</v>
      </c>
      <c r="R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665" s="1"/>
      <c r="V665" s="1"/>
    </row>
    <row r="666" spans="1:22" ht="14.7" customHeight="1" x14ac:dyDescent="0.25">
      <c r="A666" s="2">
        <v>43125</v>
      </c>
      <c r="B666" s="56" t="s">
        <v>440</v>
      </c>
      <c r="C666" s="1" t="s">
        <v>441</v>
      </c>
      <c r="D666" s="1" t="s">
        <v>442</v>
      </c>
      <c r="E666" s="193"/>
      <c r="G666" s="1" t="s">
        <v>1247</v>
      </c>
      <c r="H666" s="1"/>
      <c r="I666" s="1" t="s">
        <v>127</v>
      </c>
      <c r="J666" s="57" t="s">
        <v>5</v>
      </c>
      <c r="K666" s="81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57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57">
        <f>ROUND(Tableau1[[#This Row],[Prix_Unit_HT]],2)*Tableau1[[#This Row],[Qte_commande]]</f>
        <v>0</v>
      </c>
      <c r="P666" s="57">
        <f>ROUND(Tableau1[[#This Row],[Prix_Unit_TTC]],2)*Tableau1[[#This Row],[Qte_commande]]</f>
        <v>0</v>
      </c>
      <c r="Q666" s="1">
        <v>1</v>
      </c>
      <c r="R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66" s="1"/>
      <c r="V666" s="1"/>
    </row>
    <row r="667" spans="1:22" ht="14.7" customHeight="1" x14ac:dyDescent="0.25">
      <c r="A667" s="2">
        <v>43126</v>
      </c>
      <c r="B667" s="56" t="s">
        <v>538</v>
      </c>
      <c r="C667" s="1" t="s">
        <v>503</v>
      </c>
      <c r="D667" s="1" t="s">
        <v>60</v>
      </c>
      <c r="E667" s="193"/>
      <c r="G667" s="1" t="s">
        <v>1163</v>
      </c>
      <c r="H667" s="1" t="s">
        <v>1276</v>
      </c>
      <c r="I667" s="1" t="s">
        <v>128</v>
      </c>
      <c r="J667" s="107">
        <v>3</v>
      </c>
      <c r="K667" s="81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57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57">
        <f>ROUND(Tableau1[[#This Row],[Prix_Unit_HT]],2)*Tableau1[[#This Row],[Qte_commande]]</f>
        <v>299</v>
      </c>
      <c r="P667" s="57">
        <f>ROUND(Tableau1[[#This Row],[Prix_Unit_TTC]],2)*Tableau1[[#This Row],[Qte_commande]]</f>
        <v>358.8</v>
      </c>
      <c r="Q667" s="1">
        <v>1</v>
      </c>
      <c r="R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667" s="1"/>
      <c r="V667" s="1"/>
    </row>
    <row r="668" spans="1:22" ht="14.7" customHeight="1" x14ac:dyDescent="0.25">
      <c r="A668" s="2">
        <v>43129</v>
      </c>
      <c r="B668" s="56" t="s">
        <v>641</v>
      </c>
      <c r="C668" s="1" t="s">
        <v>642</v>
      </c>
      <c r="D668" s="1" t="s">
        <v>477</v>
      </c>
      <c r="E668" s="193"/>
      <c r="G668" s="1" t="s">
        <v>1163</v>
      </c>
      <c r="H668" s="7" t="s">
        <v>1275</v>
      </c>
      <c r="I668" s="7" t="s">
        <v>1239</v>
      </c>
      <c r="J668" s="56">
        <v>20</v>
      </c>
      <c r="K668" s="81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57">
        <f>ROUND(Tableau1[[#This Row],[Prix_Unit_HT]],2)*Tableau1[[#This Row],[Qte_commande]]</f>
        <v>42.72</v>
      </c>
      <c r="P668" s="57">
        <f>ROUND(Tableau1[[#This Row],[Prix_Unit_TTC]],2)*Tableau1[[#This Row],[Qte_commande]]</f>
        <v>45.12</v>
      </c>
      <c r="Q668" s="1">
        <v>13.71</v>
      </c>
      <c r="R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8" s="1"/>
      <c r="V668" s="1"/>
    </row>
    <row r="669" spans="1:22" ht="14.7" customHeight="1" x14ac:dyDescent="0.25">
      <c r="A669" s="2">
        <v>43129</v>
      </c>
      <c r="B669" s="56" t="s">
        <v>641</v>
      </c>
      <c r="C669" s="1" t="s">
        <v>642</v>
      </c>
      <c r="D669" s="1" t="s">
        <v>477</v>
      </c>
      <c r="E669" s="193"/>
      <c r="G669" s="1" t="s">
        <v>1163</v>
      </c>
      <c r="H669" s="7" t="s">
        <v>1275</v>
      </c>
      <c r="I669" s="7" t="s">
        <v>1242</v>
      </c>
      <c r="J669" s="56">
        <v>20</v>
      </c>
      <c r="K669" s="81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57">
        <f>ROUND(Tableau1[[#This Row],[Prix_Unit_HT]],2)*Tableau1[[#This Row],[Qte_commande]]</f>
        <v>42.72</v>
      </c>
      <c r="P669" s="57">
        <f>ROUND(Tableau1[[#This Row],[Prix_Unit_TTC]],2)*Tableau1[[#This Row],[Qte_commande]]</f>
        <v>45.12</v>
      </c>
      <c r="Q669" s="1">
        <v>13.71</v>
      </c>
      <c r="R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69" s="1"/>
      <c r="V669" s="1"/>
    </row>
    <row r="670" spans="1:22" ht="14.7" customHeight="1" x14ac:dyDescent="0.25">
      <c r="A670" s="2">
        <v>43129</v>
      </c>
      <c r="B670" s="56" t="s">
        <v>641</v>
      </c>
      <c r="C670" s="1" t="s">
        <v>642</v>
      </c>
      <c r="D670" s="1" t="s">
        <v>477</v>
      </c>
      <c r="E670" s="193"/>
      <c r="G670" s="1" t="s">
        <v>1163</v>
      </c>
      <c r="H670" s="1" t="s">
        <v>1275</v>
      </c>
      <c r="I670" s="1" t="s">
        <v>1236</v>
      </c>
      <c r="J670" s="56">
        <v>20</v>
      </c>
      <c r="K670" s="81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57">
        <f>ROUND(Tableau1[[#This Row],[Prix_Unit_HT]],2)*Tableau1[[#This Row],[Qte_commande]]</f>
        <v>21.36</v>
      </c>
      <c r="P670" s="57">
        <f>ROUND(Tableau1[[#This Row],[Prix_Unit_TTC]],2)*Tableau1[[#This Row],[Qte_commande]]</f>
        <v>22.56</v>
      </c>
      <c r="Q670" s="1">
        <v>6.86</v>
      </c>
      <c r="R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0" s="1"/>
      <c r="V670" s="1"/>
    </row>
    <row r="671" spans="1:22" ht="14.7" customHeight="1" x14ac:dyDescent="0.25">
      <c r="A671" s="2">
        <v>43129</v>
      </c>
      <c r="B671" s="56" t="s">
        <v>403</v>
      </c>
      <c r="C671" s="1" t="s">
        <v>404</v>
      </c>
      <c r="D671" s="1" t="s">
        <v>11</v>
      </c>
      <c r="E671" s="193"/>
      <c r="G671" s="1" t="s">
        <v>1247</v>
      </c>
      <c r="H671" s="1" t="s">
        <v>1274</v>
      </c>
      <c r="I671" s="1" t="s">
        <v>1175</v>
      </c>
      <c r="J671" s="56">
        <v>175</v>
      </c>
      <c r="K671" s="81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57">
        <f>ROUND(Tableau1[[#This Row],[Prix_Unit_HT]],2)*Tableau1[[#This Row],[Qte_commande]]</f>
        <v>867.6</v>
      </c>
      <c r="P671" s="57">
        <f>ROUND(Tableau1[[#This Row],[Prix_Unit_TTC]],2)*Tableau1[[#This Row],[Qte_commande]]</f>
        <v>1041</v>
      </c>
      <c r="Q671" s="1">
        <v>75</v>
      </c>
      <c r="R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671" s="1"/>
      <c r="V671" s="1"/>
    </row>
    <row r="672" spans="1:22" ht="14.7" customHeight="1" x14ac:dyDescent="0.25">
      <c r="A672" s="2">
        <v>43129</v>
      </c>
      <c r="B672" s="56" t="s">
        <v>403</v>
      </c>
      <c r="C672" s="1" t="s">
        <v>404</v>
      </c>
      <c r="D672" s="1" t="s">
        <v>11</v>
      </c>
      <c r="E672" s="193"/>
      <c r="G672" s="1" t="s">
        <v>1247</v>
      </c>
      <c r="H672" s="1" t="s">
        <v>1274</v>
      </c>
      <c r="I672" s="1" t="s">
        <v>1188</v>
      </c>
      <c r="J672" s="56">
        <v>70</v>
      </c>
      <c r="K672" s="81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57">
        <f>ROUND(Tableau1[[#This Row],[Prix_Unit_HT]],2)*Tableau1[[#This Row],[Qte_commande]]</f>
        <v>98.100000000000009</v>
      </c>
      <c r="P672" s="57">
        <f>ROUND(Tableau1[[#This Row],[Prix_Unit_TTC]],2)*Tableau1[[#This Row],[Qte_commande]]</f>
        <v>117.72</v>
      </c>
      <c r="Q672" s="1">
        <v>6</v>
      </c>
      <c r="R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2" s="1"/>
      <c r="V672" s="1"/>
    </row>
    <row r="673" spans="1:22" ht="14.7" customHeight="1" x14ac:dyDescent="0.25">
      <c r="A673" s="2">
        <v>43129</v>
      </c>
      <c r="B673" s="56" t="s">
        <v>403</v>
      </c>
      <c r="C673" s="1" t="s">
        <v>404</v>
      </c>
      <c r="D673" s="1" t="s">
        <v>11</v>
      </c>
      <c r="E673" s="193"/>
      <c r="G673" s="1" t="s">
        <v>1247</v>
      </c>
      <c r="H673" s="1" t="s">
        <v>1274</v>
      </c>
      <c r="I673" s="7" t="s">
        <v>1190</v>
      </c>
      <c r="J673" s="56">
        <v>70</v>
      </c>
      <c r="K673" s="81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57">
        <f>ROUND(Tableau1[[#This Row],[Prix_Unit_HT]],2)*Tableau1[[#This Row],[Qte_commande]]</f>
        <v>120</v>
      </c>
      <c r="P673" s="57">
        <f>ROUND(Tableau1[[#This Row],[Prix_Unit_TTC]],2)*Tableau1[[#This Row],[Qte_commande]]</f>
        <v>144</v>
      </c>
      <c r="Q673" s="1">
        <v>6</v>
      </c>
      <c r="R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3" s="1"/>
      <c r="V673" s="1"/>
    </row>
    <row r="674" spans="1:22" ht="14.7" customHeight="1" x14ac:dyDescent="0.25">
      <c r="A674" s="2">
        <v>43129</v>
      </c>
      <c r="B674" s="56" t="s">
        <v>403</v>
      </c>
      <c r="C674" s="1" t="s">
        <v>404</v>
      </c>
      <c r="D674" s="1" t="s">
        <v>11</v>
      </c>
      <c r="E674" s="193"/>
      <c r="G674" s="1" t="s">
        <v>1247</v>
      </c>
      <c r="H674" s="1" t="s">
        <v>1274</v>
      </c>
      <c r="I674" s="1" t="s">
        <v>1189</v>
      </c>
      <c r="J674" s="56">
        <v>70</v>
      </c>
      <c r="K674" s="81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57">
        <f>ROUND(Tableau1[[#This Row],[Prix_Unit_HT]],2)*Tableau1[[#This Row],[Qte_commande]]</f>
        <v>88.14</v>
      </c>
      <c r="P674" s="57">
        <f>ROUND(Tableau1[[#This Row],[Prix_Unit_TTC]],2)*Tableau1[[#This Row],[Qte_commande]]</f>
        <v>105.78</v>
      </c>
      <c r="Q674" s="1">
        <v>6</v>
      </c>
      <c r="R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4" s="1"/>
      <c r="V674" s="1"/>
    </row>
    <row r="675" spans="1:22" ht="14.7" customHeight="1" x14ac:dyDescent="0.25">
      <c r="A675" s="2">
        <v>43129</v>
      </c>
      <c r="B675" s="56" t="s">
        <v>641</v>
      </c>
      <c r="C675" s="1" t="s">
        <v>642</v>
      </c>
      <c r="D675" s="1" t="s">
        <v>477</v>
      </c>
      <c r="E675" s="193"/>
      <c r="G675" s="1" t="s">
        <v>1163</v>
      </c>
      <c r="H675" s="1" t="s">
        <v>1274</v>
      </c>
      <c r="I675" s="1" t="s">
        <v>1223</v>
      </c>
      <c r="J675" s="56">
        <v>50</v>
      </c>
      <c r="K675" s="81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57">
        <f>ROUND(Tableau1[[#This Row],[Prix_Unit_HT]],2)*Tableau1[[#This Row],[Qte_commande]]</f>
        <v>336.6</v>
      </c>
      <c r="P675" s="57">
        <f>ROUND(Tableau1[[#This Row],[Prix_Unit_TTC]],2)*Tableau1[[#This Row],[Qte_commande]]</f>
        <v>403.91999999999996</v>
      </c>
      <c r="Q675" s="1">
        <v>8.57</v>
      </c>
      <c r="R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75" s="1"/>
      <c r="V675" s="1"/>
    </row>
    <row r="676" spans="1:22" ht="14.7" customHeight="1" x14ac:dyDescent="0.25">
      <c r="A676" s="2">
        <v>43129</v>
      </c>
      <c r="B676" s="56" t="s">
        <v>641</v>
      </c>
      <c r="C676" s="1" t="s">
        <v>642</v>
      </c>
      <c r="D676" s="1" t="s">
        <v>477</v>
      </c>
      <c r="E676" s="193"/>
      <c r="G676" s="1" t="s">
        <v>1163</v>
      </c>
      <c r="H676" s="1" t="s">
        <v>1275</v>
      </c>
      <c r="I676" s="1" t="s">
        <v>1241</v>
      </c>
      <c r="J676" s="56">
        <v>20</v>
      </c>
      <c r="K676" s="81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57">
        <f>ROUND(Tableau1[[#This Row],[Prix_Unit_HT]],2)*Tableau1[[#This Row],[Qte_commande]]</f>
        <v>21.36</v>
      </c>
      <c r="P676" s="57">
        <f>ROUND(Tableau1[[#This Row],[Prix_Unit_TTC]],2)*Tableau1[[#This Row],[Qte_commande]]</f>
        <v>22.56</v>
      </c>
      <c r="Q676" s="1">
        <v>6.86</v>
      </c>
      <c r="R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676" s="1"/>
      <c r="V676" s="1"/>
    </row>
    <row r="677" spans="1:22" ht="14.7" customHeight="1" x14ac:dyDescent="0.25">
      <c r="A677" s="2">
        <v>43129</v>
      </c>
      <c r="B677" s="56" t="s">
        <v>641</v>
      </c>
      <c r="C677" s="1" t="s">
        <v>642</v>
      </c>
      <c r="D677" s="1" t="s">
        <v>477</v>
      </c>
      <c r="E677" s="193"/>
      <c r="G677" s="1" t="s">
        <v>1163</v>
      </c>
      <c r="H677" s="1" t="s">
        <v>1275</v>
      </c>
      <c r="I677" s="1" t="s">
        <v>1237</v>
      </c>
      <c r="J677" s="56">
        <v>20</v>
      </c>
      <c r="K677" s="81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57">
        <f>ROUND(Tableau1[[#This Row],[Prix_Unit_HT]],2)*Tableau1[[#This Row],[Qte_commande]]</f>
        <v>42.72</v>
      </c>
      <c r="P677" s="57">
        <f>ROUND(Tableau1[[#This Row],[Prix_Unit_TTC]],2)*Tableau1[[#This Row],[Qte_commande]]</f>
        <v>45.12</v>
      </c>
      <c r="Q677" s="1">
        <v>13.71</v>
      </c>
      <c r="R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677" s="1"/>
      <c r="V677" s="1"/>
    </row>
    <row r="678" spans="1:22" ht="14.7" customHeight="1" x14ac:dyDescent="0.25">
      <c r="A678" s="2">
        <v>43129</v>
      </c>
      <c r="B678" s="56" t="s">
        <v>403</v>
      </c>
      <c r="C678" s="1" t="s">
        <v>404</v>
      </c>
      <c r="D678" s="1" t="s">
        <v>11</v>
      </c>
      <c r="E678" s="193"/>
      <c r="G678" s="1" t="s">
        <v>1247</v>
      </c>
      <c r="H678" s="1"/>
      <c r="I678" s="1" t="s">
        <v>127</v>
      </c>
      <c r="J678" s="57" t="s">
        <v>5</v>
      </c>
      <c r="K678" s="81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57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57">
        <f>ROUND(Tableau1[[#This Row],[Prix_Unit_HT]],2)*Tableau1[[#This Row],[Qte_commande]]</f>
        <v>0</v>
      </c>
      <c r="P678" s="57">
        <f>ROUND(Tableau1[[#This Row],[Prix_Unit_TTC]],2)*Tableau1[[#This Row],[Qte_commande]]</f>
        <v>0</v>
      </c>
      <c r="Q678" s="1">
        <v>1</v>
      </c>
      <c r="R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78" s="1"/>
      <c r="V678" s="1"/>
    </row>
    <row r="679" spans="1:22" ht="14.7" customHeight="1" x14ac:dyDescent="0.25">
      <c r="A679" s="2">
        <v>43130</v>
      </c>
      <c r="B679" s="56" t="s">
        <v>405</v>
      </c>
      <c r="C679" s="1" t="s">
        <v>18</v>
      </c>
      <c r="D679" s="1" t="s">
        <v>20</v>
      </c>
      <c r="E679" s="193"/>
      <c r="G679" s="1" t="s">
        <v>1247</v>
      </c>
      <c r="H679" s="7" t="s">
        <v>1274</v>
      </c>
      <c r="I679" s="7" t="s">
        <v>1197</v>
      </c>
      <c r="J679" s="56">
        <v>70</v>
      </c>
      <c r="K679" s="81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57">
        <f>ROUND(Tableau1[[#This Row],[Prix_Unit_HT]],2)*Tableau1[[#This Row],[Qte_commande]]</f>
        <v>178.98</v>
      </c>
      <c r="P679" s="57">
        <f>ROUND(Tableau1[[#This Row],[Prix_Unit_TTC]],2)*Tableau1[[#This Row],[Qte_commande]]</f>
        <v>214.74</v>
      </c>
      <c r="Q679" s="1">
        <v>6</v>
      </c>
      <c r="R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79" s="1"/>
      <c r="V679" s="1"/>
    </row>
    <row r="680" spans="1:22" ht="14.7" customHeight="1" x14ac:dyDescent="0.25">
      <c r="A680" s="2">
        <v>43130</v>
      </c>
      <c r="B680" s="56" t="s">
        <v>698</v>
      </c>
      <c r="C680" s="1" t="s">
        <v>6</v>
      </c>
      <c r="D680" s="1" t="s">
        <v>8</v>
      </c>
      <c r="E680" s="193"/>
      <c r="G680" s="1" t="s">
        <v>1247</v>
      </c>
      <c r="H680" s="1" t="s">
        <v>1274</v>
      </c>
      <c r="I680" s="1" t="s">
        <v>1175</v>
      </c>
      <c r="J680" s="56">
        <v>100</v>
      </c>
      <c r="K680" s="81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57">
        <f>ROUND(Tableau1[[#This Row],[Prix_Unit_HT]],2)*Tableau1[[#This Row],[Qte_commande]]</f>
        <v>1436.4</v>
      </c>
      <c r="P680" s="57">
        <f>ROUND(Tableau1[[#This Row],[Prix_Unit_TTC]],2)*Tableau1[[#This Row],[Qte_commande]]</f>
        <v>1723.68</v>
      </c>
      <c r="Q680" s="1">
        <v>120</v>
      </c>
      <c r="R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0" s="1"/>
      <c r="V680" s="1"/>
    </row>
    <row r="681" spans="1:22" ht="14.7" customHeight="1" x14ac:dyDescent="0.25">
      <c r="A681" s="2">
        <v>43130</v>
      </c>
      <c r="B681" s="56" t="s">
        <v>405</v>
      </c>
      <c r="C681" s="1" t="s">
        <v>18</v>
      </c>
      <c r="D681" s="1" t="s">
        <v>20</v>
      </c>
      <c r="E681" s="193"/>
      <c r="G681" s="1" t="s">
        <v>1247</v>
      </c>
      <c r="H681" s="1" t="s">
        <v>1274</v>
      </c>
      <c r="I681" s="1" t="s">
        <v>1175</v>
      </c>
      <c r="J681" s="56">
        <v>100</v>
      </c>
      <c r="K681" s="81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57">
        <f>ROUND(Tableau1[[#This Row],[Prix_Unit_HT]],2)*Tableau1[[#This Row],[Qte_commande]]</f>
        <v>1436.4</v>
      </c>
      <c r="P681" s="57">
        <f>ROUND(Tableau1[[#This Row],[Prix_Unit_TTC]],2)*Tableau1[[#This Row],[Qte_commande]]</f>
        <v>1723.68</v>
      </c>
      <c r="Q681" s="1">
        <v>120</v>
      </c>
      <c r="R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681" s="1"/>
      <c r="V681" s="1"/>
    </row>
    <row r="682" spans="1:22" ht="14.7" customHeight="1" x14ac:dyDescent="0.25">
      <c r="A682" s="2">
        <v>43130</v>
      </c>
      <c r="B682" s="56" t="s">
        <v>530</v>
      </c>
      <c r="C682" s="1" t="s">
        <v>18</v>
      </c>
      <c r="D682" s="1" t="s">
        <v>20</v>
      </c>
      <c r="E682" s="193"/>
      <c r="G682" s="1" t="s">
        <v>1247</v>
      </c>
      <c r="H682" s="1" t="s">
        <v>1274</v>
      </c>
      <c r="I682" s="1" t="s">
        <v>1175</v>
      </c>
      <c r="J682" s="56">
        <v>100</v>
      </c>
      <c r="K682" s="81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57">
        <f>ROUND(Tableau1[[#This Row],[Prix_Unit_HT]],2)*Tableau1[[#This Row],[Qte_commande]]</f>
        <v>-205.20000000000002</v>
      </c>
      <c r="P682" s="57">
        <f>ROUND(Tableau1[[#This Row],[Prix_Unit_TTC]],2)*Tableau1[[#This Row],[Qte_commande]]</f>
        <v>-246.24</v>
      </c>
      <c r="Q682" s="1">
        <v>-17.14</v>
      </c>
      <c r="R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682" s="1"/>
      <c r="V682" s="1"/>
    </row>
    <row r="683" spans="1:22" ht="14.7" customHeight="1" x14ac:dyDescent="0.25">
      <c r="A683" s="2">
        <v>43130</v>
      </c>
      <c r="B683" s="56" t="s">
        <v>668</v>
      </c>
      <c r="C683" s="1" t="s">
        <v>206</v>
      </c>
      <c r="D683" s="1" t="s">
        <v>20</v>
      </c>
      <c r="E683" s="193"/>
      <c r="G683" s="1" t="s">
        <v>1163</v>
      </c>
      <c r="H683" s="1" t="s">
        <v>1275</v>
      </c>
      <c r="I683" s="1" t="s">
        <v>1243</v>
      </c>
      <c r="J683" s="56">
        <v>50</v>
      </c>
      <c r="K683" s="81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57">
        <f>ROUND(Tableau1[[#This Row],[Prix_Unit_HT]],2)*Tableau1[[#This Row],[Qte_commande]]</f>
        <v>220.00000000000003</v>
      </c>
      <c r="P683" s="57">
        <f>ROUND(Tableau1[[#This Row],[Prix_Unit_TTC]],2)*Tableau1[[#This Row],[Qte_commande]]</f>
        <v>231.99999999999997</v>
      </c>
      <c r="Q683" s="1">
        <v>142.86000000000001</v>
      </c>
      <c r="R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142.85714285714286</v>
      </c>
      <c r="U683" s="1"/>
      <c r="V683" s="1"/>
    </row>
    <row r="684" spans="1:22" ht="14.7" customHeight="1" x14ac:dyDescent="0.25">
      <c r="A684" s="2">
        <v>43130</v>
      </c>
      <c r="B684" s="56" t="s">
        <v>405</v>
      </c>
      <c r="C684" s="1" t="s">
        <v>18</v>
      </c>
      <c r="D684" s="1" t="s">
        <v>20</v>
      </c>
      <c r="E684" s="193"/>
      <c r="G684" s="1" t="s">
        <v>1247</v>
      </c>
      <c r="H684" s="1" t="s">
        <v>1274</v>
      </c>
      <c r="I684" s="7" t="s">
        <v>1190</v>
      </c>
      <c r="J684" s="56">
        <v>70</v>
      </c>
      <c r="K684" s="81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57">
        <f>ROUND(Tableau1[[#This Row],[Prix_Unit_HT]],2)*Tableau1[[#This Row],[Qte_commande]]</f>
        <v>120</v>
      </c>
      <c r="P684" s="57">
        <f>ROUND(Tableau1[[#This Row],[Prix_Unit_TTC]],2)*Tableau1[[#This Row],[Qte_commande]]</f>
        <v>144</v>
      </c>
      <c r="Q684" s="1">
        <v>6</v>
      </c>
      <c r="R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4" s="1"/>
      <c r="V684" s="1"/>
    </row>
    <row r="685" spans="1:22" ht="14.7" customHeight="1" x14ac:dyDescent="0.25">
      <c r="A685" s="2">
        <v>43130</v>
      </c>
      <c r="B685" s="56" t="s">
        <v>405</v>
      </c>
      <c r="C685" s="1" t="s">
        <v>18</v>
      </c>
      <c r="D685" s="1" t="s">
        <v>20</v>
      </c>
      <c r="E685" s="193"/>
      <c r="G685" s="1" t="s">
        <v>1247</v>
      </c>
      <c r="H685" s="1" t="s">
        <v>1274</v>
      </c>
      <c r="I685" s="1" t="s">
        <v>1189</v>
      </c>
      <c r="J685" s="56">
        <v>70</v>
      </c>
      <c r="K685" s="81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57">
        <f>ROUND(Tableau1[[#This Row],[Prix_Unit_HT]],2)*Tableau1[[#This Row],[Qte_commande]]</f>
        <v>88.14</v>
      </c>
      <c r="P685" s="57">
        <f>ROUND(Tableau1[[#This Row],[Prix_Unit_TTC]],2)*Tableau1[[#This Row],[Qte_commande]]</f>
        <v>105.78</v>
      </c>
      <c r="Q685" s="1">
        <v>6</v>
      </c>
      <c r="R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85" s="1"/>
      <c r="V685" s="1"/>
    </row>
    <row r="686" spans="1:22" ht="14.7" customHeight="1" x14ac:dyDescent="0.25">
      <c r="A686" s="2">
        <v>43130</v>
      </c>
      <c r="B686" s="56" t="s">
        <v>405</v>
      </c>
      <c r="C686" s="1" t="s">
        <v>18</v>
      </c>
      <c r="D686" s="1" t="s">
        <v>20</v>
      </c>
      <c r="E686" s="193"/>
      <c r="G686" s="1" t="s">
        <v>1247</v>
      </c>
      <c r="H686" s="1" t="s">
        <v>1274</v>
      </c>
      <c r="I686" s="1" t="s">
        <v>1223</v>
      </c>
      <c r="J686" s="56">
        <v>50</v>
      </c>
      <c r="K686" s="81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57">
        <f>ROUND(Tableau1[[#This Row],[Prix_Unit_HT]],2)*Tableau1[[#This Row],[Qte_commande]]</f>
        <v>151.14000000000001</v>
      </c>
      <c r="P686" s="57">
        <f>ROUND(Tableau1[[#This Row],[Prix_Unit_TTC]],2)*Tableau1[[#This Row],[Qte_commande]]</f>
        <v>181.38</v>
      </c>
      <c r="Q686" s="1">
        <v>4.29</v>
      </c>
      <c r="R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686" s="1"/>
      <c r="V686" s="1"/>
    </row>
    <row r="687" spans="1:22" ht="14.7" customHeight="1" x14ac:dyDescent="0.25">
      <c r="A687" s="2">
        <v>43130</v>
      </c>
      <c r="B687" s="56" t="s">
        <v>405</v>
      </c>
      <c r="C687" s="1" t="s">
        <v>18</v>
      </c>
      <c r="D687" s="1" t="s">
        <v>20</v>
      </c>
      <c r="E687" s="193"/>
      <c r="G687" s="1" t="s">
        <v>1247</v>
      </c>
      <c r="H687" s="1" t="s">
        <v>1274</v>
      </c>
      <c r="I687" s="1" t="s">
        <v>1218</v>
      </c>
      <c r="J687" s="56">
        <v>100</v>
      </c>
      <c r="K687" s="81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57">
        <f>ROUND(Tableau1[[#This Row],[Prix_Unit_HT]],2)*Tableau1[[#This Row],[Qte_commande]]</f>
        <v>946.8</v>
      </c>
      <c r="P687" s="57">
        <f>ROUND(Tableau1[[#This Row],[Prix_Unit_TTC]],2)*Tableau1[[#This Row],[Qte_commande]]</f>
        <v>1135.8</v>
      </c>
      <c r="Q687" s="1">
        <v>85.71</v>
      </c>
      <c r="R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687" s="1"/>
      <c r="V687" s="1"/>
    </row>
    <row r="688" spans="1:22" ht="14.7" customHeight="1" x14ac:dyDescent="0.25">
      <c r="A688" s="2">
        <v>43130</v>
      </c>
      <c r="B688" s="56" t="s">
        <v>530</v>
      </c>
      <c r="C688" s="1" t="s">
        <v>18</v>
      </c>
      <c r="D688" s="1" t="s">
        <v>20</v>
      </c>
      <c r="E688" s="193"/>
      <c r="G688" s="1" t="s">
        <v>1247</v>
      </c>
      <c r="H688" s="1" t="s">
        <v>1274</v>
      </c>
      <c r="I688" s="1" t="s">
        <v>1218</v>
      </c>
      <c r="J688" s="56">
        <v>100</v>
      </c>
      <c r="K688" s="81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57">
        <f>ROUND(Tableau1[[#This Row],[Prix_Unit_HT]],2)*Tableau1[[#This Row],[Qte_commande]]</f>
        <v>-757.43999999999994</v>
      </c>
      <c r="P688" s="57">
        <f>ROUND(Tableau1[[#This Row],[Prix_Unit_TTC]],2)*Tableau1[[#This Row],[Qte_commande]]</f>
        <v>-908.64</v>
      </c>
      <c r="Q688" s="1">
        <v>-68.569999999999993</v>
      </c>
      <c r="R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-68.571428571428569</v>
      </c>
      <c r="U688" s="1"/>
      <c r="V688" s="1"/>
    </row>
    <row r="689" spans="1:22" ht="14.7" customHeight="1" x14ac:dyDescent="0.25">
      <c r="A689" s="2">
        <v>43131</v>
      </c>
      <c r="B689" s="56" t="s">
        <v>443</v>
      </c>
      <c r="C689" s="1" t="s">
        <v>111</v>
      </c>
      <c r="D689" s="1" t="s">
        <v>113</v>
      </c>
      <c r="E689" s="193"/>
      <c r="G689" s="1" t="s">
        <v>1247</v>
      </c>
      <c r="H689" s="1" t="s">
        <v>1274</v>
      </c>
      <c r="I689" s="1" t="s">
        <v>1175</v>
      </c>
      <c r="J689" s="56">
        <v>175</v>
      </c>
      <c r="K689" s="81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57">
        <f>ROUND(Tableau1[[#This Row],[Prix_Unit_HT]],2)*Tableau1[[#This Row],[Qte_commande]]</f>
        <v>1041.1200000000001</v>
      </c>
      <c r="P689" s="57">
        <f>ROUND(Tableau1[[#This Row],[Prix_Unit_TTC]],2)*Tableau1[[#This Row],[Qte_commande]]</f>
        <v>1249.2</v>
      </c>
      <c r="Q689" s="1">
        <v>90</v>
      </c>
      <c r="R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689" s="1"/>
      <c r="V689" s="1"/>
    </row>
    <row r="690" spans="1:22" ht="14.7" customHeight="1" x14ac:dyDescent="0.25">
      <c r="A690" s="2">
        <v>43131</v>
      </c>
      <c r="B690" s="56" t="s">
        <v>443</v>
      </c>
      <c r="C690" s="1" t="s">
        <v>111</v>
      </c>
      <c r="D690" s="1" t="s">
        <v>113</v>
      </c>
      <c r="E690" s="193"/>
      <c r="G690" s="1" t="s">
        <v>1247</v>
      </c>
      <c r="H690" s="1" t="s">
        <v>1274</v>
      </c>
      <c r="I690" s="1" t="s">
        <v>636</v>
      </c>
      <c r="J690" s="56">
        <v>70</v>
      </c>
      <c r="K690" s="81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57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57">
        <f>ROUND(Tableau1[[#This Row],[Prix_Unit_HT]],2)*Tableau1[[#This Row],[Qte_commande]]</f>
        <v>0</v>
      </c>
      <c r="P690" s="57">
        <f>ROUND(Tableau1[[#This Row],[Prix_Unit_TTC]],2)*Tableau1[[#This Row],[Qte_commande]]</f>
        <v>0</v>
      </c>
      <c r="Q690" s="1">
        <v>12</v>
      </c>
      <c r="R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0" s="1"/>
      <c r="V690" s="1"/>
    </row>
    <row r="691" spans="1:22" ht="14.7" customHeight="1" x14ac:dyDescent="0.25">
      <c r="A691" s="2">
        <v>43131</v>
      </c>
      <c r="B691" s="56" t="s">
        <v>443</v>
      </c>
      <c r="C691" s="1" t="s">
        <v>111</v>
      </c>
      <c r="D691" s="1" t="s">
        <v>113</v>
      </c>
      <c r="E691" s="193"/>
      <c r="G691" s="1" t="s">
        <v>1247</v>
      </c>
      <c r="H691" s="1" t="s">
        <v>1274</v>
      </c>
      <c r="I691" s="1" t="s">
        <v>1188</v>
      </c>
      <c r="J691" s="56">
        <v>70</v>
      </c>
      <c r="K691" s="81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57">
        <f>ROUND(Tableau1[[#This Row],[Prix_Unit_HT]],2)*Tableau1[[#This Row],[Qte_commande]]</f>
        <v>98.100000000000009</v>
      </c>
      <c r="P691" s="57">
        <f>ROUND(Tableau1[[#This Row],[Prix_Unit_TTC]],2)*Tableau1[[#This Row],[Qte_commande]]</f>
        <v>117.72</v>
      </c>
      <c r="Q691" s="1">
        <v>6</v>
      </c>
      <c r="R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1" s="1"/>
      <c r="V691" s="1"/>
    </row>
    <row r="692" spans="1:22" ht="14.7" customHeight="1" x14ac:dyDescent="0.25">
      <c r="A692" s="2">
        <v>43131</v>
      </c>
      <c r="B692" s="56" t="s">
        <v>443</v>
      </c>
      <c r="C692" s="1" t="s">
        <v>111</v>
      </c>
      <c r="D692" s="1" t="s">
        <v>113</v>
      </c>
      <c r="E692" s="193"/>
      <c r="G692" s="1" t="s">
        <v>1247</v>
      </c>
      <c r="H692" s="1" t="s">
        <v>1274</v>
      </c>
      <c r="I692" s="1" t="s">
        <v>1189</v>
      </c>
      <c r="J692" s="56">
        <v>70</v>
      </c>
      <c r="K692" s="81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57">
        <f>ROUND(Tableau1[[#This Row],[Prix_Unit_HT]],2)*Tableau1[[#This Row],[Qte_commande]]</f>
        <v>88.14</v>
      </c>
      <c r="P692" s="57">
        <f>ROUND(Tableau1[[#This Row],[Prix_Unit_TTC]],2)*Tableau1[[#This Row],[Qte_commande]]</f>
        <v>105.78</v>
      </c>
      <c r="Q692" s="1">
        <v>6</v>
      </c>
      <c r="R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2" s="1"/>
      <c r="V692" s="1"/>
    </row>
    <row r="693" spans="1:22" ht="14.7" customHeight="1" x14ac:dyDescent="0.25">
      <c r="A693" s="2">
        <v>43131</v>
      </c>
      <c r="B693" s="56" t="s">
        <v>443</v>
      </c>
      <c r="C693" s="1" t="s">
        <v>111</v>
      </c>
      <c r="D693" s="1" t="s">
        <v>113</v>
      </c>
      <c r="E693" s="193"/>
      <c r="G693" s="1" t="s">
        <v>1247</v>
      </c>
      <c r="H693" s="1" t="s">
        <v>1274</v>
      </c>
      <c r="I693" s="1" t="s">
        <v>1223</v>
      </c>
      <c r="J693" s="56">
        <v>50</v>
      </c>
      <c r="K693" s="81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57">
        <f>ROUND(Tableau1[[#This Row],[Prix_Unit_HT]],2)*Tableau1[[#This Row],[Qte_commande]]</f>
        <v>302.28000000000003</v>
      </c>
      <c r="P693" s="57">
        <f>ROUND(Tableau1[[#This Row],[Prix_Unit_TTC]],2)*Tableau1[[#This Row],[Qte_commande]]</f>
        <v>362.76</v>
      </c>
      <c r="Q693" s="1">
        <v>8.57</v>
      </c>
      <c r="R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693" s="1"/>
      <c r="V693" s="1"/>
    </row>
    <row r="694" spans="1:22" ht="14.7" customHeight="1" x14ac:dyDescent="0.25">
      <c r="A694" s="2">
        <v>43131</v>
      </c>
      <c r="B694" s="56" t="s">
        <v>443</v>
      </c>
      <c r="C694" s="1" t="s">
        <v>111</v>
      </c>
      <c r="D694" s="1" t="s">
        <v>113</v>
      </c>
      <c r="E694" s="193"/>
      <c r="G694" s="1" t="s">
        <v>1247</v>
      </c>
      <c r="H694" s="1"/>
      <c r="I694" s="1" t="s">
        <v>127</v>
      </c>
      <c r="J694" s="57" t="s">
        <v>5</v>
      </c>
      <c r="K694" s="81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57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57">
        <f>ROUND(Tableau1[[#This Row],[Prix_Unit_HT]],2)*Tableau1[[#This Row],[Qte_commande]]</f>
        <v>0</v>
      </c>
      <c r="P694" s="57">
        <f>ROUND(Tableau1[[#This Row],[Prix_Unit_TTC]],2)*Tableau1[[#This Row],[Qte_commande]]</f>
        <v>0</v>
      </c>
      <c r="Q694" s="1">
        <v>1</v>
      </c>
      <c r="R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694" s="1"/>
      <c r="V694" s="1"/>
    </row>
    <row r="695" spans="1:22" ht="14.7" customHeight="1" x14ac:dyDescent="0.25">
      <c r="A695" s="2">
        <v>43133</v>
      </c>
      <c r="B695" s="56" t="s">
        <v>630</v>
      </c>
      <c r="C695" s="1" t="s">
        <v>157</v>
      </c>
      <c r="D695" s="1" t="s">
        <v>159</v>
      </c>
      <c r="E695" s="193"/>
      <c r="G695" s="1" t="s">
        <v>1247</v>
      </c>
      <c r="H695" s="7" t="s">
        <v>1274</v>
      </c>
      <c r="I695" s="1" t="s">
        <v>1244</v>
      </c>
      <c r="J695" s="56">
        <v>70</v>
      </c>
      <c r="K695" s="81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57">
        <f>ROUND(Tableau1[[#This Row],[Prix_Unit_HT]],2)*Tableau1[[#This Row],[Qte_commande]]</f>
        <v>208.92000000000002</v>
      </c>
      <c r="P695" s="57">
        <f>ROUND(Tableau1[[#This Row],[Prix_Unit_TTC]],2)*Tableau1[[#This Row],[Qte_commande]]</f>
        <v>250.68</v>
      </c>
      <c r="Q695" s="1">
        <v>12</v>
      </c>
      <c r="R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695" s="1"/>
      <c r="V695" s="1"/>
    </row>
    <row r="696" spans="1:22" ht="14.7" customHeight="1" x14ac:dyDescent="0.25">
      <c r="A696" s="2">
        <v>43133</v>
      </c>
      <c r="B696" s="56" t="s">
        <v>630</v>
      </c>
      <c r="C696" s="1" t="s">
        <v>157</v>
      </c>
      <c r="D696" s="1" t="s">
        <v>159</v>
      </c>
      <c r="E696" s="193"/>
      <c r="G696" s="1" t="s">
        <v>1247</v>
      </c>
      <c r="H696" s="1" t="s">
        <v>1274</v>
      </c>
      <c r="I696" s="1" t="s">
        <v>1175</v>
      </c>
      <c r="J696" s="56">
        <v>100</v>
      </c>
      <c r="K696" s="81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57">
        <f>ROUND(Tableau1[[#This Row],[Prix_Unit_HT]],2)*Tableau1[[#This Row],[Qte_commande]]</f>
        <v>3078.0000000000005</v>
      </c>
      <c r="P696" s="57">
        <f>ROUND(Tableau1[[#This Row],[Prix_Unit_TTC]],2)*Tableau1[[#This Row],[Qte_commande]]</f>
        <v>3693.6</v>
      </c>
      <c r="Q696" s="1">
        <v>257.14</v>
      </c>
      <c r="R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696" s="1"/>
      <c r="V696" s="1"/>
    </row>
    <row r="697" spans="1:22" ht="14.7" customHeight="1" x14ac:dyDescent="0.25">
      <c r="A697" s="2">
        <v>43133</v>
      </c>
      <c r="B697" s="56" t="s">
        <v>630</v>
      </c>
      <c r="C697" s="1" t="s">
        <v>157</v>
      </c>
      <c r="D697" s="1" t="s">
        <v>159</v>
      </c>
      <c r="E697" s="193"/>
      <c r="G697" s="1" t="s">
        <v>1247</v>
      </c>
      <c r="H697" s="1" t="s">
        <v>1275</v>
      </c>
      <c r="I697" s="1" t="s">
        <v>1243</v>
      </c>
      <c r="J697" s="56">
        <v>50</v>
      </c>
      <c r="K697" s="81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57">
        <f>ROUND(Tableau1[[#This Row],[Prix_Unit_HT]],2)*Tableau1[[#This Row],[Qte_commande]]</f>
        <v>60</v>
      </c>
      <c r="P697" s="57">
        <f>ROUND(Tableau1[[#This Row],[Prix_Unit_TTC]],2)*Tableau1[[#This Row],[Qte_commande]]</f>
        <v>63.6</v>
      </c>
      <c r="Q697" s="1">
        <v>42.86</v>
      </c>
      <c r="R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697" s="1"/>
      <c r="V697" s="1"/>
    </row>
    <row r="698" spans="1:22" ht="14.7" customHeight="1" x14ac:dyDescent="0.25">
      <c r="A698" s="2">
        <v>43133</v>
      </c>
      <c r="B698" s="56" t="s">
        <v>630</v>
      </c>
      <c r="C698" s="1" t="s">
        <v>157</v>
      </c>
      <c r="D698" s="1" t="s">
        <v>159</v>
      </c>
      <c r="E698" s="193"/>
      <c r="G698" s="1" t="s">
        <v>1247</v>
      </c>
      <c r="H698" s="1" t="s">
        <v>1274</v>
      </c>
      <c r="I698" s="1" t="s">
        <v>181</v>
      </c>
      <c r="J698" s="56">
        <v>70</v>
      </c>
      <c r="K698" s="81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57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57">
        <f>ROUND(Tableau1[[#This Row],[Prix_Unit_HT]],2)*Tableau1[[#This Row],[Qte_commande]]</f>
        <v>0</v>
      </c>
      <c r="P698" s="57">
        <f>ROUND(Tableau1[[#This Row],[Prix_Unit_TTC]],2)*Tableau1[[#This Row],[Qte_commande]]</f>
        <v>0</v>
      </c>
      <c r="Q698" s="1">
        <v>6</v>
      </c>
      <c r="R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698" s="1"/>
      <c r="V698" s="1"/>
    </row>
    <row r="699" spans="1:22" ht="14.7" customHeight="1" x14ac:dyDescent="0.25">
      <c r="A699" s="2">
        <v>43137</v>
      </c>
      <c r="B699" s="56" t="s">
        <v>677</v>
      </c>
      <c r="C699" s="1" t="s">
        <v>226</v>
      </c>
      <c r="D699" s="1" t="s">
        <v>228</v>
      </c>
      <c r="E699" s="193"/>
      <c r="G699" s="1" t="s">
        <v>1247</v>
      </c>
      <c r="H699" s="1" t="s">
        <v>1274</v>
      </c>
      <c r="I699" s="1" t="s">
        <v>1175</v>
      </c>
      <c r="J699" s="56">
        <v>70</v>
      </c>
      <c r="K699" s="81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57">
        <f>ROUND(Tableau1[[#This Row],[Prix_Unit_HT]],2)*Tableau1[[#This Row],[Qte_commande]]</f>
        <v>1879.5</v>
      </c>
      <c r="P699" s="57">
        <f>ROUND(Tableau1[[#This Row],[Prix_Unit_TTC]],2)*Tableau1[[#This Row],[Qte_commande]]</f>
        <v>2256</v>
      </c>
      <c r="Q699" s="1">
        <v>150</v>
      </c>
      <c r="R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699" s="1"/>
      <c r="V699" s="1"/>
    </row>
    <row r="700" spans="1:22" ht="14.7" customHeight="1" x14ac:dyDescent="0.25">
      <c r="A700" s="2">
        <v>43137</v>
      </c>
      <c r="B700" s="56" t="s">
        <v>678</v>
      </c>
      <c r="C700" s="1" t="s">
        <v>512</v>
      </c>
      <c r="D700" s="1" t="s">
        <v>453</v>
      </c>
      <c r="E700" s="193"/>
      <c r="G700" s="1" t="s">
        <v>1247</v>
      </c>
      <c r="H700" s="1" t="s">
        <v>1274</v>
      </c>
      <c r="I700" s="1" t="s">
        <v>1175</v>
      </c>
      <c r="J700" s="56">
        <v>70</v>
      </c>
      <c r="K700" s="81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57">
        <f>ROUND(Tableau1[[#This Row],[Prix_Unit_HT]],2)*Tableau1[[#This Row],[Qte_commande]]</f>
        <v>1879.5</v>
      </c>
      <c r="P700" s="57">
        <f>ROUND(Tableau1[[#This Row],[Prix_Unit_TTC]],2)*Tableau1[[#This Row],[Qte_commande]]</f>
        <v>2256</v>
      </c>
      <c r="Q700" s="1">
        <v>150</v>
      </c>
      <c r="R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00" s="1"/>
      <c r="V700" s="1"/>
    </row>
    <row r="701" spans="1:22" ht="14.7" customHeight="1" x14ac:dyDescent="0.25">
      <c r="A701" s="2">
        <v>43139</v>
      </c>
      <c r="B701" s="56" t="s">
        <v>444</v>
      </c>
      <c r="C701" s="1" t="s">
        <v>28</v>
      </c>
      <c r="D701" s="1" t="s">
        <v>30</v>
      </c>
      <c r="E701" s="193"/>
      <c r="G701" s="1" t="s">
        <v>1163</v>
      </c>
      <c r="H701" s="7" t="s">
        <v>1274</v>
      </c>
      <c r="I701" s="1" t="s">
        <v>1244</v>
      </c>
      <c r="J701" s="56">
        <v>70</v>
      </c>
      <c r="K701" s="81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57">
        <f>ROUND(Tableau1[[#This Row],[Prix_Unit_HT]],2)*Tableau1[[#This Row],[Qte_commande]]</f>
        <v>111.53999999999999</v>
      </c>
      <c r="P701" s="57">
        <f>ROUND(Tableau1[[#This Row],[Prix_Unit_TTC]],2)*Tableau1[[#This Row],[Qte_commande]]</f>
        <v>133.85999999999999</v>
      </c>
      <c r="Q701" s="1">
        <v>6</v>
      </c>
      <c r="R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1" s="1"/>
      <c r="V701" s="1"/>
    </row>
    <row r="702" spans="1:22" ht="14.7" customHeight="1" x14ac:dyDescent="0.25">
      <c r="A702" s="2">
        <v>43139</v>
      </c>
      <c r="B702" s="56" t="s">
        <v>444</v>
      </c>
      <c r="C702" s="1" t="s">
        <v>28</v>
      </c>
      <c r="D702" s="1" t="s">
        <v>30</v>
      </c>
      <c r="E702" s="193"/>
      <c r="G702" s="1" t="s">
        <v>1247</v>
      </c>
      <c r="H702" s="7" t="s">
        <v>1274</v>
      </c>
      <c r="I702" s="7" t="s">
        <v>1197</v>
      </c>
      <c r="J702" s="56">
        <v>70</v>
      </c>
      <c r="K702" s="81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57">
        <f>ROUND(Tableau1[[#This Row],[Prix_Unit_HT]],2)*Tableau1[[#This Row],[Qte_commande]]</f>
        <v>178.98</v>
      </c>
      <c r="P702" s="57">
        <f>ROUND(Tableau1[[#This Row],[Prix_Unit_TTC]],2)*Tableau1[[#This Row],[Qte_commande]]</f>
        <v>214.74</v>
      </c>
      <c r="Q702" s="1">
        <v>6</v>
      </c>
      <c r="R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2" s="1"/>
      <c r="V702" s="1"/>
    </row>
    <row r="703" spans="1:22" ht="14.7" customHeight="1" x14ac:dyDescent="0.25">
      <c r="A703" s="2">
        <v>43139</v>
      </c>
      <c r="B703" s="56" t="s">
        <v>444</v>
      </c>
      <c r="C703" s="1" t="s">
        <v>28</v>
      </c>
      <c r="D703" s="1" t="s">
        <v>30</v>
      </c>
      <c r="E703" s="193"/>
      <c r="G703" s="1" t="s">
        <v>1163</v>
      </c>
      <c r="H703" s="1" t="s">
        <v>1274</v>
      </c>
      <c r="I703" s="1" t="s">
        <v>1188</v>
      </c>
      <c r="J703" s="56">
        <v>70</v>
      </c>
      <c r="K703" s="81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57">
        <f>ROUND(Tableau1[[#This Row],[Prix_Unit_HT]],2)*Tableau1[[#This Row],[Qte_commande]]</f>
        <v>111.06</v>
      </c>
      <c r="P703" s="57">
        <f>ROUND(Tableau1[[#This Row],[Prix_Unit_TTC]],2)*Tableau1[[#This Row],[Qte_commande]]</f>
        <v>133.26</v>
      </c>
      <c r="Q703" s="1">
        <v>6</v>
      </c>
      <c r="R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3" s="1"/>
      <c r="V703" s="1"/>
    </row>
    <row r="704" spans="1:22" ht="14.7" customHeight="1" x14ac:dyDescent="0.25">
      <c r="A704" s="2">
        <v>43139</v>
      </c>
      <c r="B704" s="56" t="s">
        <v>444</v>
      </c>
      <c r="C704" s="1" t="s">
        <v>28</v>
      </c>
      <c r="D704" s="1" t="s">
        <v>30</v>
      </c>
      <c r="E704" s="193"/>
      <c r="G704" s="1" t="s">
        <v>1163</v>
      </c>
      <c r="H704" s="1" t="s">
        <v>1274</v>
      </c>
      <c r="I704" s="1" t="s">
        <v>1189</v>
      </c>
      <c r="J704" s="56">
        <v>70</v>
      </c>
      <c r="K704" s="81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57">
        <f>ROUND(Tableau1[[#This Row],[Prix_Unit_HT]],2)*Tableau1[[#This Row],[Qte_commande]]</f>
        <v>101.10000000000001</v>
      </c>
      <c r="P704" s="57">
        <f>ROUND(Tableau1[[#This Row],[Prix_Unit_TTC]],2)*Tableau1[[#This Row],[Qte_commande]]</f>
        <v>121.38</v>
      </c>
      <c r="Q704" s="1">
        <v>6</v>
      </c>
      <c r="R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4" s="1"/>
      <c r="V704" s="1"/>
    </row>
    <row r="705" spans="1:22" ht="14.7" customHeight="1" x14ac:dyDescent="0.25">
      <c r="A705" s="2">
        <v>43143</v>
      </c>
      <c r="B705" s="56" t="s">
        <v>432</v>
      </c>
      <c r="C705" s="1" t="s">
        <v>64</v>
      </c>
      <c r="D705" s="1" t="s">
        <v>66</v>
      </c>
      <c r="E705" s="193"/>
      <c r="G705" s="1" t="s">
        <v>1247</v>
      </c>
      <c r="H705" s="7" t="s">
        <v>1275</v>
      </c>
      <c r="I705" s="7" t="s">
        <v>1240</v>
      </c>
      <c r="J705" s="56">
        <v>20</v>
      </c>
      <c r="K705" s="81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57">
        <f>ROUND(Tableau1[[#This Row],[Prix_Unit_HT]],2)*Tableau1[[#This Row],[Qte_commande]]</f>
        <v>77.760000000000005</v>
      </c>
      <c r="P705" s="57">
        <f>ROUND(Tableau1[[#This Row],[Prix_Unit_TTC]],2)*Tableau1[[#This Row],[Qte_commande]]</f>
        <v>81.599999999999994</v>
      </c>
      <c r="Q705" s="1">
        <v>27.43</v>
      </c>
      <c r="R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05" s="1"/>
      <c r="V705" s="1"/>
    </row>
    <row r="706" spans="1:22" ht="14.7" customHeight="1" x14ac:dyDescent="0.25">
      <c r="A706" s="2">
        <v>43143</v>
      </c>
      <c r="B706" s="56" t="s">
        <v>514</v>
      </c>
      <c r="C706" s="1" t="s">
        <v>94</v>
      </c>
      <c r="D706" s="1" t="s">
        <v>96</v>
      </c>
      <c r="E706" s="193"/>
      <c r="G706" s="1" t="s">
        <v>1247</v>
      </c>
      <c r="H706" s="7" t="s">
        <v>1274</v>
      </c>
      <c r="I706" s="1" t="s">
        <v>1244</v>
      </c>
      <c r="J706" s="56">
        <v>70</v>
      </c>
      <c r="K706" s="81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57">
        <f>ROUND(Tableau1[[#This Row],[Prix_Unit_HT]],2)*Tableau1[[#This Row],[Qte_commande]]</f>
        <v>104.46000000000001</v>
      </c>
      <c r="P706" s="57">
        <f>ROUND(Tableau1[[#This Row],[Prix_Unit_TTC]],2)*Tableau1[[#This Row],[Qte_commande]]</f>
        <v>125.34</v>
      </c>
      <c r="Q706" s="1">
        <v>6</v>
      </c>
      <c r="R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06" s="1"/>
      <c r="V706" s="1"/>
    </row>
    <row r="707" spans="1:22" ht="14.7" customHeight="1" x14ac:dyDescent="0.25">
      <c r="A707" s="2">
        <v>43143</v>
      </c>
      <c r="B707" s="56" t="s">
        <v>432</v>
      </c>
      <c r="C707" s="1" t="s">
        <v>64</v>
      </c>
      <c r="D707" s="1" t="s">
        <v>66</v>
      </c>
      <c r="E707" s="193"/>
      <c r="G707" s="1" t="s">
        <v>1247</v>
      </c>
      <c r="H707" s="1" t="s">
        <v>1275</v>
      </c>
      <c r="I707" s="1" t="s">
        <v>1236</v>
      </c>
      <c r="J707" s="56">
        <v>20</v>
      </c>
      <c r="K707" s="81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57">
        <f>ROUND(Tableau1[[#This Row],[Prix_Unit_HT]],2)*Tableau1[[#This Row],[Qte_commande]]</f>
        <v>116.64000000000001</v>
      </c>
      <c r="P707" s="57">
        <f>ROUND(Tableau1[[#This Row],[Prix_Unit_TTC]],2)*Tableau1[[#This Row],[Qte_commande]]</f>
        <v>122.39999999999999</v>
      </c>
      <c r="Q707" s="1">
        <v>41.14</v>
      </c>
      <c r="R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07" s="1"/>
      <c r="V707" s="1"/>
    </row>
    <row r="708" spans="1:22" ht="14.7" customHeight="1" x14ac:dyDescent="0.25">
      <c r="A708" s="2">
        <v>43143</v>
      </c>
      <c r="B708" s="56" t="s">
        <v>432</v>
      </c>
      <c r="C708" s="1" t="s">
        <v>64</v>
      </c>
      <c r="D708" s="1" t="s">
        <v>66</v>
      </c>
      <c r="E708" s="193"/>
      <c r="G708" s="1" t="s">
        <v>1247</v>
      </c>
      <c r="H708" s="1" t="s">
        <v>1274</v>
      </c>
      <c r="I708" s="1" t="s">
        <v>1175</v>
      </c>
      <c r="J708" s="56">
        <v>70</v>
      </c>
      <c r="K708" s="81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57">
        <f>ROUND(Tableau1[[#This Row],[Prix_Unit_HT]],2)*Tableau1[[#This Row],[Qte_commande]]</f>
        <v>3007.2</v>
      </c>
      <c r="P708" s="57">
        <f>ROUND(Tableau1[[#This Row],[Prix_Unit_TTC]],2)*Tableau1[[#This Row],[Qte_commande]]</f>
        <v>3609.6</v>
      </c>
      <c r="Q708" s="1">
        <v>240</v>
      </c>
      <c r="R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08" s="1"/>
      <c r="V708" s="1"/>
    </row>
    <row r="709" spans="1:22" ht="14.7" customHeight="1" x14ac:dyDescent="0.25">
      <c r="A709" s="2">
        <v>43143</v>
      </c>
      <c r="B709" s="56" t="s">
        <v>514</v>
      </c>
      <c r="C709" s="1" t="s">
        <v>94</v>
      </c>
      <c r="D709" s="1" t="s">
        <v>96</v>
      </c>
      <c r="E709" s="193"/>
      <c r="G709" s="1" t="s">
        <v>1247</v>
      </c>
      <c r="H709" s="1" t="s">
        <v>1274</v>
      </c>
      <c r="I709" s="1" t="s">
        <v>1175</v>
      </c>
      <c r="J709" s="56">
        <v>70</v>
      </c>
      <c r="K709" s="81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57">
        <f>ROUND(Tableau1[[#This Row],[Prix_Unit_HT]],2)*Tableau1[[#This Row],[Qte_commande]]</f>
        <v>300.71999999999997</v>
      </c>
      <c r="P709" s="57">
        <f>ROUND(Tableau1[[#This Row],[Prix_Unit_TTC]],2)*Tableau1[[#This Row],[Qte_commande]]</f>
        <v>360.96</v>
      </c>
      <c r="Q709" s="1">
        <v>24</v>
      </c>
      <c r="R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709" s="1"/>
      <c r="V709" s="1"/>
    </row>
    <row r="710" spans="1:22" ht="14.7" customHeight="1" x14ac:dyDescent="0.25">
      <c r="A710" s="2">
        <v>43143</v>
      </c>
      <c r="B710" s="56" t="s">
        <v>514</v>
      </c>
      <c r="C710" s="1" t="s">
        <v>94</v>
      </c>
      <c r="D710" s="1" t="s">
        <v>96</v>
      </c>
      <c r="E710" s="193"/>
      <c r="G710" s="1" t="s">
        <v>1247</v>
      </c>
      <c r="H710" s="1" t="s">
        <v>1274</v>
      </c>
      <c r="I710" s="1" t="s">
        <v>1175</v>
      </c>
      <c r="J710" s="56">
        <v>100</v>
      </c>
      <c r="K710" s="81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57">
        <f>ROUND(Tableau1[[#This Row],[Prix_Unit_HT]],2)*Tableau1[[#This Row],[Qte_commande]]</f>
        <v>615.6</v>
      </c>
      <c r="P710" s="57">
        <f>ROUND(Tableau1[[#This Row],[Prix_Unit_TTC]],2)*Tableau1[[#This Row],[Qte_commande]]</f>
        <v>738.72</v>
      </c>
      <c r="Q710" s="1">
        <v>51.43</v>
      </c>
      <c r="R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10" s="1"/>
      <c r="V710" s="1"/>
    </row>
    <row r="711" spans="1:22" ht="14.7" customHeight="1" x14ac:dyDescent="0.25">
      <c r="A711" s="2">
        <v>43143</v>
      </c>
      <c r="B711" s="56" t="s">
        <v>514</v>
      </c>
      <c r="C711" s="1" t="s">
        <v>94</v>
      </c>
      <c r="D711" s="1" t="s">
        <v>96</v>
      </c>
      <c r="E711" s="193"/>
      <c r="G711" s="1" t="s">
        <v>1247</v>
      </c>
      <c r="H711" s="1" t="s">
        <v>1274</v>
      </c>
      <c r="I711" s="1" t="s">
        <v>1175</v>
      </c>
      <c r="J711" s="56">
        <v>175</v>
      </c>
      <c r="K711" s="81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57">
        <f>ROUND(Tableau1[[#This Row],[Prix_Unit_HT]],2)*Tableau1[[#This Row],[Qte_commande]]</f>
        <v>694.08</v>
      </c>
      <c r="P711" s="57">
        <f>ROUND(Tableau1[[#This Row],[Prix_Unit_TTC]],2)*Tableau1[[#This Row],[Qte_commande]]</f>
        <v>832.80000000000007</v>
      </c>
      <c r="Q711" s="1">
        <v>60</v>
      </c>
      <c r="R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11" s="1"/>
      <c r="V711" s="1"/>
    </row>
    <row r="712" spans="1:22" ht="14.7" customHeight="1" x14ac:dyDescent="0.25">
      <c r="A712" s="2">
        <v>43143</v>
      </c>
      <c r="B712" s="56" t="s">
        <v>432</v>
      </c>
      <c r="C712" s="1" t="s">
        <v>64</v>
      </c>
      <c r="D712" s="1" t="s">
        <v>66</v>
      </c>
      <c r="E712" s="193"/>
      <c r="G712" s="1" t="s">
        <v>1247</v>
      </c>
      <c r="H712" s="1" t="s">
        <v>1274</v>
      </c>
      <c r="I712" s="1" t="s">
        <v>1217</v>
      </c>
      <c r="J712" s="56">
        <v>70</v>
      </c>
      <c r="K712" s="81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57">
        <f>ROUND(Tableau1[[#This Row],[Prix_Unit_HT]],2)*Tableau1[[#This Row],[Qte_commande]]</f>
        <v>66.179999999999993</v>
      </c>
      <c r="P712" s="57">
        <f>ROUND(Tableau1[[#This Row],[Prix_Unit_TTC]],2)*Tableau1[[#This Row],[Qte_commande]]</f>
        <v>79.38</v>
      </c>
      <c r="Q712" s="1">
        <v>6</v>
      </c>
      <c r="R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2" s="1"/>
      <c r="V712" s="1"/>
    </row>
    <row r="713" spans="1:22" ht="14.7" customHeight="1" x14ac:dyDescent="0.25">
      <c r="A713" s="2">
        <v>43143</v>
      </c>
      <c r="B713" s="56" t="s">
        <v>514</v>
      </c>
      <c r="C713" s="1" t="s">
        <v>94</v>
      </c>
      <c r="D713" s="1" t="s">
        <v>96</v>
      </c>
      <c r="E713" s="193"/>
      <c r="G713" s="1" t="s">
        <v>1247</v>
      </c>
      <c r="H713" s="1" t="s">
        <v>1274</v>
      </c>
      <c r="I713" s="1" t="s">
        <v>1245</v>
      </c>
      <c r="J713" s="56">
        <v>70</v>
      </c>
      <c r="K713" s="81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57">
        <f>ROUND(Tableau1[[#This Row],[Prix_Unit_HT]],2)*Tableau1[[#This Row],[Qte_commande]]</f>
        <v>376.8</v>
      </c>
      <c r="P713" s="57">
        <f>ROUND(Tableau1[[#This Row],[Prix_Unit_TTC]],2)*Tableau1[[#This Row],[Qte_commande]]</f>
        <v>452.1</v>
      </c>
      <c r="Q713" s="1">
        <v>30</v>
      </c>
      <c r="R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13" s="1"/>
      <c r="V713" s="1"/>
    </row>
    <row r="714" spans="1:22" ht="14.7" customHeight="1" x14ac:dyDescent="0.25">
      <c r="A714" s="2">
        <v>43143</v>
      </c>
      <c r="B714" s="56" t="s">
        <v>432</v>
      </c>
      <c r="C714" s="1" t="s">
        <v>64</v>
      </c>
      <c r="D714" s="1" t="s">
        <v>66</v>
      </c>
      <c r="E714" s="193"/>
      <c r="G714" s="1" t="s">
        <v>1247</v>
      </c>
      <c r="H714" s="1" t="s">
        <v>1275</v>
      </c>
      <c r="I714" s="1" t="s">
        <v>1241</v>
      </c>
      <c r="J714" s="56">
        <v>20</v>
      </c>
      <c r="K714" s="81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57">
        <f>ROUND(Tableau1[[#This Row],[Prix_Unit_HT]],2)*Tableau1[[#This Row],[Qte_commande]]</f>
        <v>116.64000000000001</v>
      </c>
      <c r="P714" s="57">
        <f>ROUND(Tableau1[[#This Row],[Prix_Unit_TTC]],2)*Tableau1[[#This Row],[Qte_commande]]</f>
        <v>122.39999999999999</v>
      </c>
      <c r="Q714" s="1">
        <v>41.14</v>
      </c>
      <c r="R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714" s="1"/>
      <c r="V714" s="1"/>
    </row>
    <row r="715" spans="1:22" ht="14.7" customHeight="1" x14ac:dyDescent="0.25">
      <c r="A715" s="2">
        <v>43143</v>
      </c>
      <c r="B715" s="56" t="s">
        <v>432</v>
      </c>
      <c r="C715" s="1" t="s">
        <v>64</v>
      </c>
      <c r="D715" s="1" t="s">
        <v>66</v>
      </c>
      <c r="E715" s="193"/>
      <c r="G715" s="1" t="s">
        <v>1247</v>
      </c>
      <c r="H715" s="1" t="s">
        <v>1275</v>
      </c>
      <c r="I715" s="1" t="s">
        <v>1237</v>
      </c>
      <c r="J715" s="56">
        <v>20</v>
      </c>
      <c r="K715" s="81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57">
        <f>ROUND(Tableau1[[#This Row],[Prix_Unit_HT]],2)*Tableau1[[#This Row],[Qte_commande]]</f>
        <v>291.60000000000002</v>
      </c>
      <c r="P715" s="57">
        <f>ROUND(Tableau1[[#This Row],[Prix_Unit_TTC]],2)*Tableau1[[#This Row],[Qte_commande]]</f>
        <v>306</v>
      </c>
      <c r="Q715" s="1">
        <v>102.86</v>
      </c>
      <c r="R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715" s="1"/>
      <c r="V715" s="1"/>
    </row>
    <row r="716" spans="1:22" ht="14.7" customHeight="1" x14ac:dyDescent="0.25">
      <c r="A716" s="2">
        <v>43146</v>
      </c>
      <c r="B716" s="56" t="s">
        <v>445</v>
      </c>
      <c r="C716" s="1" t="s">
        <v>436</v>
      </c>
      <c r="D716" s="1" t="s">
        <v>437</v>
      </c>
      <c r="E716" s="193"/>
      <c r="G716" s="1" t="s">
        <v>1163</v>
      </c>
      <c r="H716" s="1" t="s">
        <v>1274</v>
      </c>
      <c r="I716" s="1" t="s">
        <v>1175</v>
      </c>
      <c r="J716" s="56">
        <v>175</v>
      </c>
      <c r="K716" s="81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57">
        <f>ROUND(Tableau1[[#This Row],[Prix_Unit_HT]],2)*Tableau1[[#This Row],[Qte_commande]]</f>
        <v>193.62</v>
      </c>
      <c r="P716" s="57">
        <f>ROUND(Tableau1[[#This Row],[Prix_Unit_TTC]],2)*Tableau1[[#This Row],[Qte_commande]]</f>
        <v>232.32</v>
      </c>
      <c r="Q716" s="1">
        <v>15</v>
      </c>
      <c r="R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716" s="1"/>
      <c r="V716" s="1"/>
    </row>
    <row r="717" spans="1:22" ht="14.7" customHeight="1" x14ac:dyDescent="0.25">
      <c r="A717" s="2">
        <v>43146</v>
      </c>
      <c r="B717" s="56" t="s">
        <v>445</v>
      </c>
      <c r="C717" s="1" t="s">
        <v>436</v>
      </c>
      <c r="D717" s="1" t="s">
        <v>437</v>
      </c>
      <c r="E717" s="193"/>
      <c r="G717" s="1" t="s">
        <v>1163</v>
      </c>
      <c r="H717" s="1" t="s">
        <v>1274</v>
      </c>
      <c r="I717" s="1" t="s">
        <v>1188</v>
      </c>
      <c r="J717" s="56">
        <v>70</v>
      </c>
      <c r="K717" s="81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57">
        <f>ROUND(Tableau1[[#This Row],[Prix_Unit_HT]],2)*Tableau1[[#This Row],[Qte_commande]]</f>
        <v>111.06</v>
      </c>
      <c r="P717" s="57">
        <f>ROUND(Tableau1[[#This Row],[Prix_Unit_TTC]],2)*Tableau1[[#This Row],[Qte_commande]]</f>
        <v>133.26</v>
      </c>
      <c r="Q717" s="1">
        <v>6</v>
      </c>
      <c r="R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7" s="1"/>
      <c r="V717" s="1"/>
    </row>
    <row r="718" spans="1:22" ht="14.7" customHeight="1" x14ac:dyDescent="0.25">
      <c r="A718" s="2">
        <v>43146</v>
      </c>
      <c r="B718" s="56" t="s">
        <v>445</v>
      </c>
      <c r="C718" s="1" t="s">
        <v>436</v>
      </c>
      <c r="D718" s="1" t="s">
        <v>437</v>
      </c>
      <c r="E718" s="193"/>
      <c r="G718" s="1" t="s">
        <v>1163</v>
      </c>
      <c r="H718" s="1" t="s">
        <v>1274</v>
      </c>
      <c r="I718" s="1" t="s">
        <v>1189</v>
      </c>
      <c r="J718" s="56">
        <v>70</v>
      </c>
      <c r="K718" s="81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57">
        <f>ROUND(Tableau1[[#This Row],[Prix_Unit_HT]],2)*Tableau1[[#This Row],[Qte_commande]]</f>
        <v>101.10000000000001</v>
      </c>
      <c r="P718" s="57">
        <f>ROUND(Tableau1[[#This Row],[Prix_Unit_TTC]],2)*Tableau1[[#This Row],[Qte_commande]]</f>
        <v>121.38</v>
      </c>
      <c r="Q718" s="1">
        <v>6</v>
      </c>
      <c r="R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18" s="1"/>
      <c r="V718" s="1"/>
    </row>
    <row r="719" spans="1:22" ht="14.7" customHeight="1" x14ac:dyDescent="0.25">
      <c r="A719" s="2">
        <v>43147</v>
      </c>
      <c r="B719" s="56" t="s">
        <v>539</v>
      </c>
      <c r="C719" s="1" t="s">
        <v>145</v>
      </c>
      <c r="D719" s="1" t="s">
        <v>540</v>
      </c>
      <c r="E719" s="193"/>
      <c r="G719" s="1" t="s">
        <v>1163</v>
      </c>
      <c r="H719" s="1" t="s">
        <v>1276</v>
      </c>
      <c r="I719" s="1" t="s">
        <v>128</v>
      </c>
      <c r="J719" s="107">
        <v>3</v>
      </c>
      <c r="K719" s="81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57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57">
        <f>ROUND(Tableau1[[#This Row],[Prix_Unit_HT]],2)*Tableau1[[#This Row],[Qte_commande]]</f>
        <v>299</v>
      </c>
      <c r="P719" s="57">
        <f>ROUND(Tableau1[[#This Row],[Prix_Unit_TTC]],2)*Tableau1[[#This Row],[Qte_commande]]</f>
        <v>358.8</v>
      </c>
      <c r="Q719" s="1">
        <v>1</v>
      </c>
      <c r="R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19" s="1"/>
      <c r="V719" s="1"/>
    </row>
    <row r="720" spans="1:22" ht="14.7" customHeight="1" x14ac:dyDescent="0.25">
      <c r="A720" s="2">
        <v>43150</v>
      </c>
      <c r="B720" s="56" t="s">
        <v>699</v>
      </c>
      <c r="C720" s="1" t="s">
        <v>700</v>
      </c>
      <c r="D720" s="1" t="s">
        <v>450</v>
      </c>
      <c r="E720" s="193"/>
      <c r="G720" s="1" t="s">
        <v>1247</v>
      </c>
      <c r="H720" s="1" t="s">
        <v>1274</v>
      </c>
      <c r="I720" s="1" t="s">
        <v>1175</v>
      </c>
      <c r="J720" s="56">
        <v>100</v>
      </c>
      <c r="K720" s="81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57">
        <f>ROUND(Tableau1[[#This Row],[Prix_Unit_HT]],2)*Tableau1[[#This Row],[Qte_commande]]</f>
        <v>307.8</v>
      </c>
      <c r="P720" s="57">
        <f>ROUND(Tableau1[[#This Row],[Prix_Unit_TTC]],2)*Tableau1[[#This Row],[Qte_commande]]</f>
        <v>369.36</v>
      </c>
      <c r="Q720" s="1">
        <v>25.71</v>
      </c>
      <c r="R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  <c r="U720" s="1"/>
      <c r="V720" s="1"/>
    </row>
    <row r="721" spans="1:22" ht="14.7" customHeight="1" x14ac:dyDescent="0.25">
      <c r="A721" s="2">
        <v>43150</v>
      </c>
      <c r="B721" s="56" t="s">
        <v>515</v>
      </c>
      <c r="C721" s="1" t="s">
        <v>94</v>
      </c>
      <c r="D721" s="1" t="s">
        <v>96</v>
      </c>
      <c r="E721" s="193"/>
      <c r="G721" s="1" t="s">
        <v>1247</v>
      </c>
      <c r="H721" s="1" t="s">
        <v>1274</v>
      </c>
      <c r="I721" s="1" t="s">
        <v>1175</v>
      </c>
      <c r="J721" s="56">
        <v>70</v>
      </c>
      <c r="K721" s="81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57">
        <f>ROUND(Tableau1[[#This Row],[Prix_Unit_HT]],2)*Tableau1[[#This Row],[Qte_commande]]</f>
        <v>150.35999999999999</v>
      </c>
      <c r="P721" s="57">
        <f>ROUND(Tableau1[[#This Row],[Prix_Unit_TTC]],2)*Tableau1[[#This Row],[Qte_commande]]</f>
        <v>180.48</v>
      </c>
      <c r="Q721" s="1">
        <v>12</v>
      </c>
      <c r="R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21" s="1"/>
      <c r="V721" s="1"/>
    </row>
    <row r="722" spans="1:22" ht="14.7" customHeight="1" x14ac:dyDescent="0.25">
      <c r="A722" s="2">
        <v>43150</v>
      </c>
      <c r="B722" s="56" t="s">
        <v>515</v>
      </c>
      <c r="C722" s="1" t="s">
        <v>94</v>
      </c>
      <c r="D722" s="1" t="s">
        <v>96</v>
      </c>
      <c r="E722" s="193"/>
      <c r="G722" s="1" t="s">
        <v>1247</v>
      </c>
      <c r="H722" s="1" t="s">
        <v>1274</v>
      </c>
      <c r="I722" s="1" t="s">
        <v>1175</v>
      </c>
      <c r="J722" s="56">
        <v>100</v>
      </c>
      <c r="K722" s="81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57">
        <f>ROUND(Tableau1[[#This Row],[Prix_Unit_HT]],2)*Tableau1[[#This Row],[Qte_commande]]</f>
        <v>513</v>
      </c>
      <c r="P722" s="57">
        <f>ROUND(Tableau1[[#This Row],[Prix_Unit_TTC]],2)*Tableau1[[#This Row],[Qte_commande]]</f>
        <v>615.6</v>
      </c>
      <c r="Q722" s="1">
        <v>42.86</v>
      </c>
      <c r="R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22" s="1"/>
      <c r="V722" s="1"/>
    </row>
    <row r="723" spans="1:22" ht="14.7" customHeight="1" x14ac:dyDescent="0.25">
      <c r="A723" s="2">
        <v>43150</v>
      </c>
      <c r="B723" s="56" t="s">
        <v>446</v>
      </c>
      <c r="C723" s="1" t="s">
        <v>447</v>
      </c>
      <c r="D723" s="1" t="s">
        <v>20</v>
      </c>
      <c r="E723" s="193"/>
      <c r="G723" s="1" t="s">
        <v>1247</v>
      </c>
      <c r="H723" s="1" t="s">
        <v>1274</v>
      </c>
      <c r="I723" s="1" t="s">
        <v>1175</v>
      </c>
      <c r="J723" s="56">
        <v>175</v>
      </c>
      <c r="K723" s="81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57">
        <f>ROUND(Tableau1[[#This Row],[Prix_Unit_HT]],2)*Tableau1[[#This Row],[Qte_commande]]</f>
        <v>1388.16</v>
      </c>
      <c r="P723" s="57">
        <f>ROUND(Tableau1[[#This Row],[Prix_Unit_TTC]],2)*Tableau1[[#This Row],[Qte_commande]]</f>
        <v>1665.6000000000001</v>
      </c>
      <c r="Q723" s="1">
        <v>120</v>
      </c>
      <c r="R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723" s="1"/>
      <c r="V723" s="1"/>
    </row>
    <row r="724" spans="1:22" ht="14.7" customHeight="1" x14ac:dyDescent="0.25">
      <c r="A724" s="2">
        <v>43150</v>
      </c>
      <c r="B724" s="56" t="s">
        <v>515</v>
      </c>
      <c r="C724" s="1" t="s">
        <v>94</v>
      </c>
      <c r="D724" s="1" t="s">
        <v>96</v>
      </c>
      <c r="E724" s="193"/>
      <c r="G724" s="1" t="s">
        <v>1247</v>
      </c>
      <c r="H724" s="1" t="s">
        <v>1275</v>
      </c>
      <c r="I724" s="1" t="s">
        <v>1243</v>
      </c>
      <c r="J724" s="56">
        <v>50</v>
      </c>
      <c r="K724" s="81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57">
        <f>ROUND(Tableau1[[#This Row],[Prix_Unit_HT]],2)*Tableau1[[#This Row],[Qte_commande]]</f>
        <v>40</v>
      </c>
      <c r="P724" s="57">
        <f>ROUND(Tableau1[[#This Row],[Prix_Unit_TTC]],2)*Tableau1[[#This Row],[Qte_commande]]</f>
        <v>42.400000000000006</v>
      </c>
      <c r="Q724" s="1">
        <v>28.57</v>
      </c>
      <c r="R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24" s="1"/>
      <c r="V724" s="1"/>
    </row>
    <row r="725" spans="1:22" ht="14.7" customHeight="1" x14ac:dyDescent="0.25">
      <c r="A725" s="2">
        <v>43150</v>
      </c>
      <c r="B725" s="56" t="s">
        <v>446</v>
      </c>
      <c r="C725" s="1" t="s">
        <v>447</v>
      </c>
      <c r="D725" s="1" t="s">
        <v>20</v>
      </c>
      <c r="E725" s="193"/>
      <c r="G725" s="1" t="s">
        <v>1247</v>
      </c>
      <c r="H725" s="1" t="s">
        <v>1274</v>
      </c>
      <c r="I725" s="1" t="s">
        <v>1188</v>
      </c>
      <c r="J725" s="56">
        <v>70</v>
      </c>
      <c r="K725" s="81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57">
        <f>ROUND(Tableau1[[#This Row],[Prix_Unit_HT]],2)*Tableau1[[#This Row],[Qte_commande]]</f>
        <v>98.100000000000009</v>
      </c>
      <c r="P725" s="57">
        <f>ROUND(Tableau1[[#This Row],[Prix_Unit_TTC]],2)*Tableau1[[#This Row],[Qte_commande]]</f>
        <v>117.72</v>
      </c>
      <c r="Q725" s="1">
        <v>6</v>
      </c>
      <c r="R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5" s="1"/>
      <c r="V725" s="1"/>
    </row>
    <row r="726" spans="1:22" ht="14.7" customHeight="1" x14ac:dyDescent="0.25">
      <c r="A726" s="2">
        <v>43150</v>
      </c>
      <c r="B726" s="56" t="s">
        <v>448</v>
      </c>
      <c r="C726" s="1" t="s">
        <v>449</v>
      </c>
      <c r="D726" s="1" t="s">
        <v>450</v>
      </c>
      <c r="E726" s="193"/>
      <c r="G726" s="1" t="s">
        <v>1247</v>
      </c>
      <c r="H726" s="1" t="s">
        <v>1274</v>
      </c>
      <c r="I726" s="1" t="s">
        <v>1188</v>
      </c>
      <c r="J726" s="56">
        <v>70</v>
      </c>
      <c r="K726" s="81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57">
        <f>ROUND(Tableau1[[#This Row],[Prix_Unit_HT]],2)*Tableau1[[#This Row],[Qte_commande]]</f>
        <v>98.100000000000009</v>
      </c>
      <c r="P726" s="57">
        <f>ROUND(Tableau1[[#This Row],[Prix_Unit_TTC]],2)*Tableau1[[#This Row],[Qte_commande]]</f>
        <v>117.72</v>
      </c>
      <c r="Q726" s="1">
        <v>6</v>
      </c>
      <c r="R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6" s="1"/>
      <c r="V726" s="1"/>
    </row>
    <row r="727" spans="1:22" ht="14.7" customHeight="1" x14ac:dyDescent="0.25">
      <c r="A727" s="2">
        <v>43150</v>
      </c>
      <c r="B727" s="56" t="s">
        <v>515</v>
      </c>
      <c r="C727" s="1" t="s">
        <v>94</v>
      </c>
      <c r="D727" s="1" t="s">
        <v>96</v>
      </c>
      <c r="E727" s="193"/>
      <c r="G727" s="1" t="s">
        <v>1247</v>
      </c>
      <c r="H727" s="1" t="s">
        <v>1274</v>
      </c>
      <c r="I727" s="7" t="s">
        <v>1190</v>
      </c>
      <c r="J727" s="56">
        <v>70</v>
      </c>
      <c r="K727" s="81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57">
        <f>ROUND(Tableau1[[#This Row],[Prix_Unit_HT]],2)*Tableau1[[#This Row],[Qte_commande]]</f>
        <v>120</v>
      </c>
      <c r="P727" s="57">
        <f>ROUND(Tableau1[[#This Row],[Prix_Unit_TTC]],2)*Tableau1[[#This Row],[Qte_commande]]</f>
        <v>144</v>
      </c>
      <c r="Q727" s="1">
        <v>6</v>
      </c>
      <c r="R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7" s="1"/>
      <c r="V727" s="1"/>
    </row>
    <row r="728" spans="1:22" ht="14.7" customHeight="1" x14ac:dyDescent="0.25">
      <c r="A728" s="2">
        <v>43150</v>
      </c>
      <c r="B728" s="56" t="s">
        <v>515</v>
      </c>
      <c r="C728" s="1" t="s">
        <v>94</v>
      </c>
      <c r="D728" s="1" t="s">
        <v>96</v>
      </c>
      <c r="E728" s="193"/>
      <c r="G728" s="1" t="s">
        <v>1247</v>
      </c>
      <c r="H728" s="1" t="s">
        <v>1274</v>
      </c>
      <c r="I728" s="7" t="s">
        <v>1199</v>
      </c>
      <c r="J728" s="56">
        <v>70</v>
      </c>
      <c r="K728" s="81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57">
        <f>ROUND(Tableau1[[#This Row],[Prix_Unit_HT]],2)*Tableau1[[#This Row],[Qte_commande]]</f>
        <v>142.82</v>
      </c>
      <c r="P728" s="57">
        <f>ROUND(Tableau1[[#This Row],[Prix_Unit_TTC]],2)*Tableau1[[#This Row],[Qte_commande]]</f>
        <v>171.38</v>
      </c>
      <c r="Q728" s="1">
        <v>2</v>
      </c>
      <c r="R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28" s="1"/>
      <c r="V728" s="1"/>
    </row>
    <row r="729" spans="1:22" ht="14.7" customHeight="1" x14ac:dyDescent="0.25">
      <c r="A729" s="2">
        <v>43150</v>
      </c>
      <c r="B729" s="56" t="s">
        <v>446</v>
      </c>
      <c r="C729" s="1" t="s">
        <v>447</v>
      </c>
      <c r="D729" s="1" t="s">
        <v>20</v>
      </c>
      <c r="E729" s="193"/>
      <c r="G729" s="1" t="s">
        <v>1247</v>
      </c>
      <c r="H729" s="1" t="s">
        <v>1274</v>
      </c>
      <c r="I729" s="1" t="s">
        <v>1189</v>
      </c>
      <c r="J729" s="56">
        <v>70</v>
      </c>
      <c r="K729" s="81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57">
        <f>ROUND(Tableau1[[#This Row],[Prix_Unit_HT]],2)*Tableau1[[#This Row],[Qte_commande]]</f>
        <v>88.14</v>
      </c>
      <c r="P729" s="57">
        <f>ROUND(Tableau1[[#This Row],[Prix_Unit_TTC]],2)*Tableau1[[#This Row],[Qte_commande]]</f>
        <v>105.78</v>
      </c>
      <c r="Q729" s="1">
        <v>6</v>
      </c>
      <c r="R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29" s="1"/>
      <c r="V729" s="1"/>
    </row>
    <row r="730" spans="1:22" ht="14.7" customHeight="1" x14ac:dyDescent="0.25">
      <c r="A730" s="2">
        <v>43150</v>
      </c>
      <c r="B730" s="56" t="s">
        <v>515</v>
      </c>
      <c r="C730" s="1" t="s">
        <v>94</v>
      </c>
      <c r="D730" s="1" t="s">
        <v>96</v>
      </c>
      <c r="E730" s="193"/>
      <c r="G730" s="1" t="s">
        <v>1247</v>
      </c>
      <c r="H730" s="1" t="s">
        <v>1274</v>
      </c>
      <c r="I730" s="1" t="s">
        <v>1245</v>
      </c>
      <c r="J730" s="56">
        <v>70</v>
      </c>
      <c r="K730" s="81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57">
        <f>ROUND(Tableau1[[#This Row],[Prix_Unit_HT]],2)*Tableau1[[#This Row],[Qte_commande]]</f>
        <v>150.72</v>
      </c>
      <c r="P730" s="57">
        <f>ROUND(Tableau1[[#This Row],[Prix_Unit_TTC]],2)*Tableau1[[#This Row],[Qte_commande]]</f>
        <v>180.84</v>
      </c>
      <c r="Q730" s="1">
        <v>12</v>
      </c>
      <c r="R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0" s="1"/>
      <c r="V730" s="1"/>
    </row>
    <row r="731" spans="1:22" ht="14.7" customHeight="1" x14ac:dyDescent="0.25">
      <c r="A731" s="2">
        <v>43150</v>
      </c>
      <c r="B731" s="56" t="s">
        <v>515</v>
      </c>
      <c r="C731" s="1" t="s">
        <v>94</v>
      </c>
      <c r="D731" s="1" t="s">
        <v>96</v>
      </c>
      <c r="E731" s="193"/>
      <c r="G731" s="1" t="s">
        <v>1247</v>
      </c>
      <c r="H731" s="1" t="s">
        <v>1275</v>
      </c>
      <c r="I731" s="1" t="s">
        <v>1237</v>
      </c>
      <c r="J731" s="56">
        <v>20</v>
      </c>
      <c r="K731" s="81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57">
        <f>ROUND(Tableau1[[#This Row],[Prix_Unit_HT]],2)*Tableau1[[#This Row],[Qte_commande]]</f>
        <v>155.52000000000001</v>
      </c>
      <c r="P731" s="57">
        <f>ROUND(Tableau1[[#This Row],[Prix_Unit_TTC]],2)*Tableau1[[#This Row],[Qte_commande]]</f>
        <v>163.19999999999999</v>
      </c>
      <c r="Q731" s="1">
        <v>54.86</v>
      </c>
      <c r="R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731" s="1"/>
      <c r="V731" s="1"/>
    </row>
    <row r="732" spans="1:22" ht="14.7" customHeight="1" x14ac:dyDescent="0.25">
      <c r="A732" s="2">
        <v>43153</v>
      </c>
      <c r="B732" s="56" t="s">
        <v>407</v>
      </c>
      <c r="C732" s="1" t="s">
        <v>99</v>
      </c>
      <c r="D732" s="1" t="s">
        <v>4</v>
      </c>
      <c r="E732" s="193"/>
      <c r="G732" s="1" t="s">
        <v>1247</v>
      </c>
      <c r="H732" s="7" t="s">
        <v>1274</v>
      </c>
      <c r="I732" s="1" t="s">
        <v>1244</v>
      </c>
      <c r="J732" s="56">
        <v>70</v>
      </c>
      <c r="K732" s="81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57">
        <f>ROUND(Tableau1[[#This Row],[Prix_Unit_HT]],2)*Tableau1[[#This Row],[Qte_commande]]</f>
        <v>104.46000000000001</v>
      </c>
      <c r="P732" s="57">
        <f>ROUND(Tableau1[[#This Row],[Prix_Unit_TTC]],2)*Tableau1[[#This Row],[Qte_commande]]</f>
        <v>125.34</v>
      </c>
      <c r="Q732" s="1">
        <v>6</v>
      </c>
      <c r="R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2" s="1"/>
      <c r="V732" s="1"/>
    </row>
    <row r="733" spans="1:22" ht="14.7" customHeight="1" x14ac:dyDescent="0.25">
      <c r="A733" s="2">
        <v>43153</v>
      </c>
      <c r="B733" s="56" t="s">
        <v>451</v>
      </c>
      <c r="C733" s="1" t="s">
        <v>452</v>
      </c>
      <c r="D733" s="1" t="s">
        <v>453</v>
      </c>
      <c r="E733" s="193"/>
      <c r="G733" s="1" t="s">
        <v>1247</v>
      </c>
      <c r="H733" s="7" t="s">
        <v>1274</v>
      </c>
      <c r="I733" s="7" t="s">
        <v>1197</v>
      </c>
      <c r="J733" s="56">
        <v>70</v>
      </c>
      <c r="K733" s="81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57">
        <f>ROUND(Tableau1[[#This Row],[Prix_Unit_HT]],2)*Tableau1[[#This Row],[Qte_commande]]</f>
        <v>178.98</v>
      </c>
      <c r="P733" s="57">
        <f>ROUND(Tableau1[[#This Row],[Prix_Unit_TTC]],2)*Tableau1[[#This Row],[Qte_commande]]</f>
        <v>214.74</v>
      </c>
      <c r="Q733" s="1">
        <v>6</v>
      </c>
      <c r="R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33" s="1"/>
      <c r="V733" s="1"/>
    </row>
    <row r="734" spans="1:22" ht="14.7" customHeight="1" x14ac:dyDescent="0.25">
      <c r="A734" s="2">
        <v>43153</v>
      </c>
      <c r="B734" s="56" t="s">
        <v>407</v>
      </c>
      <c r="C734" s="1" t="s">
        <v>99</v>
      </c>
      <c r="D734" s="1" t="s">
        <v>4</v>
      </c>
      <c r="E734" s="193"/>
      <c r="G734" s="1" t="s">
        <v>1247</v>
      </c>
      <c r="H734" s="1" t="s">
        <v>1274</v>
      </c>
      <c r="I734" s="1" t="s">
        <v>1175</v>
      </c>
      <c r="J734" s="56">
        <v>100</v>
      </c>
      <c r="K734" s="81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57">
        <f>ROUND(Tableau1[[#This Row],[Prix_Unit_HT]],2)*Tableau1[[#This Row],[Qte_commande]]</f>
        <v>1539.0000000000002</v>
      </c>
      <c r="P734" s="57">
        <f>ROUND(Tableau1[[#This Row],[Prix_Unit_TTC]],2)*Tableau1[[#This Row],[Qte_commande]]</f>
        <v>1846.8</v>
      </c>
      <c r="Q734" s="1">
        <v>128.57</v>
      </c>
      <c r="R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734" s="1"/>
      <c r="V734" s="1"/>
    </row>
    <row r="735" spans="1:22" ht="14.7" customHeight="1" x14ac:dyDescent="0.25">
      <c r="A735" s="2">
        <v>43153</v>
      </c>
      <c r="B735" s="56" t="s">
        <v>454</v>
      </c>
      <c r="C735" s="1" t="s">
        <v>455</v>
      </c>
      <c r="D735" s="1" t="s">
        <v>20</v>
      </c>
      <c r="E735" s="193"/>
      <c r="G735" s="1" t="s">
        <v>1247</v>
      </c>
      <c r="H735" s="1" t="s">
        <v>1274</v>
      </c>
      <c r="I735" s="1" t="s">
        <v>1175</v>
      </c>
      <c r="J735" s="56">
        <v>35</v>
      </c>
      <c r="K735" s="81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57">
        <f>ROUND(Tableau1[[#This Row],[Prix_Unit_HT]],2)*Tableau1[[#This Row],[Qte_commande]]</f>
        <v>150.47999999999999</v>
      </c>
      <c r="P735" s="57">
        <f>ROUND(Tableau1[[#This Row],[Prix_Unit_TTC]],2)*Tableau1[[#This Row],[Qte_commande]]</f>
        <v>180.72</v>
      </c>
      <c r="Q735" s="1">
        <v>12</v>
      </c>
      <c r="R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35" s="1"/>
      <c r="V735" s="1"/>
    </row>
    <row r="736" spans="1:22" ht="14.7" customHeight="1" x14ac:dyDescent="0.25">
      <c r="A736" s="2">
        <v>43153</v>
      </c>
      <c r="B736" s="56" t="s">
        <v>407</v>
      </c>
      <c r="C736" s="1" t="s">
        <v>99</v>
      </c>
      <c r="D736" s="1" t="s">
        <v>4</v>
      </c>
      <c r="E736" s="193"/>
      <c r="G736" s="1" t="s">
        <v>1247</v>
      </c>
      <c r="H736" s="1" t="s">
        <v>1274</v>
      </c>
      <c r="I736" s="1" t="s">
        <v>1175</v>
      </c>
      <c r="J736" s="56">
        <v>175</v>
      </c>
      <c r="K736" s="81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57">
        <f>ROUND(Tableau1[[#This Row],[Prix_Unit_HT]],2)*Tableau1[[#This Row],[Qte_commande]]</f>
        <v>1735.2</v>
      </c>
      <c r="P736" s="57">
        <f>ROUND(Tableau1[[#This Row],[Prix_Unit_TTC]],2)*Tableau1[[#This Row],[Qte_commande]]</f>
        <v>2082</v>
      </c>
      <c r="Q736" s="1">
        <v>150</v>
      </c>
      <c r="R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36" s="1"/>
      <c r="V736" s="1"/>
    </row>
    <row r="737" spans="1:22" ht="14.7" customHeight="1" x14ac:dyDescent="0.25">
      <c r="A737" s="2">
        <v>43153</v>
      </c>
      <c r="B737" s="56" t="s">
        <v>451</v>
      </c>
      <c r="C737" s="1" t="s">
        <v>452</v>
      </c>
      <c r="D737" s="1" t="s">
        <v>453</v>
      </c>
      <c r="E737" s="193"/>
      <c r="G737" s="1" t="s">
        <v>1247</v>
      </c>
      <c r="H737" s="1" t="s">
        <v>1274</v>
      </c>
      <c r="I737" s="1" t="s">
        <v>1175</v>
      </c>
      <c r="J737" s="56">
        <v>175</v>
      </c>
      <c r="K737" s="81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57">
        <f>ROUND(Tableau1[[#This Row],[Prix_Unit_HT]],2)*Tableau1[[#This Row],[Qte_commande]]</f>
        <v>694.08</v>
      </c>
      <c r="P737" s="57">
        <f>ROUND(Tableau1[[#This Row],[Prix_Unit_TTC]],2)*Tableau1[[#This Row],[Qte_commande]]</f>
        <v>832.80000000000007</v>
      </c>
      <c r="Q737" s="1">
        <v>60</v>
      </c>
      <c r="R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37" s="1"/>
      <c r="V737" s="1"/>
    </row>
    <row r="738" spans="1:22" ht="14.7" customHeight="1" x14ac:dyDescent="0.25">
      <c r="A738" s="2">
        <v>43153</v>
      </c>
      <c r="B738" s="56" t="s">
        <v>454</v>
      </c>
      <c r="C738" s="1" t="s">
        <v>455</v>
      </c>
      <c r="D738" s="1" t="s">
        <v>20</v>
      </c>
      <c r="E738" s="193"/>
      <c r="G738" s="1" t="s">
        <v>1247</v>
      </c>
      <c r="H738" s="1" t="s">
        <v>1274</v>
      </c>
      <c r="I738" s="1" t="s">
        <v>1175</v>
      </c>
      <c r="J738" s="56">
        <v>175</v>
      </c>
      <c r="K738" s="81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57">
        <f>ROUND(Tableau1[[#This Row],[Prix_Unit_HT]],2)*Tableau1[[#This Row],[Qte_commande]]</f>
        <v>347.04</v>
      </c>
      <c r="P738" s="57">
        <f>ROUND(Tableau1[[#This Row],[Prix_Unit_TTC]],2)*Tableau1[[#This Row],[Qte_commande]]</f>
        <v>416.40000000000003</v>
      </c>
      <c r="Q738" s="1">
        <v>30</v>
      </c>
      <c r="R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38" s="1"/>
      <c r="V738" s="1"/>
    </row>
    <row r="739" spans="1:22" ht="14.7" customHeight="1" x14ac:dyDescent="0.25">
      <c r="A739" s="2">
        <v>43153</v>
      </c>
      <c r="B739" s="56" t="s">
        <v>407</v>
      </c>
      <c r="C739" s="1" t="s">
        <v>99</v>
      </c>
      <c r="D739" s="1" t="s">
        <v>4</v>
      </c>
      <c r="E739" s="193"/>
      <c r="G739" s="1" t="s">
        <v>1247</v>
      </c>
      <c r="H739" s="1" t="s">
        <v>1274</v>
      </c>
      <c r="I739" s="1" t="s">
        <v>1175</v>
      </c>
      <c r="J739" s="56">
        <v>175</v>
      </c>
      <c r="K739" s="81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57">
        <f>ROUND(Tableau1[[#This Row],[Prix_Unit_HT]],2)*Tableau1[[#This Row],[Qte_commande]]</f>
        <v>867.6</v>
      </c>
      <c r="P739" s="57">
        <f>ROUND(Tableau1[[#This Row],[Prix_Unit_TTC]],2)*Tableau1[[#This Row],[Qte_commande]]</f>
        <v>1041</v>
      </c>
      <c r="Q739" s="1">
        <v>75</v>
      </c>
      <c r="R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39" s="1"/>
      <c r="V739" s="1"/>
    </row>
    <row r="740" spans="1:22" ht="14.7" customHeight="1" x14ac:dyDescent="0.25">
      <c r="A740" s="2">
        <v>43153</v>
      </c>
      <c r="B740" s="56" t="s">
        <v>407</v>
      </c>
      <c r="C740" s="1" t="s">
        <v>99</v>
      </c>
      <c r="D740" s="1" t="s">
        <v>4</v>
      </c>
      <c r="E740" s="193"/>
      <c r="G740" s="1" t="s">
        <v>1247</v>
      </c>
      <c r="H740" s="1" t="s">
        <v>1274</v>
      </c>
      <c r="I740" s="1" t="s">
        <v>1188</v>
      </c>
      <c r="J740" s="56">
        <v>70</v>
      </c>
      <c r="K740" s="81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57">
        <f>ROUND(Tableau1[[#This Row],[Prix_Unit_HT]],2)*Tableau1[[#This Row],[Qte_commande]]</f>
        <v>98.100000000000009</v>
      </c>
      <c r="P740" s="57">
        <f>ROUND(Tableau1[[#This Row],[Prix_Unit_TTC]],2)*Tableau1[[#This Row],[Qte_commande]]</f>
        <v>117.72</v>
      </c>
      <c r="Q740" s="1">
        <v>6</v>
      </c>
      <c r="R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0" s="1"/>
      <c r="V740" s="1"/>
    </row>
    <row r="741" spans="1:22" ht="14.7" customHeight="1" x14ac:dyDescent="0.25">
      <c r="A741" s="2">
        <v>43153</v>
      </c>
      <c r="B741" s="56" t="s">
        <v>451</v>
      </c>
      <c r="C741" s="1" t="s">
        <v>452</v>
      </c>
      <c r="D741" s="1" t="s">
        <v>453</v>
      </c>
      <c r="E741" s="193"/>
      <c r="G741" s="1" t="s">
        <v>1247</v>
      </c>
      <c r="H741" s="1" t="s">
        <v>1274</v>
      </c>
      <c r="I741" s="1" t="s">
        <v>1188</v>
      </c>
      <c r="J741" s="56">
        <v>70</v>
      </c>
      <c r="K741" s="81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57">
        <f>ROUND(Tableau1[[#This Row],[Prix_Unit_HT]],2)*Tableau1[[#This Row],[Qte_commande]]</f>
        <v>98.100000000000009</v>
      </c>
      <c r="P741" s="57">
        <f>ROUND(Tableau1[[#This Row],[Prix_Unit_TTC]],2)*Tableau1[[#This Row],[Qte_commande]]</f>
        <v>117.72</v>
      </c>
      <c r="Q741" s="1">
        <v>6</v>
      </c>
      <c r="R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1" s="1"/>
      <c r="V741" s="1"/>
    </row>
    <row r="742" spans="1:22" ht="14.7" customHeight="1" x14ac:dyDescent="0.25">
      <c r="A742" s="2">
        <v>43153</v>
      </c>
      <c r="B742" s="56" t="s">
        <v>454</v>
      </c>
      <c r="C742" s="1" t="s">
        <v>455</v>
      </c>
      <c r="D742" s="1" t="s">
        <v>20</v>
      </c>
      <c r="E742" s="193"/>
      <c r="G742" s="1" t="s">
        <v>1247</v>
      </c>
      <c r="H742" s="1" t="s">
        <v>1274</v>
      </c>
      <c r="I742" s="1" t="s">
        <v>1188</v>
      </c>
      <c r="J742" s="56">
        <v>70</v>
      </c>
      <c r="K742" s="81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57">
        <f>ROUND(Tableau1[[#This Row],[Prix_Unit_HT]],2)*Tableau1[[#This Row],[Qte_commande]]</f>
        <v>98.100000000000009</v>
      </c>
      <c r="P742" s="57">
        <f>ROUND(Tableau1[[#This Row],[Prix_Unit_TTC]],2)*Tableau1[[#This Row],[Qte_commande]]</f>
        <v>117.72</v>
      </c>
      <c r="Q742" s="1">
        <v>6</v>
      </c>
      <c r="R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2" s="1"/>
      <c r="V742" s="1"/>
    </row>
    <row r="743" spans="1:22" ht="14.7" customHeight="1" x14ac:dyDescent="0.25">
      <c r="A743" s="2">
        <v>43153</v>
      </c>
      <c r="B743" s="56" t="s">
        <v>407</v>
      </c>
      <c r="C743" s="1" t="s">
        <v>99</v>
      </c>
      <c r="D743" s="1" t="s">
        <v>4</v>
      </c>
      <c r="E743" s="193"/>
      <c r="G743" s="1" t="s">
        <v>1247</v>
      </c>
      <c r="H743" s="1" t="s">
        <v>1274</v>
      </c>
      <c r="I743" s="7" t="s">
        <v>1190</v>
      </c>
      <c r="J743" s="56">
        <v>70</v>
      </c>
      <c r="K743" s="81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57">
        <f>ROUND(Tableau1[[#This Row],[Prix_Unit_HT]],2)*Tableau1[[#This Row],[Qte_commande]]</f>
        <v>120</v>
      </c>
      <c r="P743" s="57">
        <f>ROUND(Tableau1[[#This Row],[Prix_Unit_TTC]],2)*Tableau1[[#This Row],[Qte_commande]]</f>
        <v>144</v>
      </c>
      <c r="Q743" s="1">
        <v>6</v>
      </c>
      <c r="R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3" s="1"/>
      <c r="V743" s="1"/>
    </row>
    <row r="744" spans="1:22" ht="14.7" customHeight="1" x14ac:dyDescent="0.25">
      <c r="A744" s="2">
        <v>43153</v>
      </c>
      <c r="B744" s="56" t="s">
        <v>407</v>
      </c>
      <c r="C744" s="1" t="s">
        <v>99</v>
      </c>
      <c r="D744" s="1" t="s">
        <v>4</v>
      </c>
      <c r="E744" s="193"/>
      <c r="G744" s="1" t="s">
        <v>1247</v>
      </c>
      <c r="H744" s="1" t="s">
        <v>1274</v>
      </c>
      <c r="I744" s="1" t="s">
        <v>1189</v>
      </c>
      <c r="J744" s="56">
        <v>70</v>
      </c>
      <c r="K744" s="81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57">
        <f>ROUND(Tableau1[[#This Row],[Prix_Unit_HT]],2)*Tableau1[[#This Row],[Qte_commande]]</f>
        <v>88.14</v>
      </c>
      <c r="P744" s="57">
        <f>ROUND(Tableau1[[#This Row],[Prix_Unit_TTC]],2)*Tableau1[[#This Row],[Qte_commande]]</f>
        <v>105.78</v>
      </c>
      <c r="Q744" s="1">
        <v>6</v>
      </c>
      <c r="R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4" s="1"/>
      <c r="V744" s="1"/>
    </row>
    <row r="745" spans="1:22" ht="14.7" customHeight="1" x14ac:dyDescent="0.25">
      <c r="A745" s="2">
        <v>43153</v>
      </c>
      <c r="B745" s="56" t="s">
        <v>454</v>
      </c>
      <c r="C745" s="1" t="s">
        <v>455</v>
      </c>
      <c r="D745" s="1" t="s">
        <v>20</v>
      </c>
      <c r="E745" s="193"/>
      <c r="G745" s="1" t="s">
        <v>1247</v>
      </c>
      <c r="H745" s="1" t="s">
        <v>1274</v>
      </c>
      <c r="I745" s="1" t="s">
        <v>1189</v>
      </c>
      <c r="J745" s="56">
        <v>70</v>
      </c>
      <c r="K745" s="81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57">
        <f>ROUND(Tableau1[[#This Row],[Prix_Unit_HT]],2)*Tableau1[[#This Row],[Qte_commande]]</f>
        <v>88.14</v>
      </c>
      <c r="P745" s="57">
        <f>ROUND(Tableau1[[#This Row],[Prix_Unit_TTC]],2)*Tableau1[[#This Row],[Qte_commande]]</f>
        <v>105.78</v>
      </c>
      <c r="Q745" s="1">
        <v>6</v>
      </c>
      <c r="R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5" s="1"/>
      <c r="V745" s="1"/>
    </row>
    <row r="746" spans="1:22" ht="14.7" customHeight="1" x14ac:dyDescent="0.25">
      <c r="A746" s="2">
        <v>43153</v>
      </c>
      <c r="B746" s="56" t="s">
        <v>451</v>
      </c>
      <c r="C746" s="1" t="s">
        <v>452</v>
      </c>
      <c r="D746" s="1" t="s">
        <v>453</v>
      </c>
      <c r="E746" s="193"/>
      <c r="G746" s="1" t="s">
        <v>1247</v>
      </c>
      <c r="H746" s="1" t="s">
        <v>1274</v>
      </c>
      <c r="I746" s="1" t="s">
        <v>1223</v>
      </c>
      <c r="J746" s="56">
        <v>50</v>
      </c>
      <c r="K746" s="81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57">
        <f>ROUND(Tableau1[[#This Row],[Prix_Unit_HT]],2)*Tableau1[[#This Row],[Qte_commande]]</f>
        <v>151.14000000000001</v>
      </c>
      <c r="P746" s="57">
        <f>ROUND(Tableau1[[#This Row],[Prix_Unit_TTC]],2)*Tableau1[[#This Row],[Qte_commande]]</f>
        <v>181.38</v>
      </c>
      <c r="Q746" s="1">
        <v>4.29</v>
      </c>
      <c r="R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746" s="1"/>
      <c r="V746" s="1"/>
    </row>
    <row r="747" spans="1:22" ht="14.7" customHeight="1" x14ac:dyDescent="0.25">
      <c r="A747" s="2">
        <v>43153</v>
      </c>
      <c r="B747" s="56" t="s">
        <v>407</v>
      </c>
      <c r="C747" s="1" t="s">
        <v>99</v>
      </c>
      <c r="D747" s="1" t="s">
        <v>4</v>
      </c>
      <c r="E747" s="193"/>
      <c r="G747" s="1" t="s">
        <v>1247</v>
      </c>
      <c r="H747" s="1" t="s">
        <v>1274</v>
      </c>
      <c r="I747" s="1" t="s">
        <v>1211</v>
      </c>
      <c r="J747" s="56">
        <v>70</v>
      </c>
      <c r="K747" s="81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57">
        <f>ROUND(Tableau1[[#This Row],[Prix_Unit_HT]],2)*Tableau1[[#This Row],[Qte_commande]]</f>
        <v>94.5</v>
      </c>
      <c r="P747" s="57">
        <f>ROUND(Tableau1[[#This Row],[Prix_Unit_TTC]],2)*Tableau1[[#This Row],[Qte_commande]]</f>
        <v>113.39999999999999</v>
      </c>
      <c r="Q747" s="1">
        <v>6</v>
      </c>
      <c r="R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47" s="1"/>
      <c r="V747" s="1"/>
    </row>
    <row r="748" spans="1:22" ht="14.7" customHeight="1" x14ac:dyDescent="0.25">
      <c r="A748" s="2">
        <v>43154</v>
      </c>
      <c r="B748" s="56" t="s">
        <v>521</v>
      </c>
      <c r="C748" s="1" t="s">
        <v>434</v>
      </c>
      <c r="D748" s="1" t="s">
        <v>20</v>
      </c>
      <c r="E748" s="193"/>
      <c r="G748" s="1" t="s">
        <v>1247</v>
      </c>
      <c r="H748" s="1" t="s">
        <v>1274</v>
      </c>
      <c r="I748" s="1" t="s">
        <v>1175</v>
      </c>
      <c r="J748" s="56">
        <v>100</v>
      </c>
      <c r="K748" s="81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57">
        <f>ROUND(Tableau1[[#This Row],[Prix_Unit_HT]],2)*Tableau1[[#This Row],[Qte_commande]]</f>
        <v>205.20000000000002</v>
      </c>
      <c r="P748" s="57">
        <f>ROUND(Tableau1[[#This Row],[Prix_Unit_TTC]],2)*Tableau1[[#This Row],[Qte_commande]]</f>
        <v>246.24</v>
      </c>
      <c r="Q748" s="1">
        <v>17.14</v>
      </c>
      <c r="R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748" s="1"/>
      <c r="V748" s="1"/>
    </row>
    <row r="749" spans="1:22" ht="14.7" customHeight="1" x14ac:dyDescent="0.25">
      <c r="A749" s="2">
        <v>43154</v>
      </c>
      <c r="B749" s="56" t="s">
        <v>521</v>
      </c>
      <c r="C749" s="1" t="s">
        <v>434</v>
      </c>
      <c r="D749" s="1" t="s">
        <v>20</v>
      </c>
      <c r="E749" s="193"/>
      <c r="G749" s="1" t="s">
        <v>1247</v>
      </c>
      <c r="H749" s="1" t="s">
        <v>1274</v>
      </c>
      <c r="I749" s="1" t="s">
        <v>1175</v>
      </c>
      <c r="J749" s="56">
        <v>175</v>
      </c>
      <c r="K749" s="81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57">
        <f>ROUND(Tableau1[[#This Row],[Prix_Unit_HT]],2)*Tableau1[[#This Row],[Qte_commande]]</f>
        <v>347.04</v>
      </c>
      <c r="P749" s="57">
        <f>ROUND(Tableau1[[#This Row],[Prix_Unit_TTC]],2)*Tableau1[[#This Row],[Qte_commande]]</f>
        <v>416.40000000000003</v>
      </c>
      <c r="Q749" s="1">
        <v>30</v>
      </c>
      <c r="R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49" s="1"/>
      <c r="V749" s="1"/>
    </row>
    <row r="750" spans="1:22" ht="14.7" customHeight="1" x14ac:dyDescent="0.25">
      <c r="A750" s="2">
        <v>43154</v>
      </c>
      <c r="B750" s="56" t="s">
        <v>521</v>
      </c>
      <c r="C750" s="1" t="s">
        <v>434</v>
      </c>
      <c r="D750" s="1" t="s">
        <v>20</v>
      </c>
      <c r="E750" s="193"/>
      <c r="G750" s="1" t="s">
        <v>1247</v>
      </c>
      <c r="H750" s="1" t="s">
        <v>1274</v>
      </c>
      <c r="I750" s="1" t="s">
        <v>1188</v>
      </c>
      <c r="J750" s="56">
        <v>70</v>
      </c>
      <c r="K750" s="81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57">
        <f>ROUND(Tableau1[[#This Row],[Prix_Unit_HT]],2)*Tableau1[[#This Row],[Qte_commande]]</f>
        <v>65.400000000000006</v>
      </c>
      <c r="P750" s="57">
        <f>ROUND(Tableau1[[#This Row],[Prix_Unit_TTC]],2)*Tableau1[[#This Row],[Qte_commande]]</f>
        <v>78.48</v>
      </c>
      <c r="Q750" s="1">
        <v>4</v>
      </c>
      <c r="R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0" s="1"/>
      <c r="V750" s="1"/>
    </row>
    <row r="751" spans="1:22" ht="14.7" customHeight="1" x14ac:dyDescent="0.25">
      <c r="A751" s="2">
        <v>43154</v>
      </c>
      <c r="B751" s="56" t="s">
        <v>521</v>
      </c>
      <c r="C751" s="1" t="s">
        <v>434</v>
      </c>
      <c r="D751" s="1" t="s">
        <v>20</v>
      </c>
      <c r="E751" s="193"/>
      <c r="G751" s="1" t="s">
        <v>1247</v>
      </c>
      <c r="H751" s="1" t="s">
        <v>1274</v>
      </c>
      <c r="I751" s="7" t="s">
        <v>1190</v>
      </c>
      <c r="J751" s="56">
        <v>70</v>
      </c>
      <c r="K751" s="81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57">
        <f>ROUND(Tableau1[[#This Row],[Prix_Unit_HT]],2)*Tableau1[[#This Row],[Qte_commande]]</f>
        <v>80</v>
      </c>
      <c r="P751" s="57">
        <f>ROUND(Tableau1[[#This Row],[Prix_Unit_TTC]],2)*Tableau1[[#This Row],[Qte_commande]]</f>
        <v>96</v>
      </c>
      <c r="Q751" s="1">
        <v>4</v>
      </c>
      <c r="R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1" s="1"/>
      <c r="V751" s="1"/>
    </row>
    <row r="752" spans="1:22" ht="14.7" customHeight="1" x14ac:dyDescent="0.25">
      <c r="A752" s="2">
        <v>43154</v>
      </c>
      <c r="B752" s="56" t="s">
        <v>521</v>
      </c>
      <c r="C752" s="1" t="s">
        <v>434</v>
      </c>
      <c r="D752" s="1" t="s">
        <v>20</v>
      </c>
      <c r="E752" s="193"/>
      <c r="G752" s="1" t="s">
        <v>1247</v>
      </c>
      <c r="H752" s="1" t="s">
        <v>1274</v>
      </c>
      <c r="I752" s="1" t="s">
        <v>1189</v>
      </c>
      <c r="J752" s="56">
        <v>70</v>
      </c>
      <c r="K752" s="81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57">
        <f>ROUND(Tableau1[[#This Row],[Prix_Unit_HT]],2)*Tableau1[[#This Row],[Qte_commande]]</f>
        <v>58.76</v>
      </c>
      <c r="P752" s="57">
        <f>ROUND(Tableau1[[#This Row],[Prix_Unit_TTC]],2)*Tableau1[[#This Row],[Qte_commande]]</f>
        <v>70.52</v>
      </c>
      <c r="Q752" s="1">
        <v>4</v>
      </c>
      <c r="R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752" s="1"/>
      <c r="V752" s="1"/>
    </row>
    <row r="753" spans="1:22" ht="14.7" customHeight="1" x14ac:dyDescent="0.25">
      <c r="A753" s="2">
        <v>43154</v>
      </c>
      <c r="B753" s="56" t="s">
        <v>521</v>
      </c>
      <c r="C753" s="1" t="s">
        <v>434</v>
      </c>
      <c r="D753" s="1" t="s">
        <v>20</v>
      </c>
      <c r="E753" s="193"/>
      <c r="G753" s="1" t="s">
        <v>1247</v>
      </c>
      <c r="H753" s="1" t="s">
        <v>1274</v>
      </c>
      <c r="I753" s="1" t="s">
        <v>1216</v>
      </c>
      <c r="J753" s="56">
        <v>100</v>
      </c>
      <c r="K753" s="81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57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57">
        <f>ROUND(Tableau1[[#This Row],[Prix_Unit_HT]],2)*Tableau1[[#This Row],[Qte_commande]]</f>
        <v>0</v>
      </c>
      <c r="P753" s="57">
        <f>ROUND(Tableau1[[#This Row],[Prix_Unit_TTC]],2)*Tableau1[[#This Row],[Qte_commande]]</f>
        <v>0</v>
      </c>
      <c r="Q753" s="1">
        <v>42.86</v>
      </c>
      <c r="R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42.857142857142861</v>
      </c>
      <c r="U753" s="1"/>
      <c r="V753" s="1"/>
    </row>
    <row r="754" spans="1:22" ht="14.7" customHeight="1" x14ac:dyDescent="0.25">
      <c r="A754" s="2">
        <v>43157</v>
      </c>
      <c r="B754" s="56" t="s">
        <v>408</v>
      </c>
      <c r="C754" s="1" t="s">
        <v>9</v>
      </c>
      <c r="D754" s="1" t="s">
        <v>11</v>
      </c>
      <c r="E754" s="193"/>
      <c r="G754" s="1" t="s">
        <v>1247</v>
      </c>
      <c r="H754" s="7" t="s">
        <v>1275</v>
      </c>
      <c r="I754" s="7" t="s">
        <v>1239</v>
      </c>
      <c r="J754" s="56">
        <v>20</v>
      </c>
      <c r="K754" s="81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57">
        <f>ROUND(Tableau1[[#This Row],[Prix_Unit_HT]],2)*Tableau1[[#This Row],[Qte_commande]]</f>
        <v>38.880000000000003</v>
      </c>
      <c r="P754" s="57">
        <f>ROUND(Tableau1[[#This Row],[Prix_Unit_TTC]],2)*Tableau1[[#This Row],[Qte_commande]]</f>
        <v>40.799999999999997</v>
      </c>
      <c r="Q754" s="1">
        <v>13.71</v>
      </c>
      <c r="R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4" s="1"/>
      <c r="V754" s="1"/>
    </row>
    <row r="755" spans="1:22" ht="14.7" customHeight="1" x14ac:dyDescent="0.25">
      <c r="A755" s="2">
        <v>43157</v>
      </c>
      <c r="B755" s="56" t="s">
        <v>408</v>
      </c>
      <c r="C755" s="1" t="s">
        <v>9</v>
      </c>
      <c r="D755" s="1" t="s">
        <v>11</v>
      </c>
      <c r="E755" s="193"/>
      <c r="G755" s="1" t="s">
        <v>1247</v>
      </c>
      <c r="H755" s="7" t="s">
        <v>1275</v>
      </c>
      <c r="I755" s="7" t="s">
        <v>1240</v>
      </c>
      <c r="J755" s="56">
        <v>20</v>
      </c>
      <c r="K755" s="81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57">
        <f>ROUND(Tableau1[[#This Row],[Prix_Unit_HT]],2)*Tableau1[[#This Row],[Qte_commande]]</f>
        <v>38.880000000000003</v>
      </c>
      <c r="P755" s="57">
        <f>ROUND(Tableau1[[#This Row],[Prix_Unit_TTC]],2)*Tableau1[[#This Row],[Qte_commande]]</f>
        <v>40.799999999999997</v>
      </c>
      <c r="Q755" s="1">
        <v>13.71</v>
      </c>
      <c r="R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5" s="1"/>
      <c r="V755" s="1"/>
    </row>
    <row r="756" spans="1:22" ht="14.7" customHeight="1" x14ac:dyDescent="0.25">
      <c r="A756" s="2">
        <v>43157</v>
      </c>
      <c r="B756" s="56" t="s">
        <v>524</v>
      </c>
      <c r="C756" s="1" t="s">
        <v>350</v>
      </c>
      <c r="D756" s="1" t="s">
        <v>30</v>
      </c>
      <c r="E756" s="193"/>
      <c r="G756" s="1" t="s">
        <v>1163</v>
      </c>
      <c r="H756" s="7" t="s">
        <v>1275</v>
      </c>
      <c r="I756" s="7" t="s">
        <v>1240</v>
      </c>
      <c r="J756" s="56">
        <v>20</v>
      </c>
      <c r="K756" s="81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57">
        <f>ROUND(Tableau1[[#This Row],[Prix_Unit_HT]],2)*Tableau1[[#This Row],[Qte_commande]]</f>
        <v>64.08</v>
      </c>
      <c r="P756" s="57">
        <f>ROUND(Tableau1[[#This Row],[Prix_Unit_TTC]],2)*Tableau1[[#This Row],[Qte_commande]]</f>
        <v>67.679999999999993</v>
      </c>
      <c r="Q756" s="1">
        <v>20.57</v>
      </c>
      <c r="R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756" s="1"/>
      <c r="V756" s="1"/>
    </row>
    <row r="757" spans="1:22" ht="14.7" customHeight="1" x14ac:dyDescent="0.25">
      <c r="A757" s="2">
        <v>43157</v>
      </c>
      <c r="B757" s="56" t="s">
        <v>408</v>
      </c>
      <c r="C757" s="1" t="s">
        <v>9</v>
      </c>
      <c r="D757" s="1" t="s">
        <v>11</v>
      </c>
      <c r="E757" s="193"/>
      <c r="G757" s="1" t="s">
        <v>1247</v>
      </c>
      <c r="H757" s="7" t="s">
        <v>1274</v>
      </c>
      <c r="I757" s="1" t="s">
        <v>1244</v>
      </c>
      <c r="J757" s="56">
        <v>70</v>
      </c>
      <c r="K757" s="81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57">
        <f>ROUND(Tableau1[[#This Row],[Prix_Unit_HT]],2)*Tableau1[[#This Row],[Qte_commande]]</f>
        <v>104.46000000000001</v>
      </c>
      <c r="P757" s="57">
        <f>ROUND(Tableau1[[#This Row],[Prix_Unit_TTC]],2)*Tableau1[[#This Row],[Qte_commande]]</f>
        <v>125.34</v>
      </c>
      <c r="Q757" s="1">
        <v>6</v>
      </c>
      <c r="R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7" s="1"/>
      <c r="V757" s="1"/>
    </row>
    <row r="758" spans="1:22" ht="14.7" customHeight="1" x14ac:dyDescent="0.25">
      <c r="A758" s="2">
        <v>43157</v>
      </c>
      <c r="B758" s="56" t="s">
        <v>408</v>
      </c>
      <c r="C758" s="1" t="s">
        <v>9</v>
      </c>
      <c r="D758" s="1" t="s">
        <v>11</v>
      </c>
      <c r="E758" s="193"/>
      <c r="G758" s="1" t="s">
        <v>1247</v>
      </c>
      <c r="H758" s="7" t="s">
        <v>1275</v>
      </c>
      <c r="I758" s="7" t="s">
        <v>1242</v>
      </c>
      <c r="J758" s="56">
        <v>20</v>
      </c>
      <c r="K758" s="81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57">
        <f>ROUND(Tableau1[[#This Row],[Prix_Unit_HT]],2)*Tableau1[[#This Row],[Qte_commande]]</f>
        <v>38.880000000000003</v>
      </c>
      <c r="P758" s="57">
        <f>ROUND(Tableau1[[#This Row],[Prix_Unit_TTC]],2)*Tableau1[[#This Row],[Qte_commande]]</f>
        <v>40.799999999999997</v>
      </c>
      <c r="Q758" s="1">
        <v>13.71</v>
      </c>
      <c r="R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58" s="1"/>
      <c r="V758" s="1"/>
    </row>
    <row r="759" spans="1:22" ht="14.7" customHeight="1" x14ac:dyDescent="0.25">
      <c r="A759" s="2">
        <v>43157</v>
      </c>
      <c r="B759" s="56" t="s">
        <v>524</v>
      </c>
      <c r="C759" s="1" t="s">
        <v>350</v>
      </c>
      <c r="D759" s="1" t="s">
        <v>30</v>
      </c>
      <c r="E759" s="193"/>
      <c r="G759" s="1" t="s">
        <v>1163</v>
      </c>
      <c r="H759" s="1" t="s">
        <v>1274</v>
      </c>
      <c r="I759" s="1" t="s">
        <v>1175</v>
      </c>
      <c r="J759" s="56">
        <v>70</v>
      </c>
      <c r="K759" s="81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57">
        <f>ROUND(Tableau1[[#This Row],[Prix_Unit_HT]],2)*Tableau1[[#This Row],[Qte_commande]]</f>
        <v>83.64</v>
      </c>
      <c r="P759" s="57">
        <f>ROUND(Tableau1[[#This Row],[Prix_Unit_TTC]],2)*Tableau1[[#This Row],[Qte_commande]]</f>
        <v>100.38</v>
      </c>
      <c r="Q759" s="1">
        <v>6</v>
      </c>
      <c r="R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59" s="1"/>
      <c r="V759" s="1"/>
    </row>
    <row r="760" spans="1:22" ht="14.7" customHeight="1" x14ac:dyDescent="0.25">
      <c r="A760" s="2">
        <v>43157</v>
      </c>
      <c r="B760" s="56" t="s">
        <v>408</v>
      </c>
      <c r="C760" s="1" t="s">
        <v>9</v>
      </c>
      <c r="D760" s="1" t="s">
        <v>11</v>
      </c>
      <c r="E760" s="193"/>
      <c r="G760" s="1" t="s">
        <v>1247</v>
      </c>
      <c r="H760" s="1" t="s">
        <v>1274</v>
      </c>
      <c r="I760" s="1" t="s">
        <v>1175</v>
      </c>
      <c r="J760" s="56">
        <v>175</v>
      </c>
      <c r="K760" s="81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57">
        <f>ROUND(Tableau1[[#This Row],[Prix_Unit_HT]],2)*Tableau1[[#This Row],[Qte_commande]]</f>
        <v>694.08</v>
      </c>
      <c r="P760" s="57">
        <f>ROUND(Tableau1[[#This Row],[Prix_Unit_TTC]],2)*Tableau1[[#This Row],[Qte_commande]]</f>
        <v>832.80000000000007</v>
      </c>
      <c r="Q760" s="1">
        <v>60</v>
      </c>
      <c r="R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760" s="1"/>
      <c r="V760" s="1"/>
    </row>
    <row r="761" spans="1:22" ht="14.7" customHeight="1" x14ac:dyDescent="0.25">
      <c r="A761" s="2">
        <v>43157</v>
      </c>
      <c r="B761" s="56" t="s">
        <v>408</v>
      </c>
      <c r="C761" s="1" t="s">
        <v>9</v>
      </c>
      <c r="D761" s="1" t="s">
        <v>11</v>
      </c>
      <c r="E761" s="193"/>
      <c r="G761" s="1" t="s">
        <v>1247</v>
      </c>
      <c r="H761" s="1" t="s">
        <v>1275</v>
      </c>
      <c r="I761" s="1" t="s">
        <v>1243</v>
      </c>
      <c r="J761" s="56">
        <v>50</v>
      </c>
      <c r="K761" s="81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57">
        <f>ROUND(Tableau1[[#This Row],[Prix_Unit_HT]],2)*Tableau1[[#This Row],[Qte_commande]]</f>
        <v>40</v>
      </c>
      <c r="P761" s="57">
        <f>ROUND(Tableau1[[#This Row],[Prix_Unit_TTC]],2)*Tableau1[[#This Row],[Qte_commande]]</f>
        <v>42.400000000000006</v>
      </c>
      <c r="Q761" s="1">
        <v>28.57</v>
      </c>
      <c r="R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61" s="1"/>
      <c r="V761" s="1"/>
    </row>
    <row r="762" spans="1:22" ht="14.7" customHeight="1" x14ac:dyDescent="0.25">
      <c r="A762" s="2">
        <v>43157</v>
      </c>
      <c r="B762" s="56" t="s">
        <v>408</v>
      </c>
      <c r="C762" s="1" t="s">
        <v>9</v>
      </c>
      <c r="D762" s="1" t="s">
        <v>11</v>
      </c>
      <c r="E762" s="193"/>
      <c r="G762" s="1" t="s">
        <v>1247</v>
      </c>
      <c r="H762" s="1" t="s">
        <v>1274</v>
      </c>
      <c r="I762" s="1" t="s">
        <v>1188</v>
      </c>
      <c r="J762" s="56">
        <v>70</v>
      </c>
      <c r="K762" s="81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57">
        <f>ROUND(Tableau1[[#This Row],[Prix_Unit_HT]],2)*Tableau1[[#This Row],[Qte_commande]]</f>
        <v>98.100000000000009</v>
      </c>
      <c r="P762" s="57">
        <f>ROUND(Tableau1[[#This Row],[Prix_Unit_TTC]],2)*Tableau1[[#This Row],[Qte_commande]]</f>
        <v>117.72</v>
      </c>
      <c r="Q762" s="1">
        <v>6</v>
      </c>
      <c r="R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2" s="1"/>
      <c r="V762" s="1"/>
    </row>
    <row r="763" spans="1:22" ht="14.7" customHeight="1" x14ac:dyDescent="0.25">
      <c r="A763" s="2">
        <v>43157</v>
      </c>
      <c r="B763" s="56" t="s">
        <v>408</v>
      </c>
      <c r="C763" s="1" t="s">
        <v>9</v>
      </c>
      <c r="D763" s="1" t="s">
        <v>11</v>
      </c>
      <c r="E763" s="193"/>
      <c r="G763" s="1" t="s">
        <v>1247</v>
      </c>
      <c r="H763" s="1" t="s">
        <v>1274</v>
      </c>
      <c r="I763" s="7" t="s">
        <v>1190</v>
      </c>
      <c r="J763" s="56">
        <v>70</v>
      </c>
      <c r="K763" s="81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57">
        <f>ROUND(Tableau1[[#This Row],[Prix_Unit_HT]],2)*Tableau1[[#This Row],[Qte_commande]]</f>
        <v>120</v>
      </c>
      <c r="P763" s="57">
        <f>ROUND(Tableau1[[#This Row],[Prix_Unit_TTC]],2)*Tableau1[[#This Row],[Qte_commande]]</f>
        <v>144</v>
      </c>
      <c r="Q763" s="1">
        <v>6</v>
      </c>
      <c r="R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3" s="1"/>
      <c r="V763" s="1"/>
    </row>
    <row r="764" spans="1:22" ht="14.7" customHeight="1" x14ac:dyDescent="0.25">
      <c r="A764" s="2">
        <v>43157</v>
      </c>
      <c r="B764" s="56" t="s">
        <v>408</v>
      </c>
      <c r="C764" s="1" t="s">
        <v>9</v>
      </c>
      <c r="D764" s="1" t="s">
        <v>11</v>
      </c>
      <c r="E764" s="193"/>
      <c r="G764" s="1" t="s">
        <v>1247</v>
      </c>
      <c r="H764" s="1" t="s">
        <v>1274</v>
      </c>
      <c r="I764" s="1" t="s">
        <v>1189</v>
      </c>
      <c r="J764" s="56">
        <v>70</v>
      </c>
      <c r="K764" s="81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57">
        <f>ROUND(Tableau1[[#This Row],[Prix_Unit_HT]],2)*Tableau1[[#This Row],[Qte_commande]]</f>
        <v>88.14</v>
      </c>
      <c r="P764" s="57">
        <f>ROUND(Tableau1[[#This Row],[Prix_Unit_TTC]],2)*Tableau1[[#This Row],[Qte_commande]]</f>
        <v>105.78</v>
      </c>
      <c r="Q764" s="1">
        <v>6</v>
      </c>
      <c r="R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4" s="1"/>
      <c r="V764" s="1"/>
    </row>
    <row r="765" spans="1:22" ht="14.7" customHeight="1" x14ac:dyDescent="0.25">
      <c r="A765" s="2">
        <v>43157</v>
      </c>
      <c r="B765" s="56" t="s">
        <v>524</v>
      </c>
      <c r="C765" s="1" t="s">
        <v>350</v>
      </c>
      <c r="D765" s="1" t="s">
        <v>30</v>
      </c>
      <c r="E765" s="193"/>
      <c r="G765" s="1" t="s">
        <v>1163</v>
      </c>
      <c r="H765" s="1" t="s">
        <v>1274</v>
      </c>
      <c r="I765" s="1" t="s">
        <v>1216</v>
      </c>
      <c r="J765" s="56">
        <v>100</v>
      </c>
      <c r="K765" s="81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57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57">
        <f>ROUND(Tableau1[[#This Row],[Prix_Unit_HT]],2)*Tableau1[[#This Row],[Qte_commande]]</f>
        <v>0</v>
      </c>
      <c r="P765" s="57">
        <f>ROUND(Tableau1[[#This Row],[Prix_Unit_TTC]],2)*Tableau1[[#This Row],[Qte_commande]]</f>
        <v>0</v>
      </c>
      <c r="Q765" s="1">
        <v>8.57</v>
      </c>
      <c r="R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65" s="1"/>
      <c r="V765" s="1"/>
    </row>
    <row r="766" spans="1:22" ht="14.7" customHeight="1" x14ac:dyDescent="0.25">
      <c r="A766" s="2">
        <v>43157</v>
      </c>
      <c r="B766" s="56" t="s">
        <v>408</v>
      </c>
      <c r="C766" s="1" t="s">
        <v>9</v>
      </c>
      <c r="D766" s="1" t="s">
        <v>11</v>
      </c>
      <c r="E766" s="193"/>
      <c r="G766" s="1" t="s">
        <v>1247</v>
      </c>
      <c r="H766" s="1" t="s">
        <v>1275</v>
      </c>
      <c r="I766" s="1" t="s">
        <v>1241</v>
      </c>
      <c r="J766" s="56">
        <v>20</v>
      </c>
      <c r="K766" s="81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57">
        <f>ROUND(Tableau1[[#This Row],[Prix_Unit_HT]],2)*Tableau1[[#This Row],[Qte_commande]]</f>
        <v>38.880000000000003</v>
      </c>
      <c r="P766" s="57">
        <f>ROUND(Tableau1[[#This Row],[Prix_Unit_TTC]],2)*Tableau1[[#This Row],[Qte_commande]]</f>
        <v>40.799999999999997</v>
      </c>
      <c r="Q766" s="1">
        <v>13.71</v>
      </c>
      <c r="R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6" s="1"/>
      <c r="V766" s="1"/>
    </row>
    <row r="767" spans="1:22" ht="14.7" customHeight="1" x14ac:dyDescent="0.25">
      <c r="A767" s="2">
        <v>43157</v>
      </c>
      <c r="B767" s="56" t="s">
        <v>408</v>
      </c>
      <c r="C767" s="1" t="s">
        <v>9</v>
      </c>
      <c r="D767" s="1" t="s">
        <v>11</v>
      </c>
      <c r="E767" s="193"/>
      <c r="G767" s="1" t="s">
        <v>1247</v>
      </c>
      <c r="H767" s="1" t="s">
        <v>1275</v>
      </c>
      <c r="I767" s="1" t="s">
        <v>1237</v>
      </c>
      <c r="J767" s="56">
        <v>20</v>
      </c>
      <c r="K767" s="81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57">
        <f>ROUND(Tableau1[[#This Row],[Prix_Unit_HT]],2)*Tableau1[[#This Row],[Qte_commande]]</f>
        <v>38.880000000000003</v>
      </c>
      <c r="P767" s="57">
        <f>ROUND(Tableau1[[#This Row],[Prix_Unit_TTC]],2)*Tableau1[[#This Row],[Qte_commande]]</f>
        <v>40.799999999999997</v>
      </c>
      <c r="Q767" s="1">
        <v>13.71</v>
      </c>
      <c r="R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67" s="1"/>
      <c r="V767" s="1"/>
    </row>
    <row r="768" spans="1:22" ht="14.7" customHeight="1" x14ac:dyDescent="0.25">
      <c r="A768" s="2">
        <v>43159</v>
      </c>
      <c r="B768" s="56" t="s">
        <v>409</v>
      </c>
      <c r="C768" s="1" t="s">
        <v>70</v>
      </c>
      <c r="D768" s="1" t="s">
        <v>20</v>
      </c>
      <c r="E768" s="193"/>
      <c r="G768" s="1" t="s">
        <v>1247</v>
      </c>
      <c r="H768" s="1" t="s">
        <v>1274</v>
      </c>
      <c r="I768" s="1" t="s">
        <v>1175</v>
      </c>
      <c r="J768" s="56">
        <v>175</v>
      </c>
      <c r="K768" s="81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57">
        <f>ROUND(Tableau1[[#This Row],[Prix_Unit_HT]],2)*Tableau1[[#This Row],[Qte_commande]]</f>
        <v>347.04</v>
      </c>
      <c r="P768" s="57">
        <f>ROUND(Tableau1[[#This Row],[Prix_Unit_TTC]],2)*Tableau1[[#This Row],[Qte_commande]]</f>
        <v>416.40000000000003</v>
      </c>
      <c r="Q768" s="1">
        <v>30</v>
      </c>
      <c r="R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768" s="1"/>
      <c r="V768" s="1"/>
    </row>
    <row r="769" spans="1:22" ht="14.7" customHeight="1" x14ac:dyDescent="0.25">
      <c r="A769" s="2">
        <v>43159</v>
      </c>
      <c r="B769" s="56" t="s">
        <v>409</v>
      </c>
      <c r="C769" s="1" t="s">
        <v>70</v>
      </c>
      <c r="D769" s="1" t="s">
        <v>20</v>
      </c>
      <c r="E769" s="193"/>
      <c r="G769" s="1" t="s">
        <v>1247</v>
      </c>
      <c r="H769" s="1" t="s">
        <v>1274</v>
      </c>
      <c r="I769" s="1" t="s">
        <v>1188</v>
      </c>
      <c r="J769" s="56">
        <v>70</v>
      </c>
      <c r="K769" s="81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57">
        <f>ROUND(Tableau1[[#This Row],[Prix_Unit_HT]],2)*Tableau1[[#This Row],[Qte_commande]]</f>
        <v>98.100000000000009</v>
      </c>
      <c r="P769" s="57">
        <f>ROUND(Tableau1[[#This Row],[Prix_Unit_TTC]],2)*Tableau1[[#This Row],[Qte_commande]]</f>
        <v>117.72</v>
      </c>
      <c r="Q769" s="1">
        <v>6</v>
      </c>
      <c r="R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69" s="1"/>
      <c r="V769" s="1"/>
    </row>
    <row r="770" spans="1:22" ht="14.7" customHeight="1" x14ac:dyDescent="0.25">
      <c r="A770" s="2">
        <v>43159</v>
      </c>
      <c r="B770" s="56" t="s">
        <v>409</v>
      </c>
      <c r="C770" s="1" t="s">
        <v>70</v>
      </c>
      <c r="D770" s="1" t="s">
        <v>20</v>
      </c>
      <c r="E770" s="193"/>
      <c r="G770" s="1" t="s">
        <v>1247</v>
      </c>
      <c r="H770" s="1" t="s">
        <v>1274</v>
      </c>
      <c r="I770" s="7" t="s">
        <v>1190</v>
      </c>
      <c r="J770" s="56">
        <v>70</v>
      </c>
      <c r="K770" s="81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57">
        <f>ROUND(Tableau1[[#This Row],[Prix_Unit_HT]],2)*Tableau1[[#This Row],[Qte_commande]]</f>
        <v>120</v>
      </c>
      <c r="P770" s="57">
        <f>ROUND(Tableau1[[#This Row],[Prix_Unit_TTC]],2)*Tableau1[[#This Row],[Qte_commande]]</f>
        <v>144</v>
      </c>
      <c r="Q770" s="1">
        <v>6</v>
      </c>
      <c r="R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0" s="1"/>
      <c r="V770" s="1"/>
    </row>
    <row r="771" spans="1:22" ht="14.7" customHeight="1" x14ac:dyDescent="0.25">
      <c r="A771" s="2">
        <v>43159</v>
      </c>
      <c r="B771" s="56" t="s">
        <v>409</v>
      </c>
      <c r="C771" s="1" t="s">
        <v>70</v>
      </c>
      <c r="D771" s="1" t="s">
        <v>20</v>
      </c>
      <c r="E771" s="193"/>
      <c r="G771" s="1" t="s">
        <v>1247</v>
      </c>
      <c r="H771" s="1" t="s">
        <v>1274</v>
      </c>
      <c r="I771" s="1" t="s">
        <v>1189</v>
      </c>
      <c r="J771" s="56">
        <v>70</v>
      </c>
      <c r="K771" s="81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57">
        <f>ROUND(Tableau1[[#This Row],[Prix_Unit_HT]],2)*Tableau1[[#This Row],[Qte_commande]]</f>
        <v>88.14</v>
      </c>
      <c r="P771" s="57">
        <f>ROUND(Tableau1[[#This Row],[Prix_Unit_TTC]],2)*Tableau1[[#This Row],[Qte_commande]]</f>
        <v>105.78</v>
      </c>
      <c r="Q771" s="1">
        <v>6</v>
      </c>
      <c r="R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1" s="1"/>
      <c r="V771" s="1"/>
    </row>
    <row r="772" spans="1:22" ht="14.7" customHeight="1" x14ac:dyDescent="0.25">
      <c r="A772" s="2">
        <v>43159</v>
      </c>
      <c r="B772" s="56" t="s">
        <v>409</v>
      </c>
      <c r="C772" s="1" t="s">
        <v>70</v>
      </c>
      <c r="D772" s="1" t="s">
        <v>20</v>
      </c>
      <c r="E772" s="193"/>
      <c r="G772" s="1" t="s">
        <v>1163</v>
      </c>
      <c r="H772" s="1" t="s">
        <v>1274</v>
      </c>
      <c r="I772" s="1" t="s">
        <v>1216</v>
      </c>
      <c r="J772" s="56">
        <v>100</v>
      </c>
      <c r="K772" s="81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57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57">
        <f>ROUND(Tableau1[[#This Row],[Prix_Unit_HT]],2)*Tableau1[[#This Row],[Qte_commande]]</f>
        <v>0</v>
      </c>
      <c r="P772" s="57">
        <f>ROUND(Tableau1[[#This Row],[Prix_Unit_TTC]],2)*Tableau1[[#This Row],[Qte_commande]]</f>
        <v>0</v>
      </c>
      <c r="Q772" s="1">
        <v>51.43</v>
      </c>
      <c r="R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772" s="1"/>
      <c r="V772" s="1"/>
    </row>
    <row r="773" spans="1:22" ht="14.7" customHeight="1" x14ac:dyDescent="0.25">
      <c r="A773" s="2">
        <v>43160</v>
      </c>
      <c r="B773" s="56" t="s">
        <v>679</v>
      </c>
      <c r="C773" s="1" t="s">
        <v>226</v>
      </c>
      <c r="D773" s="1" t="s">
        <v>228</v>
      </c>
      <c r="E773" s="193"/>
      <c r="G773" s="1" t="s">
        <v>1247</v>
      </c>
      <c r="H773" s="1" t="s">
        <v>1274</v>
      </c>
      <c r="I773" s="1" t="s">
        <v>1175</v>
      </c>
      <c r="J773" s="56">
        <v>70</v>
      </c>
      <c r="K773" s="81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57">
        <f>ROUND(Tableau1[[#This Row],[Prix_Unit_HT]],2)*Tableau1[[#This Row],[Qte_commande]]</f>
        <v>1879.5</v>
      </c>
      <c r="P773" s="57">
        <f>ROUND(Tableau1[[#This Row],[Prix_Unit_TTC]],2)*Tableau1[[#This Row],[Qte_commande]]</f>
        <v>2256</v>
      </c>
      <c r="Q773" s="1">
        <v>150</v>
      </c>
      <c r="R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3" s="1"/>
      <c r="V773" s="1"/>
    </row>
    <row r="774" spans="1:22" ht="14.7" customHeight="1" x14ac:dyDescent="0.25">
      <c r="A774" s="2">
        <v>43166</v>
      </c>
      <c r="B774" s="56" t="s">
        <v>456</v>
      </c>
      <c r="C774" s="1" t="s">
        <v>457</v>
      </c>
      <c r="D774" s="1" t="s">
        <v>20</v>
      </c>
      <c r="E774" s="193"/>
      <c r="G774" s="1" t="s">
        <v>1163</v>
      </c>
      <c r="H774" s="1" t="s">
        <v>1274</v>
      </c>
      <c r="I774" s="1" t="s">
        <v>1175</v>
      </c>
      <c r="J774" s="56">
        <v>175</v>
      </c>
      <c r="K774" s="81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57">
        <f>ROUND(Tableau1[[#This Row],[Prix_Unit_HT]],2)*Tableau1[[#This Row],[Qte_commande]]</f>
        <v>1936.2000000000003</v>
      </c>
      <c r="P774" s="57">
        <f>ROUND(Tableau1[[#This Row],[Prix_Unit_TTC]],2)*Tableau1[[#This Row],[Qte_commande]]</f>
        <v>2323.1999999999998</v>
      </c>
      <c r="Q774" s="1">
        <v>150</v>
      </c>
      <c r="R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74" s="1"/>
      <c r="V774" s="1"/>
    </row>
    <row r="775" spans="1:22" ht="14.7" customHeight="1" x14ac:dyDescent="0.25">
      <c r="A775" s="2">
        <v>43166</v>
      </c>
      <c r="B775" s="56" t="s">
        <v>456</v>
      </c>
      <c r="C775" s="1" t="s">
        <v>457</v>
      </c>
      <c r="D775" s="1" t="s">
        <v>20</v>
      </c>
      <c r="E775" s="193"/>
      <c r="G775" s="1" t="s">
        <v>1247</v>
      </c>
      <c r="H775" s="1" t="s">
        <v>1274</v>
      </c>
      <c r="I775" s="1" t="s">
        <v>1188</v>
      </c>
      <c r="J775" s="56">
        <v>70</v>
      </c>
      <c r="K775" s="81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57">
        <f>ROUND(Tableau1[[#This Row],[Prix_Unit_HT]],2)*Tableau1[[#This Row],[Qte_commande]]</f>
        <v>98.100000000000009</v>
      </c>
      <c r="P775" s="57">
        <f>ROUND(Tableau1[[#This Row],[Prix_Unit_TTC]],2)*Tableau1[[#This Row],[Qte_commande]]</f>
        <v>117.72</v>
      </c>
      <c r="Q775" s="1">
        <v>6</v>
      </c>
      <c r="R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5" s="1"/>
      <c r="V775" s="1"/>
    </row>
    <row r="776" spans="1:22" ht="14.7" customHeight="1" x14ac:dyDescent="0.25">
      <c r="A776" s="2">
        <v>43166</v>
      </c>
      <c r="B776" s="56" t="s">
        <v>456</v>
      </c>
      <c r="C776" s="1" t="s">
        <v>457</v>
      </c>
      <c r="D776" s="1" t="s">
        <v>20</v>
      </c>
      <c r="E776" s="193"/>
      <c r="G776" s="1" t="s">
        <v>1247</v>
      </c>
      <c r="H776" s="1" t="s">
        <v>1274</v>
      </c>
      <c r="I776" s="1" t="s">
        <v>1189</v>
      </c>
      <c r="J776" s="56">
        <v>70</v>
      </c>
      <c r="K776" s="81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57">
        <f>ROUND(Tableau1[[#This Row],[Prix_Unit_HT]],2)*Tableau1[[#This Row],[Qte_commande]]</f>
        <v>88.14</v>
      </c>
      <c r="P776" s="57">
        <f>ROUND(Tableau1[[#This Row],[Prix_Unit_TTC]],2)*Tableau1[[#This Row],[Qte_commande]]</f>
        <v>105.78</v>
      </c>
      <c r="Q776" s="1">
        <v>6</v>
      </c>
      <c r="R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6" s="1"/>
      <c r="V776" s="1"/>
    </row>
    <row r="777" spans="1:22" ht="14.7" customHeight="1" x14ac:dyDescent="0.25">
      <c r="A777" s="2">
        <v>43166</v>
      </c>
      <c r="B777" s="56" t="s">
        <v>456</v>
      </c>
      <c r="C777" s="1" t="s">
        <v>457</v>
      </c>
      <c r="D777" s="1" t="s">
        <v>20</v>
      </c>
      <c r="E777" s="193"/>
      <c r="G777" s="1" t="s">
        <v>1247</v>
      </c>
      <c r="H777" s="1" t="s">
        <v>1274</v>
      </c>
      <c r="I777" s="1" t="s">
        <v>1246</v>
      </c>
      <c r="J777" s="56">
        <v>100</v>
      </c>
      <c r="K777" s="81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57">
        <f>ROUND(Tableau1[[#This Row],[Prix_Unit_HT]],2)*Tableau1[[#This Row],[Qte_commande]]</f>
        <v>124.74</v>
      </c>
      <c r="P777" s="57">
        <f>ROUND(Tableau1[[#This Row],[Prix_Unit_TTC]],2)*Tableau1[[#This Row],[Qte_commande]]</f>
        <v>149.69999999999999</v>
      </c>
      <c r="Q777" s="1">
        <v>8.57</v>
      </c>
      <c r="R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777" s="1"/>
      <c r="V777" s="1"/>
    </row>
    <row r="778" spans="1:22" ht="14.7" customHeight="1" x14ac:dyDescent="0.25">
      <c r="A778" s="2">
        <v>43171</v>
      </c>
      <c r="B778" s="56" t="s">
        <v>458</v>
      </c>
      <c r="C778" s="1" t="s">
        <v>459</v>
      </c>
      <c r="D778" s="1" t="s">
        <v>11</v>
      </c>
      <c r="E778" s="193"/>
      <c r="G778" s="1" t="s">
        <v>1163</v>
      </c>
      <c r="H778" s="1" t="s">
        <v>1274</v>
      </c>
      <c r="I778" s="1" t="s">
        <v>1188</v>
      </c>
      <c r="J778" s="56">
        <v>70</v>
      </c>
      <c r="K778" s="81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57">
        <f>ROUND(Tableau1[[#This Row],[Prix_Unit_HT]],2)*Tableau1[[#This Row],[Qte_commande]]</f>
        <v>111.06</v>
      </c>
      <c r="P778" s="57">
        <f>ROUND(Tableau1[[#This Row],[Prix_Unit_TTC]],2)*Tableau1[[#This Row],[Qte_commande]]</f>
        <v>133.26</v>
      </c>
      <c r="Q778" s="1">
        <v>6</v>
      </c>
      <c r="R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8" s="1"/>
      <c r="V778" s="1"/>
    </row>
    <row r="779" spans="1:22" ht="14.7" customHeight="1" x14ac:dyDescent="0.25">
      <c r="A779" s="2">
        <v>43171</v>
      </c>
      <c r="B779" s="56" t="s">
        <v>458</v>
      </c>
      <c r="C779" s="1" t="s">
        <v>459</v>
      </c>
      <c r="D779" s="1" t="s">
        <v>11</v>
      </c>
      <c r="E779" s="193"/>
      <c r="G779" s="1" t="s">
        <v>1163</v>
      </c>
      <c r="H779" s="1" t="s">
        <v>1274</v>
      </c>
      <c r="I779" s="1" t="s">
        <v>1189</v>
      </c>
      <c r="J779" s="56">
        <v>70</v>
      </c>
      <c r="K779" s="81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57">
        <f>ROUND(Tableau1[[#This Row],[Prix_Unit_HT]],2)*Tableau1[[#This Row],[Qte_commande]]</f>
        <v>101.10000000000001</v>
      </c>
      <c r="P779" s="57">
        <f>ROUND(Tableau1[[#This Row],[Prix_Unit_TTC]],2)*Tableau1[[#This Row],[Qte_commande]]</f>
        <v>121.38</v>
      </c>
      <c r="Q779" s="1">
        <v>6</v>
      </c>
      <c r="R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79" s="1"/>
      <c r="V779" s="1"/>
    </row>
    <row r="780" spans="1:22" ht="14.7" customHeight="1" x14ac:dyDescent="0.25">
      <c r="A780" s="2">
        <v>43178</v>
      </c>
      <c r="B780" s="56" t="s">
        <v>460</v>
      </c>
      <c r="C780" s="1" t="s">
        <v>139</v>
      </c>
      <c r="D780" s="1" t="s">
        <v>141</v>
      </c>
      <c r="E780" s="193"/>
      <c r="G780" s="1" t="s">
        <v>1247</v>
      </c>
      <c r="H780" s="1" t="s">
        <v>1274</v>
      </c>
      <c r="I780" s="1" t="s">
        <v>1175</v>
      </c>
      <c r="J780" s="56">
        <v>175</v>
      </c>
      <c r="K780" s="81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57">
        <f>ROUND(Tableau1[[#This Row],[Prix_Unit_HT]],2)*Tableau1[[#This Row],[Qte_commande]]</f>
        <v>867.6</v>
      </c>
      <c r="P780" s="57">
        <f>ROUND(Tableau1[[#This Row],[Prix_Unit_TTC]],2)*Tableau1[[#This Row],[Qte_commande]]</f>
        <v>1041</v>
      </c>
      <c r="Q780" s="1">
        <v>75</v>
      </c>
      <c r="R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780" s="1"/>
      <c r="V780" s="1"/>
    </row>
    <row r="781" spans="1:22" ht="14.7" customHeight="1" x14ac:dyDescent="0.25">
      <c r="A781" s="2">
        <v>43178</v>
      </c>
      <c r="B781" s="56" t="s">
        <v>669</v>
      </c>
      <c r="C781" s="1" t="s">
        <v>64</v>
      </c>
      <c r="D781" s="1" t="s">
        <v>66</v>
      </c>
      <c r="E781" s="193"/>
      <c r="G781" s="1" t="s">
        <v>1247</v>
      </c>
      <c r="H781" s="1" t="s">
        <v>1274</v>
      </c>
      <c r="I781" s="1" t="s">
        <v>1175</v>
      </c>
      <c r="J781" s="56">
        <v>70</v>
      </c>
      <c r="K781" s="81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57">
        <f>ROUND(Tableau1[[#This Row],[Prix_Unit_HT]],2)*Tableau1[[#This Row],[Qte_commande]]</f>
        <v>3007.2</v>
      </c>
      <c r="P781" s="57">
        <f>ROUND(Tableau1[[#This Row],[Prix_Unit_TTC]],2)*Tableau1[[#This Row],[Qte_commande]]</f>
        <v>3609.6</v>
      </c>
      <c r="Q781" s="1">
        <v>240</v>
      </c>
      <c r="R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781" s="1"/>
      <c r="V781" s="1"/>
    </row>
    <row r="782" spans="1:22" ht="14.7" customHeight="1" x14ac:dyDescent="0.25">
      <c r="A782" s="2">
        <v>43178</v>
      </c>
      <c r="B782" s="56" t="s">
        <v>669</v>
      </c>
      <c r="C782" s="1" t="s">
        <v>64</v>
      </c>
      <c r="D782" s="1" t="s">
        <v>66</v>
      </c>
      <c r="E782" s="193"/>
      <c r="G782" s="1" t="s">
        <v>1247</v>
      </c>
      <c r="H782" s="1" t="s">
        <v>1275</v>
      </c>
      <c r="I782" s="1" t="s">
        <v>1243</v>
      </c>
      <c r="J782" s="56">
        <v>50</v>
      </c>
      <c r="K782" s="81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57">
        <f>ROUND(Tableau1[[#This Row],[Prix_Unit_HT]],2)*Tableau1[[#This Row],[Qte_commande]]</f>
        <v>100</v>
      </c>
      <c r="P782" s="57">
        <f>ROUND(Tableau1[[#This Row],[Prix_Unit_TTC]],2)*Tableau1[[#This Row],[Qte_commande]]</f>
        <v>106</v>
      </c>
      <c r="Q782" s="1">
        <v>71.430000000000007</v>
      </c>
      <c r="R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782" s="1"/>
      <c r="V782" s="1"/>
    </row>
    <row r="783" spans="1:22" ht="14.7" customHeight="1" x14ac:dyDescent="0.25">
      <c r="A783" s="2">
        <v>43178</v>
      </c>
      <c r="B783" s="56" t="s">
        <v>460</v>
      </c>
      <c r="C783" s="1" t="s">
        <v>139</v>
      </c>
      <c r="D783" s="1" t="s">
        <v>141</v>
      </c>
      <c r="E783" s="193"/>
      <c r="G783" s="1" t="s">
        <v>1247</v>
      </c>
      <c r="H783" s="1" t="s">
        <v>1274</v>
      </c>
      <c r="I783" s="1" t="s">
        <v>1188</v>
      </c>
      <c r="J783" s="56">
        <v>70</v>
      </c>
      <c r="K783" s="81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57">
        <f>ROUND(Tableau1[[#This Row],[Prix_Unit_HT]],2)*Tableau1[[#This Row],[Qte_commande]]</f>
        <v>98.100000000000009</v>
      </c>
      <c r="P783" s="57">
        <f>ROUND(Tableau1[[#This Row],[Prix_Unit_TTC]],2)*Tableau1[[#This Row],[Qte_commande]]</f>
        <v>117.72</v>
      </c>
      <c r="Q783" s="1">
        <v>6</v>
      </c>
      <c r="R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3" s="1"/>
      <c r="V783" s="1"/>
    </row>
    <row r="784" spans="1:22" ht="14.7" customHeight="1" x14ac:dyDescent="0.25">
      <c r="A784" s="2">
        <v>43178</v>
      </c>
      <c r="B784" s="56" t="s">
        <v>460</v>
      </c>
      <c r="C784" s="1" t="s">
        <v>139</v>
      </c>
      <c r="D784" s="1" t="s">
        <v>141</v>
      </c>
      <c r="E784" s="193"/>
      <c r="G784" s="1" t="s">
        <v>1247</v>
      </c>
      <c r="H784" s="1" t="s">
        <v>1274</v>
      </c>
      <c r="I784" s="1" t="s">
        <v>1189</v>
      </c>
      <c r="J784" s="56">
        <v>70</v>
      </c>
      <c r="K784" s="81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57">
        <f>ROUND(Tableau1[[#This Row],[Prix_Unit_HT]],2)*Tableau1[[#This Row],[Qte_commande]]</f>
        <v>88.14</v>
      </c>
      <c r="P784" s="57">
        <f>ROUND(Tableau1[[#This Row],[Prix_Unit_TTC]],2)*Tableau1[[#This Row],[Qte_commande]]</f>
        <v>105.78</v>
      </c>
      <c r="Q784" s="1">
        <v>6</v>
      </c>
      <c r="R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84" s="1"/>
      <c r="V784" s="1"/>
    </row>
    <row r="785" spans="1:22" ht="14.7" customHeight="1" x14ac:dyDescent="0.25">
      <c r="A785" s="2">
        <v>43179</v>
      </c>
      <c r="B785" s="56" t="s">
        <v>680</v>
      </c>
      <c r="C785" s="1" t="s">
        <v>226</v>
      </c>
      <c r="D785" s="1" t="s">
        <v>228</v>
      </c>
      <c r="E785" s="193"/>
      <c r="G785" s="1" t="s">
        <v>1247</v>
      </c>
      <c r="H785" s="1" t="s">
        <v>1274</v>
      </c>
      <c r="I785" s="1" t="s">
        <v>1175</v>
      </c>
      <c r="J785" s="56">
        <v>70</v>
      </c>
      <c r="K785" s="81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57">
        <f>ROUND(Tableau1[[#This Row],[Prix_Unit_HT]],2)*Tableau1[[#This Row],[Qte_commande]]</f>
        <v>1879.5</v>
      </c>
      <c r="P785" s="57">
        <f>ROUND(Tableau1[[#This Row],[Prix_Unit_TTC]],2)*Tableau1[[#This Row],[Qte_commande]]</f>
        <v>2256</v>
      </c>
      <c r="Q785" s="1">
        <v>150</v>
      </c>
      <c r="R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85" s="1"/>
      <c r="V785" s="1"/>
    </row>
    <row r="786" spans="1:22" ht="14.7" customHeight="1" x14ac:dyDescent="0.25">
      <c r="A786" s="2">
        <v>43180</v>
      </c>
      <c r="B786" s="56" t="s">
        <v>660</v>
      </c>
      <c r="C786" s="1" t="s">
        <v>61</v>
      </c>
      <c r="D786" s="1" t="s">
        <v>63</v>
      </c>
      <c r="E786" s="193"/>
      <c r="G786" s="1" t="s">
        <v>1247</v>
      </c>
      <c r="H786" s="7" t="s">
        <v>1275</v>
      </c>
      <c r="I786" s="7" t="s">
        <v>1239</v>
      </c>
      <c r="J786" s="56">
        <v>20</v>
      </c>
      <c r="K786" s="81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57">
        <f>ROUND(Tableau1[[#This Row],[Prix_Unit_HT]],2)*Tableau1[[#This Row],[Qte_commande]]</f>
        <v>38.880000000000003</v>
      </c>
      <c r="P786" s="57">
        <f>ROUND(Tableau1[[#This Row],[Prix_Unit_TTC]],2)*Tableau1[[#This Row],[Qte_commande]]</f>
        <v>40.799999999999997</v>
      </c>
      <c r="Q786" s="1">
        <v>13.71</v>
      </c>
      <c r="R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6" s="1"/>
      <c r="V786" s="1"/>
    </row>
    <row r="787" spans="1:22" ht="14.7" customHeight="1" x14ac:dyDescent="0.25">
      <c r="A787" s="2">
        <v>43180</v>
      </c>
      <c r="B787" s="56" t="s">
        <v>660</v>
      </c>
      <c r="C787" s="1" t="s">
        <v>61</v>
      </c>
      <c r="D787" s="1" t="s">
        <v>63</v>
      </c>
      <c r="E787" s="193"/>
      <c r="G787" s="1" t="s">
        <v>1247</v>
      </c>
      <c r="H787" s="1" t="s">
        <v>1275</v>
      </c>
      <c r="I787" s="1" t="s">
        <v>1236</v>
      </c>
      <c r="J787" s="56">
        <v>20</v>
      </c>
      <c r="K787" s="81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57">
        <f>ROUND(Tableau1[[#This Row],[Prix_Unit_HT]],2)*Tableau1[[#This Row],[Qte_commande]]</f>
        <v>38.880000000000003</v>
      </c>
      <c r="P787" s="57">
        <f>ROUND(Tableau1[[#This Row],[Prix_Unit_TTC]],2)*Tableau1[[#This Row],[Qte_commande]]</f>
        <v>40.799999999999997</v>
      </c>
      <c r="Q787" s="1">
        <v>13.71</v>
      </c>
      <c r="R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787" s="1"/>
      <c r="V787" s="1"/>
    </row>
    <row r="788" spans="1:22" ht="14.7" customHeight="1" x14ac:dyDescent="0.25">
      <c r="A788" s="2">
        <v>43180</v>
      </c>
      <c r="B788" s="56" t="s">
        <v>660</v>
      </c>
      <c r="C788" s="1" t="s">
        <v>61</v>
      </c>
      <c r="D788" s="1" t="s">
        <v>63</v>
      </c>
      <c r="E788" s="193"/>
      <c r="G788" s="1" t="s">
        <v>1247</v>
      </c>
      <c r="H788" s="1" t="s">
        <v>1274</v>
      </c>
      <c r="I788" s="1" t="s">
        <v>1213</v>
      </c>
      <c r="J788" s="56">
        <v>70</v>
      </c>
      <c r="K788" s="81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57">
        <f>ROUND(Tableau1[[#This Row],[Prix_Unit_HT]],2)*Tableau1[[#This Row],[Qte_commande]]</f>
        <v>171.24</v>
      </c>
      <c r="P788" s="57">
        <f>ROUND(Tableau1[[#This Row],[Prix_Unit_TTC]],2)*Tableau1[[#This Row],[Qte_commande]]</f>
        <v>205.44</v>
      </c>
      <c r="Q788" s="1">
        <v>12</v>
      </c>
      <c r="R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788" s="1"/>
      <c r="V788" s="1"/>
    </row>
    <row r="789" spans="1:22" ht="14.7" customHeight="1" x14ac:dyDescent="0.25">
      <c r="A789" s="2">
        <v>43180</v>
      </c>
      <c r="B789" s="56" t="s">
        <v>660</v>
      </c>
      <c r="C789" s="1" t="s">
        <v>61</v>
      </c>
      <c r="D789" s="1" t="s">
        <v>63</v>
      </c>
      <c r="E789" s="193"/>
      <c r="G789" s="1" t="s">
        <v>1247</v>
      </c>
      <c r="H789" s="1" t="s">
        <v>1275</v>
      </c>
      <c r="I789" s="1" t="s">
        <v>1243</v>
      </c>
      <c r="J789" s="56">
        <v>50</v>
      </c>
      <c r="K789" s="81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57">
        <f>ROUND(Tableau1[[#This Row],[Prix_Unit_HT]],2)*Tableau1[[#This Row],[Qte_commande]]</f>
        <v>40</v>
      </c>
      <c r="P789" s="57">
        <f>ROUND(Tableau1[[#This Row],[Prix_Unit_TTC]],2)*Tableau1[[#This Row],[Qte_commande]]</f>
        <v>42.400000000000006</v>
      </c>
      <c r="Q789" s="1">
        <v>28.57</v>
      </c>
      <c r="R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789" s="1"/>
      <c r="V789" s="1"/>
    </row>
    <row r="790" spans="1:22" ht="14.7" customHeight="1" x14ac:dyDescent="0.25">
      <c r="A790" s="2">
        <v>43180</v>
      </c>
      <c r="B790" s="56" t="s">
        <v>660</v>
      </c>
      <c r="C790" s="1" t="s">
        <v>61</v>
      </c>
      <c r="D790" s="1" t="s">
        <v>63</v>
      </c>
      <c r="E790" s="193"/>
      <c r="G790" s="1" t="s">
        <v>1247</v>
      </c>
      <c r="H790" s="1" t="s">
        <v>1274</v>
      </c>
      <c r="I790" s="1" t="s">
        <v>1223</v>
      </c>
      <c r="J790" s="56">
        <v>50</v>
      </c>
      <c r="K790" s="81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57">
        <f>ROUND(Tableau1[[#This Row],[Prix_Unit_HT]],2)*Tableau1[[#This Row],[Qte_commande]]</f>
        <v>453.42</v>
      </c>
      <c r="P790" s="57">
        <f>ROUND(Tableau1[[#This Row],[Prix_Unit_TTC]],2)*Tableau1[[#This Row],[Qte_commande]]</f>
        <v>544.14</v>
      </c>
      <c r="Q790" s="1">
        <v>12.86</v>
      </c>
      <c r="R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790" s="1"/>
      <c r="V790" s="1"/>
    </row>
    <row r="791" spans="1:22" ht="14.7" customHeight="1" x14ac:dyDescent="0.25">
      <c r="A791" s="2">
        <v>43180</v>
      </c>
      <c r="B791" s="56" t="s">
        <v>660</v>
      </c>
      <c r="C791" s="1" t="s">
        <v>61</v>
      </c>
      <c r="D791" s="1" t="s">
        <v>63</v>
      </c>
      <c r="E791" s="193"/>
      <c r="G791" s="1" t="s">
        <v>1247</v>
      </c>
      <c r="H791" s="1" t="s">
        <v>1275</v>
      </c>
      <c r="I791" s="1" t="s">
        <v>1241</v>
      </c>
      <c r="J791" s="56">
        <v>20</v>
      </c>
      <c r="K791" s="81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57">
        <f>ROUND(Tableau1[[#This Row],[Prix_Unit_HT]],2)*Tableau1[[#This Row],[Qte_commande]]</f>
        <v>77.760000000000005</v>
      </c>
      <c r="P791" s="57">
        <f>ROUND(Tableau1[[#This Row],[Prix_Unit_TTC]],2)*Tableau1[[#This Row],[Qte_commande]]</f>
        <v>81.599999999999994</v>
      </c>
      <c r="Q791" s="1">
        <v>27.43</v>
      </c>
      <c r="R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791" s="1"/>
      <c r="V791" s="1"/>
    </row>
    <row r="792" spans="1:22" ht="14.7" customHeight="1" x14ac:dyDescent="0.25">
      <c r="A792" s="2">
        <v>43185</v>
      </c>
      <c r="B792" s="56" t="s">
        <v>710</v>
      </c>
      <c r="C792" s="1" t="s">
        <v>162</v>
      </c>
      <c r="D792" s="1" t="s">
        <v>708</v>
      </c>
      <c r="E792" s="193"/>
      <c r="G792" s="1" t="s">
        <v>1247</v>
      </c>
      <c r="H792" s="1" t="s">
        <v>1274</v>
      </c>
      <c r="I792" s="1" t="s">
        <v>1175</v>
      </c>
      <c r="J792" s="56">
        <v>175</v>
      </c>
      <c r="K792" s="81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57">
        <f>ROUND(Tableau1[[#This Row],[Prix_Unit_HT]],2)*Tableau1[[#This Row],[Qte_commande]]</f>
        <v>1735.2</v>
      </c>
      <c r="P792" s="57">
        <f>ROUND(Tableau1[[#This Row],[Prix_Unit_TTC]],2)*Tableau1[[#This Row],[Qte_commande]]</f>
        <v>2082</v>
      </c>
      <c r="Q792" s="1">
        <v>150</v>
      </c>
      <c r="R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792" s="1"/>
      <c r="V792" s="1"/>
    </row>
    <row r="793" spans="1:22" ht="14.7" customHeight="1" x14ac:dyDescent="0.25">
      <c r="A793" s="2">
        <v>43186</v>
      </c>
      <c r="B793" s="56" t="s">
        <v>461</v>
      </c>
      <c r="C793" s="1" t="s">
        <v>447</v>
      </c>
      <c r="D793" s="1" t="s">
        <v>20</v>
      </c>
      <c r="E793" s="193"/>
      <c r="G793" s="1" t="s">
        <v>1247</v>
      </c>
      <c r="H793" s="1" t="s">
        <v>1274</v>
      </c>
      <c r="I793" s="1" t="s">
        <v>1188</v>
      </c>
      <c r="J793" s="56">
        <v>70</v>
      </c>
      <c r="K793" s="81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57">
        <f>ROUND(Tableau1[[#This Row],[Prix_Unit_HT]],2)*Tableau1[[#This Row],[Qte_commande]]</f>
        <v>98.100000000000009</v>
      </c>
      <c r="P793" s="57">
        <f>ROUND(Tableau1[[#This Row],[Prix_Unit_TTC]],2)*Tableau1[[#This Row],[Qte_commande]]</f>
        <v>117.72</v>
      </c>
      <c r="Q793" s="1">
        <v>6</v>
      </c>
      <c r="R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3" s="1"/>
      <c r="V793" s="1"/>
    </row>
    <row r="794" spans="1:22" ht="14.7" customHeight="1" x14ac:dyDescent="0.25">
      <c r="A794" s="2">
        <v>43186</v>
      </c>
      <c r="B794" s="56" t="s">
        <v>461</v>
      </c>
      <c r="C794" s="1" t="s">
        <v>447</v>
      </c>
      <c r="D794" s="1" t="s">
        <v>20</v>
      </c>
      <c r="E794" s="193"/>
      <c r="G794" s="1" t="s">
        <v>1247</v>
      </c>
      <c r="H794" s="1" t="s">
        <v>1274</v>
      </c>
      <c r="I794" s="1" t="s">
        <v>1189</v>
      </c>
      <c r="J794" s="56">
        <v>70</v>
      </c>
      <c r="K794" s="81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57">
        <f>ROUND(Tableau1[[#This Row],[Prix_Unit_HT]],2)*Tableau1[[#This Row],[Qte_commande]]</f>
        <v>88.14</v>
      </c>
      <c r="P794" s="57">
        <f>ROUND(Tableau1[[#This Row],[Prix_Unit_TTC]],2)*Tableau1[[#This Row],[Qte_commande]]</f>
        <v>105.78</v>
      </c>
      <c r="Q794" s="1">
        <v>6</v>
      </c>
      <c r="R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4" s="1"/>
      <c r="V794" s="1"/>
    </row>
    <row r="795" spans="1:22" ht="14.7" customHeight="1" x14ac:dyDescent="0.25">
      <c r="A795" s="2">
        <v>43186</v>
      </c>
      <c r="B795" s="56" t="s">
        <v>543</v>
      </c>
      <c r="C795" s="1" t="s">
        <v>296</v>
      </c>
      <c r="D795" s="1" t="s">
        <v>37</v>
      </c>
      <c r="E795" s="193"/>
      <c r="G795" s="1" t="s">
        <v>1163</v>
      </c>
      <c r="H795" s="1" t="s">
        <v>1276</v>
      </c>
      <c r="I795" s="1" t="s">
        <v>128</v>
      </c>
      <c r="J795" s="107">
        <v>3</v>
      </c>
      <c r="K795" s="81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57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57">
        <f>ROUND(Tableau1[[#This Row],[Prix_Unit_HT]],2)*Tableau1[[#This Row],[Qte_commande]]</f>
        <v>598</v>
      </c>
      <c r="P795" s="57">
        <f>ROUND(Tableau1[[#This Row],[Prix_Unit_TTC]],2)*Tableau1[[#This Row],[Qte_commande]]</f>
        <v>717.6</v>
      </c>
      <c r="Q795" s="1">
        <v>2</v>
      </c>
      <c r="R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795" s="1"/>
      <c r="V795" s="1"/>
    </row>
    <row r="796" spans="1:22" ht="14.7" customHeight="1" x14ac:dyDescent="0.25">
      <c r="A796" s="2">
        <v>43186</v>
      </c>
      <c r="B796" s="56" t="s">
        <v>541</v>
      </c>
      <c r="C796" s="1" t="s">
        <v>436</v>
      </c>
      <c r="D796" s="1" t="s">
        <v>437</v>
      </c>
      <c r="E796" s="193"/>
      <c r="G796" s="1" t="s">
        <v>1163</v>
      </c>
      <c r="H796" s="1" t="s">
        <v>1276</v>
      </c>
      <c r="I796" s="1" t="s">
        <v>128</v>
      </c>
      <c r="J796" s="107">
        <v>3</v>
      </c>
      <c r="K796" s="81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57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57">
        <f>ROUND(Tableau1[[#This Row],[Prix_Unit_HT]],2)*Tableau1[[#This Row],[Qte_commande]]</f>
        <v>299</v>
      </c>
      <c r="P796" s="57">
        <f>ROUND(Tableau1[[#This Row],[Prix_Unit_TTC]],2)*Tableau1[[#This Row],[Qte_commande]]</f>
        <v>358.8</v>
      </c>
      <c r="Q796" s="1">
        <v>1</v>
      </c>
      <c r="R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6" s="1"/>
      <c r="V796" s="1"/>
    </row>
    <row r="797" spans="1:22" ht="14.7" customHeight="1" x14ac:dyDescent="0.25">
      <c r="A797" s="2">
        <v>43186</v>
      </c>
      <c r="B797" s="56" t="s">
        <v>542</v>
      </c>
      <c r="C797" s="1" t="s">
        <v>298</v>
      </c>
      <c r="D797" s="1" t="s">
        <v>300</v>
      </c>
      <c r="E797" s="193"/>
      <c r="G797" s="1" t="s">
        <v>1163</v>
      </c>
      <c r="H797" s="1" t="s">
        <v>1276</v>
      </c>
      <c r="I797" s="1" t="s">
        <v>128</v>
      </c>
      <c r="J797" s="107">
        <v>3</v>
      </c>
      <c r="K797" s="81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57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57">
        <f>ROUND(Tableau1[[#This Row],[Prix_Unit_HT]],2)*Tableau1[[#This Row],[Qte_commande]]</f>
        <v>299</v>
      </c>
      <c r="P797" s="57">
        <f>ROUND(Tableau1[[#This Row],[Prix_Unit_TTC]],2)*Tableau1[[#This Row],[Qte_commande]]</f>
        <v>358.8</v>
      </c>
      <c r="Q797" s="1">
        <v>1</v>
      </c>
      <c r="R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797" s="1"/>
      <c r="V797" s="1"/>
    </row>
    <row r="798" spans="1:22" ht="14.7" customHeight="1" x14ac:dyDescent="0.25">
      <c r="A798" s="2">
        <v>43188</v>
      </c>
      <c r="B798" s="56" t="s">
        <v>620</v>
      </c>
      <c r="C798" s="1" t="s">
        <v>171</v>
      </c>
      <c r="D798" s="1" t="s">
        <v>171</v>
      </c>
      <c r="E798" s="193"/>
      <c r="G798" s="1" t="s">
        <v>1163</v>
      </c>
      <c r="H798" s="1" t="s">
        <v>1274</v>
      </c>
      <c r="I798" s="1" t="s">
        <v>1189</v>
      </c>
      <c r="J798" s="56">
        <v>70</v>
      </c>
      <c r="K798" s="81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57">
        <f>ROUND(Tableau1[[#This Row],[Prix_Unit_HT]],2)*Tableau1[[#This Row],[Qte_commande]]</f>
        <v>101.10000000000001</v>
      </c>
      <c r="P798" s="57">
        <f>ROUND(Tableau1[[#This Row],[Prix_Unit_TTC]],2)*Tableau1[[#This Row],[Qte_commande]]</f>
        <v>121.38</v>
      </c>
      <c r="Q798" s="1">
        <v>6</v>
      </c>
      <c r="R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798" s="1"/>
      <c r="V798" s="1"/>
    </row>
    <row r="799" spans="1:22" ht="14.7" customHeight="1" x14ac:dyDescent="0.25">
      <c r="A799" s="2">
        <v>43193</v>
      </c>
      <c r="B799" s="56" t="s">
        <v>701</v>
      </c>
      <c r="C799" s="1" t="s">
        <v>157</v>
      </c>
      <c r="D799" s="1" t="s">
        <v>159</v>
      </c>
      <c r="E799" s="193"/>
      <c r="G799" s="1" t="s">
        <v>1247</v>
      </c>
      <c r="H799" s="1" t="s">
        <v>1274</v>
      </c>
      <c r="I799" s="1" t="s">
        <v>1175</v>
      </c>
      <c r="J799" s="56">
        <v>100</v>
      </c>
      <c r="K799" s="81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57">
        <f>ROUND(Tableau1[[#This Row],[Prix_Unit_HT]],2)*Tableau1[[#This Row],[Qte_commande]]</f>
        <v>4104</v>
      </c>
      <c r="P799" s="57">
        <f>ROUND(Tableau1[[#This Row],[Prix_Unit_TTC]],2)*Tableau1[[#This Row],[Qte_commande]]</f>
        <v>4924.8</v>
      </c>
      <c r="Q799" s="1">
        <v>342.86</v>
      </c>
      <c r="R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799" s="1"/>
      <c r="V799" s="1"/>
    </row>
    <row r="800" spans="1:22" ht="14.7" customHeight="1" x14ac:dyDescent="0.25">
      <c r="A800" s="2">
        <v>43193</v>
      </c>
      <c r="B800" s="56" t="s">
        <v>522</v>
      </c>
      <c r="C800" s="1" t="s">
        <v>31</v>
      </c>
      <c r="D800" s="1" t="s">
        <v>33</v>
      </c>
      <c r="E800" s="193"/>
      <c r="G800" s="1" t="s">
        <v>1163</v>
      </c>
      <c r="H800" s="1" t="s">
        <v>1274</v>
      </c>
      <c r="I800" s="1" t="s">
        <v>1188</v>
      </c>
      <c r="J800" s="56">
        <v>70</v>
      </c>
      <c r="K800" s="81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57">
        <f>ROUND(Tableau1[[#This Row],[Prix_Unit_HT]],2)*Tableau1[[#This Row],[Qte_commande]]</f>
        <v>18.510000000000002</v>
      </c>
      <c r="P800" s="57">
        <f>ROUND(Tableau1[[#This Row],[Prix_Unit_TTC]],2)*Tableau1[[#This Row],[Qte_commande]]</f>
        <v>22.21</v>
      </c>
      <c r="Q800" s="1">
        <v>1</v>
      </c>
      <c r="R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0" s="1"/>
      <c r="V800" s="1"/>
    </row>
    <row r="801" spans="1:22" ht="14.7" customHeight="1" x14ac:dyDescent="0.25">
      <c r="A801" s="2">
        <v>43193</v>
      </c>
      <c r="B801" s="56" t="s">
        <v>522</v>
      </c>
      <c r="C801" s="1" t="s">
        <v>31</v>
      </c>
      <c r="D801" s="1" t="s">
        <v>33</v>
      </c>
      <c r="E801" s="193"/>
      <c r="G801" s="1" t="s">
        <v>1163</v>
      </c>
      <c r="H801" s="1" t="s">
        <v>1274</v>
      </c>
      <c r="I801" s="7" t="s">
        <v>1190</v>
      </c>
      <c r="J801" s="56">
        <v>70</v>
      </c>
      <c r="K801" s="81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57">
        <f>ROUND(Tableau1[[#This Row],[Prix_Unit_HT]],2)*Tableau1[[#This Row],[Qte_commande]]</f>
        <v>21.49</v>
      </c>
      <c r="P801" s="57">
        <f>ROUND(Tableau1[[#This Row],[Prix_Unit_TTC]],2)*Tableau1[[#This Row],[Qte_commande]]</f>
        <v>25.79</v>
      </c>
      <c r="Q801" s="1">
        <v>1</v>
      </c>
      <c r="R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1" s="1"/>
      <c r="V801" s="1"/>
    </row>
    <row r="802" spans="1:22" ht="14.7" customHeight="1" x14ac:dyDescent="0.25">
      <c r="A802" s="2">
        <v>43193</v>
      </c>
      <c r="B802" s="56" t="s">
        <v>522</v>
      </c>
      <c r="C802" s="1" t="s">
        <v>31</v>
      </c>
      <c r="D802" s="1" t="s">
        <v>33</v>
      </c>
      <c r="E802" s="193"/>
      <c r="G802" s="1" t="s">
        <v>1163</v>
      </c>
      <c r="H802" s="1" t="s">
        <v>1274</v>
      </c>
      <c r="I802" s="7" t="s">
        <v>1199</v>
      </c>
      <c r="J802" s="56">
        <v>70</v>
      </c>
      <c r="K802" s="81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57">
        <f>ROUND(Tableau1[[#This Row],[Prix_Unit_HT]],2)*Tableau1[[#This Row],[Qte_commande]]</f>
        <v>78.61</v>
      </c>
      <c r="P802" s="57">
        <f>ROUND(Tableau1[[#This Row],[Prix_Unit_TTC]],2)*Tableau1[[#This Row],[Qte_commande]]</f>
        <v>94.33</v>
      </c>
      <c r="Q802" s="1">
        <v>1</v>
      </c>
      <c r="R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2" s="1"/>
      <c r="V802" s="1"/>
    </row>
    <row r="803" spans="1:22" ht="14.7" customHeight="1" x14ac:dyDescent="0.25">
      <c r="A803" s="2">
        <v>43193</v>
      </c>
      <c r="B803" s="56" t="s">
        <v>522</v>
      </c>
      <c r="C803" s="1" t="s">
        <v>31</v>
      </c>
      <c r="D803" s="1" t="s">
        <v>33</v>
      </c>
      <c r="E803" s="193"/>
      <c r="G803" s="1" t="s">
        <v>1163</v>
      </c>
      <c r="H803" s="1" t="s">
        <v>1274</v>
      </c>
      <c r="I803" s="1" t="s">
        <v>1189</v>
      </c>
      <c r="J803" s="56">
        <v>70</v>
      </c>
      <c r="K803" s="81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57">
        <f>ROUND(Tableau1[[#This Row],[Prix_Unit_HT]],2)*Tableau1[[#This Row],[Qte_commande]]</f>
        <v>16.850000000000001</v>
      </c>
      <c r="P803" s="57">
        <f>ROUND(Tableau1[[#This Row],[Prix_Unit_TTC]],2)*Tableau1[[#This Row],[Qte_commande]]</f>
        <v>20.23</v>
      </c>
      <c r="Q803" s="1">
        <v>1</v>
      </c>
      <c r="R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03" s="1"/>
      <c r="V803" s="1"/>
    </row>
    <row r="804" spans="1:22" ht="14.7" customHeight="1" x14ac:dyDescent="0.25">
      <c r="A804" s="2">
        <v>43194</v>
      </c>
      <c r="B804" s="56" t="s">
        <v>643</v>
      </c>
      <c r="C804" s="1" t="s">
        <v>64</v>
      </c>
      <c r="D804" s="1" t="s">
        <v>66</v>
      </c>
      <c r="E804" s="193"/>
      <c r="G804" s="1" t="s">
        <v>1247</v>
      </c>
      <c r="H804" s="7" t="s">
        <v>1275</v>
      </c>
      <c r="I804" s="7" t="s">
        <v>1242</v>
      </c>
      <c r="J804" s="56">
        <v>20</v>
      </c>
      <c r="K804" s="81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57">
        <f>ROUND(Tableau1[[#This Row],[Prix_Unit_HT]],2)*Tableau1[[#This Row],[Qte_commande]]</f>
        <v>38.880000000000003</v>
      </c>
      <c r="P804" s="57">
        <f>ROUND(Tableau1[[#This Row],[Prix_Unit_TTC]],2)*Tableau1[[#This Row],[Qte_commande]]</f>
        <v>40.799999999999997</v>
      </c>
      <c r="Q804" s="1">
        <v>13.71</v>
      </c>
      <c r="R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4" s="1"/>
      <c r="V804" s="1"/>
    </row>
    <row r="805" spans="1:22" ht="14.7" customHeight="1" x14ac:dyDescent="0.25">
      <c r="A805" s="2">
        <v>43194</v>
      </c>
      <c r="B805" s="56" t="s">
        <v>643</v>
      </c>
      <c r="C805" s="1" t="s">
        <v>64</v>
      </c>
      <c r="D805" s="1" t="s">
        <v>66</v>
      </c>
      <c r="E805" s="193"/>
      <c r="G805" s="1" t="s">
        <v>1247</v>
      </c>
      <c r="H805" s="1" t="s">
        <v>1275</v>
      </c>
      <c r="I805" s="1" t="s">
        <v>1236</v>
      </c>
      <c r="J805" s="56">
        <v>20</v>
      </c>
      <c r="K805" s="81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57">
        <f>ROUND(Tableau1[[#This Row],[Prix_Unit_HT]],2)*Tableau1[[#This Row],[Qte_commande]]</f>
        <v>38.880000000000003</v>
      </c>
      <c r="P805" s="57">
        <f>ROUND(Tableau1[[#This Row],[Prix_Unit_TTC]],2)*Tableau1[[#This Row],[Qte_commande]]</f>
        <v>40.799999999999997</v>
      </c>
      <c r="Q805" s="1">
        <v>13.71</v>
      </c>
      <c r="R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05" s="1"/>
      <c r="V805" s="1"/>
    </row>
    <row r="806" spans="1:22" ht="14.7" customHeight="1" x14ac:dyDescent="0.25">
      <c r="A806" s="2">
        <v>43194</v>
      </c>
      <c r="B806" s="56" t="s">
        <v>643</v>
      </c>
      <c r="C806" s="1" t="s">
        <v>64</v>
      </c>
      <c r="D806" s="1" t="s">
        <v>66</v>
      </c>
      <c r="E806" s="193"/>
      <c r="G806" s="1" t="s">
        <v>1247</v>
      </c>
      <c r="H806" s="1" t="s">
        <v>1274</v>
      </c>
      <c r="I806" s="1" t="s">
        <v>1175</v>
      </c>
      <c r="J806" s="56">
        <v>70</v>
      </c>
      <c r="K806" s="81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57">
        <f>ROUND(Tableau1[[#This Row],[Prix_Unit_HT]],2)*Tableau1[[#This Row],[Qte_commande]]</f>
        <v>3007.2</v>
      </c>
      <c r="P806" s="57">
        <f>ROUND(Tableau1[[#This Row],[Prix_Unit_TTC]],2)*Tableau1[[#This Row],[Qte_commande]]</f>
        <v>3609.6</v>
      </c>
      <c r="Q806" s="1">
        <v>240</v>
      </c>
      <c r="R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06" s="1"/>
      <c r="V806" s="1"/>
    </row>
    <row r="807" spans="1:22" ht="14.7" customHeight="1" x14ac:dyDescent="0.25">
      <c r="A807" s="2">
        <v>43194</v>
      </c>
      <c r="B807" s="56" t="s">
        <v>621</v>
      </c>
      <c r="C807" s="1" t="s">
        <v>434</v>
      </c>
      <c r="D807" s="1" t="s">
        <v>20</v>
      </c>
      <c r="E807" s="193"/>
      <c r="G807" s="1" t="s">
        <v>1247</v>
      </c>
      <c r="H807" s="1" t="s">
        <v>1274</v>
      </c>
      <c r="I807" s="1" t="s">
        <v>1189</v>
      </c>
      <c r="J807" s="56">
        <v>70</v>
      </c>
      <c r="K807" s="81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57">
        <f>ROUND(Tableau1[[#This Row],[Prix_Unit_HT]],2)*Tableau1[[#This Row],[Qte_commande]]</f>
        <v>176.28</v>
      </c>
      <c r="P807" s="57">
        <f>ROUND(Tableau1[[#This Row],[Prix_Unit_TTC]],2)*Tableau1[[#This Row],[Qte_commande]]</f>
        <v>211.56</v>
      </c>
      <c r="Q807" s="1">
        <v>12</v>
      </c>
      <c r="R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07" s="1"/>
      <c r="V807" s="1"/>
    </row>
    <row r="808" spans="1:22" ht="14.7" customHeight="1" x14ac:dyDescent="0.25">
      <c r="A808" s="2">
        <v>43194</v>
      </c>
      <c r="B808" s="56" t="s">
        <v>643</v>
      </c>
      <c r="C808" s="1" t="s">
        <v>64</v>
      </c>
      <c r="D808" s="1" t="s">
        <v>66</v>
      </c>
      <c r="E808" s="193"/>
      <c r="G808" s="1" t="s">
        <v>1247</v>
      </c>
      <c r="H808" s="1" t="s">
        <v>1274</v>
      </c>
      <c r="I808" s="1" t="s">
        <v>1223</v>
      </c>
      <c r="J808" s="56">
        <v>50</v>
      </c>
      <c r="K808" s="81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57">
        <f>ROUND(Tableau1[[#This Row],[Prix_Unit_HT]],2)*Tableau1[[#This Row],[Qte_commande]]</f>
        <v>151.14000000000001</v>
      </c>
      <c r="P808" s="57">
        <f>ROUND(Tableau1[[#This Row],[Prix_Unit_TTC]],2)*Tableau1[[#This Row],[Qte_commande]]</f>
        <v>181.38</v>
      </c>
      <c r="Q808" s="1">
        <v>4.29</v>
      </c>
      <c r="R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08" s="1"/>
      <c r="V808" s="1"/>
    </row>
    <row r="809" spans="1:22" ht="14.7" customHeight="1" x14ac:dyDescent="0.25">
      <c r="A809" s="2">
        <v>43194</v>
      </c>
      <c r="B809" s="56" t="s">
        <v>643</v>
      </c>
      <c r="C809" s="1" t="s">
        <v>64</v>
      </c>
      <c r="D809" s="1" t="s">
        <v>66</v>
      </c>
      <c r="E809" s="193"/>
      <c r="G809" s="1" t="s">
        <v>1247</v>
      </c>
      <c r="H809" s="1" t="s">
        <v>1275</v>
      </c>
      <c r="I809" s="1" t="s">
        <v>1237</v>
      </c>
      <c r="J809" s="56">
        <v>20</v>
      </c>
      <c r="K809" s="81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57">
        <f>ROUND(Tableau1[[#This Row],[Prix_Unit_HT]],2)*Tableau1[[#This Row],[Qte_commande]]</f>
        <v>116.64000000000001</v>
      </c>
      <c r="P809" s="57">
        <f>ROUND(Tableau1[[#This Row],[Prix_Unit_TTC]],2)*Tableau1[[#This Row],[Qte_commande]]</f>
        <v>122.39999999999999</v>
      </c>
      <c r="Q809" s="1">
        <v>41.14</v>
      </c>
      <c r="R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09" s="1"/>
      <c r="V809" s="1"/>
    </row>
    <row r="810" spans="1:22" ht="14.7" customHeight="1" x14ac:dyDescent="0.25">
      <c r="A810" s="2">
        <v>43195</v>
      </c>
      <c r="B810" s="56" t="s">
        <v>462</v>
      </c>
      <c r="C810" s="1" t="s">
        <v>463</v>
      </c>
      <c r="D810" s="1" t="s">
        <v>20</v>
      </c>
      <c r="E810" s="193"/>
      <c r="G810" s="1" t="s">
        <v>1247</v>
      </c>
      <c r="H810" s="7" t="s">
        <v>1274</v>
      </c>
      <c r="I810" s="1" t="s">
        <v>1244</v>
      </c>
      <c r="J810" s="56">
        <v>70</v>
      </c>
      <c r="K810" s="81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57">
        <f>ROUND(Tableau1[[#This Row],[Prix_Unit_HT]],2)*Tableau1[[#This Row],[Qte_commande]]</f>
        <v>104.46000000000001</v>
      </c>
      <c r="P810" s="57">
        <f>ROUND(Tableau1[[#This Row],[Prix_Unit_TTC]],2)*Tableau1[[#This Row],[Qte_commande]]</f>
        <v>125.34</v>
      </c>
      <c r="Q810" s="1">
        <v>6</v>
      </c>
      <c r="R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0" s="1"/>
      <c r="V810" s="1"/>
    </row>
    <row r="811" spans="1:22" ht="14.7" customHeight="1" x14ac:dyDescent="0.25">
      <c r="A811" s="2">
        <v>43195</v>
      </c>
      <c r="B811" s="56" t="s">
        <v>681</v>
      </c>
      <c r="C811" s="1" t="s">
        <v>512</v>
      </c>
      <c r="D811" s="1" t="s">
        <v>453</v>
      </c>
      <c r="E811" s="193"/>
      <c r="G811" s="1" t="s">
        <v>1247</v>
      </c>
      <c r="H811" s="1" t="s">
        <v>1274</v>
      </c>
      <c r="I811" s="1" t="s">
        <v>1175</v>
      </c>
      <c r="J811" s="56">
        <v>70</v>
      </c>
      <c r="K811" s="81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57">
        <f>ROUND(Tableau1[[#This Row],[Prix_Unit_HT]],2)*Tableau1[[#This Row],[Qte_commande]]</f>
        <v>1879.5</v>
      </c>
      <c r="P811" s="57">
        <f>ROUND(Tableau1[[#This Row],[Prix_Unit_TTC]],2)*Tableau1[[#This Row],[Qte_commande]]</f>
        <v>2256</v>
      </c>
      <c r="Q811" s="1">
        <v>150</v>
      </c>
      <c r="R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11" s="1"/>
      <c r="V811" s="1"/>
    </row>
    <row r="812" spans="1:22" ht="14.7" customHeight="1" x14ac:dyDescent="0.25">
      <c r="A812" s="2">
        <v>43195</v>
      </c>
      <c r="B812" s="56" t="s">
        <v>462</v>
      </c>
      <c r="C812" s="1" t="s">
        <v>463</v>
      </c>
      <c r="D812" s="1" t="s">
        <v>20</v>
      </c>
      <c r="E812" s="193"/>
      <c r="G812" s="1" t="s">
        <v>1247</v>
      </c>
      <c r="H812" s="1" t="s">
        <v>1274</v>
      </c>
      <c r="I812" s="1" t="s">
        <v>1175</v>
      </c>
      <c r="J812" s="56">
        <v>100</v>
      </c>
      <c r="K812" s="81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57">
        <f>ROUND(Tableau1[[#This Row],[Prix_Unit_HT]],2)*Tableau1[[#This Row],[Qte_commande]]</f>
        <v>102.60000000000001</v>
      </c>
      <c r="P812" s="57">
        <f>ROUND(Tableau1[[#This Row],[Prix_Unit_TTC]],2)*Tableau1[[#This Row],[Qte_commande]]</f>
        <v>123.12</v>
      </c>
      <c r="Q812" s="1">
        <v>8.57</v>
      </c>
      <c r="R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12" s="1"/>
      <c r="V812" s="1"/>
    </row>
    <row r="813" spans="1:22" ht="14.7" customHeight="1" x14ac:dyDescent="0.25">
      <c r="A813" s="2">
        <v>43195</v>
      </c>
      <c r="B813" s="56" t="s">
        <v>462</v>
      </c>
      <c r="C813" s="1" t="s">
        <v>463</v>
      </c>
      <c r="D813" s="1" t="s">
        <v>20</v>
      </c>
      <c r="E813" s="193"/>
      <c r="G813" s="1" t="s">
        <v>1247</v>
      </c>
      <c r="H813" s="1" t="s">
        <v>1274</v>
      </c>
      <c r="I813" s="1" t="s">
        <v>1175</v>
      </c>
      <c r="J813" s="56">
        <v>175</v>
      </c>
      <c r="K813" s="81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57">
        <f>ROUND(Tableau1[[#This Row],[Prix_Unit_HT]],2)*Tableau1[[#This Row],[Qte_commande]]</f>
        <v>867.6</v>
      </c>
      <c r="P813" s="57">
        <f>ROUND(Tableau1[[#This Row],[Prix_Unit_TTC]],2)*Tableau1[[#This Row],[Qte_commande]]</f>
        <v>1041</v>
      </c>
      <c r="Q813" s="1">
        <v>75</v>
      </c>
      <c r="R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13" s="1"/>
      <c r="V813" s="1"/>
    </row>
    <row r="814" spans="1:22" ht="14.7" customHeight="1" x14ac:dyDescent="0.25">
      <c r="A814" s="2">
        <v>43195</v>
      </c>
      <c r="B814" s="56" t="s">
        <v>462</v>
      </c>
      <c r="C814" s="1" t="s">
        <v>463</v>
      </c>
      <c r="D814" s="1" t="s">
        <v>20</v>
      </c>
      <c r="E814" s="193"/>
      <c r="G814" s="1" t="s">
        <v>1247</v>
      </c>
      <c r="H814" s="1" t="s">
        <v>1274</v>
      </c>
      <c r="I814" s="1" t="s">
        <v>1213</v>
      </c>
      <c r="J814" s="56">
        <v>70</v>
      </c>
      <c r="K814" s="81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57">
        <f>ROUND(Tableau1[[#This Row],[Prix_Unit_HT]],2)*Tableau1[[#This Row],[Qte_commande]]</f>
        <v>85.62</v>
      </c>
      <c r="P814" s="57">
        <f>ROUND(Tableau1[[#This Row],[Prix_Unit_TTC]],2)*Tableau1[[#This Row],[Qte_commande]]</f>
        <v>102.72</v>
      </c>
      <c r="Q814" s="1">
        <v>6</v>
      </c>
      <c r="R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4" s="1"/>
      <c r="V814" s="1"/>
    </row>
    <row r="815" spans="1:22" ht="14.7" customHeight="1" x14ac:dyDescent="0.25">
      <c r="A815" s="2">
        <v>43195</v>
      </c>
      <c r="B815" s="56" t="s">
        <v>462</v>
      </c>
      <c r="C815" s="1" t="s">
        <v>463</v>
      </c>
      <c r="D815" s="1" t="s">
        <v>20</v>
      </c>
      <c r="E815" s="193"/>
      <c r="G815" s="1" t="s">
        <v>1247</v>
      </c>
      <c r="H815" s="1" t="s">
        <v>1274</v>
      </c>
      <c r="I815" s="1" t="s">
        <v>1188</v>
      </c>
      <c r="J815" s="56">
        <v>70</v>
      </c>
      <c r="K815" s="81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57">
        <f>ROUND(Tableau1[[#This Row],[Prix_Unit_HT]],2)*Tableau1[[#This Row],[Qte_commande]]</f>
        <v>98.100000000000009</v>
      </c>
      <c r="P815" s="57">
        <f>ROUND(Tableau1[[#This Row],[Prix_Unit_TTC]],2)*Tableau1[[#This Row],[Qte_commande]]</f>
        <v>117.72</v>
      </c>
      <c r="Q815" s="1">
        <v>6</v>
      </c>
      <c r="R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5" s="1"/>
      <c r="V815" s="1"/>
    </row>
    <row r="816" spans="1:22" ht="14.7" customHeight="1" x14ac:dyDescent="0.25">
      <c r="A816" s="2">
        <v>43195</v>
      </c>
      <c r="B816" s="56" t="s">
        <v>462</v>
      </c>
      <c r="C816" s="1" t="s">
        <v>463</v>
      </c>
      <c r="D816" s="1" t="s">
        <v>20</v>
      </c>
      <c r="E816" s="193"/>
      <c r="G816" s="1" t="s">
        <v>1247</v>
      </c>
      <c r="H816" s="1" t="s">
        <v>1274</v>
      </c>
      <c r="I816" s="1" t="s">
        <v>1189</v>
      </c>
      <c r="J816" s="56">
        <v>70</v>
      </c>
      <c r="K816" s="81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57">
        <f>ROUND(Tableau1[[#This Row],[Prix_Unit_HT]],2)*Tableau1[[#This Row],[Qte_commande]]</f>
        <v>88.14</v>
      </c>
      <c r="P816" s="57">
        <f>ROUND(Tableau1[[#This Row],[Prix_Unit_TTC]],2)*Tableau1[[#This Row],[Qte_commande]]</f>
        <v>105.78</v>
      </c>
      <c r="Q816" s="1">
        <v>6</v>
      </c>
      <c r="R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16" s="1"/>
      <c r="V816" s="1"/>
    </row>
    <row r="817" spans="1:22" ht="14.7" customHeight="1" x14ac:dyDescent="0.25">
      <c r="A817" s="2">
        <v>43195</v>
      </c>
      <c r="B817" s="56" t="s">
        <v>462</v>
      </c>
      <c r="C817" s="1" t="s">
        <v>463</v>
      </c>
      <c r="D817" s="1" t="s">
        <v>20</v>
      </c>
      <c r="E817" s="193"/>
      <c r="G817" s="1" t="s">
        <v>1247</v>
      </c>
      <c r="H817" s="1" t="s">
        <v>1274</v>
      </c>
      <c r="I817" s="1" t="s">
        <v>1246</v>
      </c>
      <c r="J817" s="56">
        <v>100</v>
      </c>
      <c r="K817" s="81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57">
        <f>ROUND(Tableau1[[#This Row],[Prix_Unit_HT]],2)*Tableau1[[#This Row],[Qte_commande]]</f>
        <v>249.48</v>
      </c>
      <c r="P817" s="57">
        <f>ROUND(Tableau1[[#This Row],[Prix_Unit_TTC]],2)*Tableau1[[#This Row],[Qte_commande]]</f>
        <v>299.39999999999998</v>
      </c>
      <c r="Q817" s="1">
        <v>17.14</v>
      </c>
      <c r="R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7" s="1"/>
      <c r="V817" s="1"/>
    </row>
    <row r="818" spans="1:22" ht="14.7" customHeight="1" x14ac:dyDescent="0.25">
      <c r="A818" s="2">
        <v>43195</v>
      </c>
      <c r="B818" s="56" t="s">
        <v>462</v>
      </c>
      <c r="C818" s="1" t="s">
        <v>463</v>
      </c>
      <c r="D818" s="1" t="s">
        <v>20</v>
      </c>
      <c r="E818" s="193"/>
      <c r="G818" s="1" t="s">
        <v>1247</v>
      </c>
      <c r="H818" s="1" t="s">
        <v>1274</v>
      </c>
      <c r="I818" s="1" t="s">
        <v>1218</v>
      </c>
      <c r="J818" s="56">
        <v>100</v>
      </c>
      <c r="K818" s="81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57">
        <f>ROUND(Tableau1[[#This Row],[Prix_Unit_HT]],2)*Tableau1[[#This Row],[Qte_commande]]</f>
        <v>189.35999999999999</v>
      </c>
      <c r="P818" s="57">
        <f>ROUND(Tableau1[[#This Row],[Prix_Unit_TTC]],2)*Tableau1[[#This Row],[Qte_commande]]</f>
        <v>227.16</v>
      </c>
      <c r="Q818" s="1">
        <v>17.14</v>
      </c>
      <c r="R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18" s="1"/>
      <c r="V818" s="1"/>
    </row>
    <row r="819" spans="1:22" ht="14.7" customHeight="1" x14ac:dyDescent="0.25">
      <c r="A819" s="2">
        <v>43199</v>
      </c>
      <c r="B819" s="56" t="s">
        <v>464</v>
      </c>
      <c r="C819" s="1" t="s">
        <v>463</v>
      </c>
      <c r="D819" s="1" t="s">
        <v>20</v>
      </c>
      <c r="E819" s="193"/>
      <c r="G819" s="1" t="s">
        <v>1247</v>
      </c>
      <c r="H819" s="7" t="s">
        <v>1274</v>
      </c>
      <c r="I819" s="1" t="s">
        <v>1244</v>
      </c>
      <c r="J819" s="56">
        <v>70</v>
      </c>
      <c r="K819" s="81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57">
        <f>ROUND(Tableau1[[#This Row],[Prix_Unit_HT]],2)*Tableau1[[#This Row],[Qte_commande]]</f>
        <v>0</v>
      </c>
      <c r="P819" s="57">
        <f>ROUND(Tableau1[[#This Row],[Prix_Unit_TTC]],2)*Tableau1[[#This Row],[Qte_commande]]</f>
        <v>0</v>
      </c>
      <c r="Q819" s="1">
        <v>0</v>
      </c>
      <c r="R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19" s="1"/>
      <c r="V819" s="1"/>
    </row>
    <row r="820" spans="1:22" ht="14.7" customHeight="1" x14ac:dyDescent="0.25">
      <c r="A820" s="2">
        <v>43199</v>
      </c>
      <c r="B820" s="56" t="s">
        <v>464</v>
      </c>
      <c r="C820" s="1" t="s">
        <v>463</v>
      </c>
      <c r="D820" s="1" t="s">
        <v>20</v>
      </c>
      <c r="E820" s="193"/>
      <c r="G820" s="1" t="s">
        <v>1247</v>
      </c>
      <c r="H820" s="1" t="s">
        <v>1274</v>
      </c>
      <c r="I820" s="1" t="s">
        <v>1175</v>
      </c>
      <c r="J820" s="56">
        <v>100</v>
      </c>
      <c r="K820" s="81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57">
        <f>ROUND(Tableau1[[#This Row],[Prix_Unit_HT]],2)*Tableau1[[#This Row],[Qte_commande]]</f>
        <v>0</v>
      </c>
      <c r="P820" s="57">
        <f>ROUND(Tableau1[[#This Row],[Prix_Unit_TTC]],2)*Tableau1[[#This Row],[Qte_commande]]</f>
        <v>0</v>
      </c>
      <c r="Q820" s="1">
        <v>0</v>
      </c>
      <c r="R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0" s="1"/>
      <c r="V820" s="1"/>
    </row>
    <row r="821" spans="1:22" ht="14.7" customHeight="1" x14ac:dyDescent="0.25">
      <c r="A821" s="2">
        <v>43199</v>
      </c>
      <c r="B821" s="56" t="s">
        <v>465</v>
      </c>
      <c r="C821" s="1" t="s">
        <v>6</v>
      </c>
      <c r="D821" s="1" t="s">
        <v>8</v>
      </c>
      <c r="E821" s="193"/>
      <c r="G821" s="1" t="s">
        <v>1247</v>
      </c>
      <c r="H821" s="1" t="s">
        <v>1274</v>
      </c>
      <c r="I821" s="1" t="s">
        <v>1175</v>
      </c>
      <c r="J821" s="56">
        <v>100</v>
      </c>
      <c r="K821" s="81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57">
        <f>ROUND(Tableau1[[#This Row],[Prix_Unit_HT]],2)*Tableau1[[#This Row],[Qte_commande]]</f>
        <v>2565</v>
      </c>
      <c r="P821" s="57">
        <f>ROUND(Tableau1[[#This Row],[Prix_Unit_TTC]],2)*Tableau1[[#This Row],[Qte_commande]]</f>
        <v>3078</v>
      </c>
      <c r="Q821" s="1">
        <v>214.29</v>
      </c>
      <c r="R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214.28571428571431</v>
      </c>
      <c r="U821" s="1"/>
      <c r="V821" s="1"/>
    </row>
    <row r="822" spans="1:22" ht="14.7" customHeight="1" x14ac:dyDescent="0.25">
      <c r="A822" s="2">
        <v>43199</v>
      </c>
      <c r="B822" s="56" t="s">
        <v>531</v>
      </c>
      <c r="C822" s="1" t="s">
        <v>18</v>
      </c>
      <c r="D822" s="1" t="s">
        <v>20</v>
      </c>
      <c r="E822" s="193"/>
      <c r="G822" s="1" t="s">
        <v>1247</v>
      </c>
      <c r="H822" s="1" t="s">
        <v>1274</v>
      </c>
      <c r="I822" s="1" t="s">
        <v>1175</v>
      </c>
      <c r="J822" s="56">
        <v>100</v>
      </c>
      <c r="K822" s="81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57">
        <f>ROUND(Tableau1[[#This Row],[Prix_Unit_HT]],2)*Tableau1[[#This Row],[Qte_commande]]</f>
        <v>1026</v>
      </c>
      <c r="P822" s="57">
        <f>ROUND(Tableau1[[#This Row],[Prix_Unit_TTC]],2)*Tableau1[[#This Row],[Qte_commande]]</f>
        <v>1231.2</v>
      </c>
      <c r="Q822" s="1">
        <v>85.71</v>
      </c>
      <c r="R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822" s="1"/>
      <c r="V822" s="1"/>
    </row>
    <row r="823" spans="1:22" ht="14.7" customHeight="1" x14ac:dyDescent="0.25">
      <c r="A823" s="2">
        <v>43199</v>
      </c>
      <c r="B823" s="56" t="s">
        <v>464</v>
      </c>
      <c r="C823" s="1" t="s">
        <v>463</v>
      </c>
      <c r="D823" s="1" t="s">
        <v>20</v>
      </c>
      <c r="E823" s="193"/>
      <c r="G823" s="1" t="s">
        <v>1247</v>
      </c>
      <c r="H823" s="1" t="s">
        <v>1274</v>
      </c>
      <c r="I823" s="1" t="s">
        <v>1175</v>
      </c>
      <c r="J823" s="56">
        <v>175</v>
      </c>
      <c r="K823" s="81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57">
        <f>ROUND(Tableau1[[#This Row],[Prix_Unit_HT]],2)*Tableau1[[#This Row],[Qte_commande]]</f>
        <v>0</v>
      </c>
      <c r="P823" s="57">
        <f>ROUND(Tableau1[[#This Row],[Prix_Unit_TTC]],2)*Tableau1[[#This Row],[Qte_commande]]</f>
        <v>0</v>
      </c>
      <c r="Q823" s="1">
        <v>0</v>
      </c>
      <c r="R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3" s="1"/>
      <c r="V823" s="1"/>
    </row>
    <row r="824" spans="1:22" ht="14.7" customHeight="1" x14ac:dyDescent="0.25">
      <c r="A824" s="2">
        <v>43199</v>
      </c>
      <c r="B824" s="56" t="s">
        <v>464</v>
      </c>
      <c r="C824" s="1" t="s">
        <v>463</v>
      </c>
      <c r="D824" s="1" t="s">
        <v>20</v>
      </c>
      <c r="E824" s="193"/>
      <c r="G824" s="1" t="s">
        <v>1247</v>
      </c>
      <c r="H824" s="1" t="s">
        <v>1274</v>
      </c>
      <c r="I824" s="1" t="s">
        <v>1213</v>
      </c>
      <c r="J824" s="56">
        <v>70</v>
      </c>
      <c r="K824" s="81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57">
        <f>ROUND(Tableau1[[#This Row],[Prix_Unit_HT]],2)*Tableau1[[#This Row],[Qte_commande]]</f>
        <v>0</v>
      </c>
      <c r="P824" s="57">
        <f>ROUND(Tableau1[[#This Row],[Prix_Unit_TTC]],2)*Tableau1[[#This Row],[Qte_commande]]</f>
        <v>0</v>
      </c>
      <c r="Q824" s="1">
        <v>0</v>
      </c>
      <c r="R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4" s="1"/>
      <c r="V824" s="1"/>
    </row>
    <row r="825" spans="1:22" ht="14.7" customHeight="1" x14ac:dyDescent="0.25">
      <c r="A825" s="2">
        <v>43199</v>
      </c>
      <c r="B825" s="56" t="s">
        <v>464</v>
      </c>
      <c r="C825" s="1" t="s">
        <v>463</v>
      </c>
      <c r="D825" s="1" t="s">
        <v>20</v>
      </c>
      <c r="E825" s="193"/>
      <c r="G825" s="1" t="s">
        <v>1247</v>
      </c>
      <c r="H825" s="1" t="s">
        <v>1274</v>
      </c>
      <c r="I825" s="1" t="s">
        <v>1188</v>
      </c>
      <c r="J825" s="56">
        <v>70</v>
      </c>
      <c r="K825" s="81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57">
        <f>ROUND(Tableau1[[#This Row],[Prix_Unit_HT]],2)*Tableau1[[#This Row],[Qte_commande]]</f>
        <v>0</v>
      </c>
      <c r="P825" s="57">
        <f>ROUND(Tableau1[[#This Row],[Prix_Unit_TTC]],2)*Tableau1[[#This Row],[Qte_commande]]</f>
        <v>0</v>
      </c>
      <c r="Q825" s="1">
        <v>0</v>
      </c>
      <c r="R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5" s="1"/>
      <c r="V825" s="1"/>
    </row>
    <row r="826" spans="1:22" ht="14.7" customHeight="1" x14ac:dyDescent="0.25">
      <c r="A826" s="2">
        <v>43199</v>
      </c>
      <c r="B826" s="56" t="s">
        <v>465</v>
      </c>
      <c r="C826" s="1" t="s">
        <v>6</v>
      </c>
      <c r="D826" s="1" t="s">
        <v>8</v>
      </c>
      <c r="E826" s="193"/>
      <c r="G826" s="1" t="s">
        <v>1247</v>
      </c>
      <c r="H826" s="1" t="s">
        <v>1274</v>
      </c>
      <c r="I826" s="1" t="s">
        <v>1188</v>
      </c>
      <c r="J826" s="56">
        <v>70</v>
      </c>
      <c r="K826" s="81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57">
        <f>ROUND(Tableau1[[#This Row],[Prix_Unit_HT]],2)*Tableau1[[#This Row],[Qte_commande]]</f>
        <v>98.100000000000009</v>
      </c>
      <c r="P826" s="57">
        <f>ROUND(Tableau1[[#This Row],[Prix_Unit_TTC]],2)*Tableau1[[#This Row],[Qte_commande]]</f>
        <v>117.72</v>
      </c>
      <c r="Q826" s="1">
        <v>6</v>
      </c>
      <c r="R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26" s="1"/>
      <c r="V826" s="1"/>
    </row>
    <row r="827" spans="1:22" ht="14.7" customHeight="1" x14ac:dyDescent="0.25">
      <c r="A827" s="2">
        <v>43199</v>
      </c>
      <c r="B827" s="56" t="s">
        <v>464</v>
      </c>
      <c r="C827" s="1" t="s">
        <v>463</v>
      </c>
      <c r="D827" s="1" t="s">
        <v>20</v>
      </c>
      <c r="E827" s="193"/>
      <c r="G827" s="1" t="s">
        <v>1247</v>
      </c>
      <c r="H827" s="1" t="s">
        <v>1274</v>
      </c>
      <c r="I827" s="1" t="s">
        <v>1189</v>
      </c>
      <c r="J827" s="56">
        <v>70</v>
      </c>
      <c r="K827" s="81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57">
        <f>ROUND(Tableau1[[#This Row],[Prix_Unit_HT]],2)*Tableau1[[#This Row],[Qte_commande]]</f>
        <v>0</v>
      </c>
      <c r="P827" s="57">
        <f>ROUND(Tableau1[[#This Row],[Prix_Unit_TTC]],2)*Tableau1[[#This Row],[Qte_commande]]</f>
        <v>0</v>
      </c>
      <c r="Q827" s="1">
        <v>0</v>
      </c>
      <c r="R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7" s="1"/>
      <c r="V827" s="1"/>
    </row>
    <row r="828" spans="1:22" ht="14.7" customHeight="1" x14ac:dyDescent="0.25">
      <c r="A828" s="2">
        <v>43199</v>
      </c>
      <c r="B828" s="56" t="s">
        <v>464</v>
      </c>
      <c r="C828" s="1" t="s">
        <v>463</v>
      </c>
      <c r="D828" s="1" t="s">
        <v>20</v>
      </c>
      <c r="E828" s="193"/>
      <c r="G828" s="1" t="s">
        <v>1247</v>
      </c>
      <c r="H828" s="1" t="s">
        <v>1274</v>
      </c>
      <c r="I828" s="1" t="s">
        <v>1246</v>
      </c>
      <c r="J828" s="56">
        <v>100</v>
      </c>
      <c r="K828" s="81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57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57">
        <f>ROUND(Tableau1[[#This Row],[Prix_Unit_HT]],2)*Tableau1[[#This Row],[Qte_commande]]</f>
        <v>0</v>
      </c>
      <c r="P828" s="57">
        <f>ROUND(Tableau1[[#This Row],[Prix_Unit_TTC]],2)*Tableau1[[#This Row],[Qte_commande]]</f>
        <v>0</v>
      </c>
      <c r="Q828" s="1">
        <v>0</v>
      </c>
      <c r="R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8" s="1"/>
      <c r="V828" s="1"/>
    </row>
    <row r="829" spans="1:22" ht="14.7" customHeight="1" x14ac:dyDescent="0.25">
      <c r="A829" s="2">
        <v>43199</v>
      </c>
      <c r="B829" s="56" t="s">
        <v>464</v>
      </c>
      <c r="C829" s="1" t="s">
        <v>463</v>
      </c>
      <c r="D829" s="1" t="s">
        <v>20</v>
      </c>
      <c r="E829" s="193"/>
      <c r="G829" s="1" t="s">
        <v>1247</v>
      </c>
      <c r="H829" s="1" t="s">
        <v>1274</v>
      </c>
      <c r="I829" s="1" t="s">
        <v>1218</v>
      </c>
      <c r="J829" s="56">
        <v>100</v>
      </c>
      <c r="K829" s="81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57">
        <f>ROUND(Tableau1[[#This Row],[Prix_Unit_HT]],2)*Tableau1[[#This Row],[Qte_commande]]</f>
        <v>0</v>
      </c>
      <c r="P829" s="57">
        <f>ROUND(Tableau1[[#This Row],[Prix_Unit_TTC]],2)*Tableau1[[#This Row],[Qte_commande]]</f>
        <v>0</v>
      </c>
      <c r="Q829" s="1">
        <v>0</v>
      </c>
      <c r="R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829" s="1"/>
      <c r="V829" s="1"/>
    </row>
    <row r="830" spans="1:22" ht="14.7" customHeight="1" x14ac:dyDescent="0.25">
      <c r="A830" s="2">
        <v>43199</v>
      </c>
      <c r="B830" s="56" t="s">
        <v>465</v>
      </c>
      <c r="C830" s="1" t="s">
        <v>6</v>
      </c>
      <c r="D830" s="1" t="s">
        <v>8</v>
      </c>
      <c r="E830" s="193"/>
      <c r="G830" s="1" t="s">
        <v>1247</v>
      </c>
      <c r="H830" s="1" t="s">
        <v>1274</v>
      </c>
      <c r="I830" s="1" t="s">
        <v>1218</v>
      </c>
      <c r="J830" s="56">
        <v>100</v>
      </c>
      <c r="K830" s="81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57">
        <f>ROUND(Tableau1[[#This Row],[Prix_Unit_HT]],2)*Tableau1[[#This Row],[Qte_commande]]</f>
        <v>1325.52</v>
      </c>
      <c r="P830" s="57">
        <f>ROUND(Tableau1[[#This Row],[Prix_Unit_TTC]],2)*Tableau1[[#This Row],[Qte_commande]]</f>
        <v>1590.12</v>
      </c>
      <c r="Q830" s="1">
        <v>120</v>
      </c>
      <c r="R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830" s="1"/>
      <c r="V830" s="1"/>
    </row>
    <row r="831" spans="1:22" ht="14.7" customHeight="1" x14ac:dyDescent="0.25">
      <c r="A831" s="2">
        <v>43199</v>
      </c>
      <c r="B831" s="56" t="s">
        <v>531</v>
      </c>
      <c r="C831" s="1" t="s">
        <v>18</v>
      </c>
      <c r="D831" s="1" t="s">
        <v>20</v>
      </c>
      <c r="E831" s="193"/>
      <c r="G831" s="1" t="s">
        <v>1247</v>
      </c>
      <c r="H831" s="1" t="s">
        <v>1274</v>
      </c>
      <c r="I831" s="1" t="s">
        <v>1218</v>
      </c>
      <c r="J831" s="56">
        <v>100</v>
      </c>
      <c r="K831" s="81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57">
        <f>ROUND(Tableau1[[#This Row],[Prix_Unit_HT]],2)*Tableau1[[#This Row],[Qte_commande]]</f>
        <v>2840.4</v>
      </c>
      <c r="P831" s="57">
        <f>ROUND(Tableau1[[#This Row],[Prix_Unit_TTC]],2)*Tableau1[[#This Row],[Qte_commande]]</f>
        <v>3407.4</v>
      </c>
      <c r="Q831" s="1">
        <v>257.14</v>
      </c>
      <c r="R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831" s="1"/>
      <c r="V831" s="1"/>
    </row>
    <row r="832" spans="1:22" ht="14.7" customHeight="1" x14ac:dyDescent="0.25">
      <c r="A832" s="2">
        <v>43203</v>
      </c>
      <c r="B832" s="56" t="s">
        <v>631</v>
      </c>
      <c r="C832" s="1" t="s">
        <v>94</v>
      </c>
      <c r="D832" s="1" t="s">
        <v>96</v>
      </c>
      <c r="E832" s="193"/>
      <c r="G832" s="1" t="s">
        <v>1247</v>
      </c>
      <c r="H832" s="7" t="s">
        <v>1274</v>
      </c>
      <c r="I832" s="1" t="s">
        <v>1244</v>
      </c>
      <c r="J832" s="56">
        <v>70</v>
      </c>
      <c r="K832" s="81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57">
        <f>ROUND(Tableau1[[#This Row],[Prix_Unit_HT]],2)*Tableau1[[#This Row],[Qte_commande]]</f>
        <v>208.92000000000002</v>
      </c>
      <c r="P832" s="57">
        <f>ROUND(Tableau1[[#This Row],[Prix_Unit_TTC]],2)*Tableau1[[#This Row],[Qte_commande]]</f>
        <v>250.68</v>
      </c>
      <c r="Q832" s="1">
        <v>12</v>
      </c>
      <c r="R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32" s="1"/>
      <c r="V832" s="1"/>
    </row>
    <row r="833" spans="1:22" ht="14.7" customHeight="1" x14ac:dyDescent="0.25">
      <c r="A833" s="2">
        <v>43203</v>
      </c>
      <c r="B833" s="56" t="s">
        <v>631</v>
      </c>
      <c r="C833" s="1" t="s">
        <v>94</v>
      </c>
      <c r="D833" s="1" t="s">
        <v>96</v>
      </c>
      <c r="E833" s="193"/>
      <c r="G833" s="1" t="s">
        <v>1247</v>
      </c>
      <c r="H833" s="1" t="s">
        <v>1274</v>
      </c>
      <c r="I833" s="1" t="s">
        <v>1175</v>
      </c>
      <c r="J833" s="56">
        <v>70</v>
      </c>
      <c r="K833" s="81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57">
        <f>ROUND(Tableau1[[#This Row],[Prix_Unit_HT]],2)*Tableau1[[#This Row],[Qte_commande]]</f>
        <v>1127.7</v>
      </c>
      <c r="P833" s="57">
        <f>ROUND(Tableau1[[#This Row],[Prix_Unit_TTC]],2)*Tableau1[[#This Row],[Qte_commande]]</f>
        <v>1353.6</v>
      </c>
      <c r="Q833" s="1">
        <v>90</v>
      </c>
      <c r="R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833" s="1"/>
      <c r="V833" s="1"/>
    </row>
    <row r="834" spans="1:22" ht="14.7" customHeight="1" x14ac:dyDescent="0.25">
      <c r="A834" s="2">
        <v>43203</v>
      </c>
      <c r="B834" s="56" t="s">
        <v>682</v>
      </c>
      <c r="C834" s="1" t="s">
        <v>226</v>
      </c>
      <c r="D834" s="1" t="s">
        <v>228</v>
      </c>
      <c r="E834" s="193"/>
      <c r="G834" s="1" t="s">
        <v>1247</v>
      </c>
      <c r="H834" s="1" t="s">
        <v>1274</v>
      </c>
      <c r="I834" s="1" t="s">
        <v>1175</v>
      </c>
      <c r="J834" s="56">
        <v>70</v>
      </c>
      <c r="K834" s="81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57">
        <f>ROUND(Tableau1[[#This Row],[Prix_Unit_HT]],2)*Tableau1[[#This Row],[Qte_commande]]</f>
        <v>1879.5</v>
      </c>
      <c r="P834" s="57">
        <f>ROUND(Tableau1[[#This Row],[Prix_Unit_TTC]],2)*Tableau1[[#This Row],[Qte_commande]]</f>
        <v>2256</v>
      </c>
      <c r="Q834" s="1">
        <v>150</v>
      </c>
      <c r="R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34" s="1"/>
      <c r="V834" s="1"/>
    </row>
    <row r="835" spans="1:22" ht="14.7" customHeight="1" x14ac:dyDescent="0.25">
      <c r="A835" s="2">
        <v>43203</v>
      </c>
      <c r="B835" s="56" t="s">
        <v>631</v>
      </c>
      <c r="C835" s="1" t="s">
        <v>94</v>
      </c>
      <c r="D835" s="1" t="s">
        <v>96</v>
      </c>
      <c r="E835" s="193"/>
      <c r="G835" s="1" t="s">
        <v>1247</v>
      </c>
      <c r="H835" s="1" t="s">
        <v>1274</v>
      </c>
      <c r="I835" s="1" t="s">
        <v>1175</v>
      </c>
      <c r="J835" s="56">
        <v>100</v>
      </c>
      <c r="K835" s="81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57">
        <f>ROUND(Tableau1[[#This Row],[Prix_Unit_HT]],2)*Tableau1[[#This Row],[Qte_commande]]</f>
        <v>205.20000000000002</v>
      </c>
      <c r="P835" s="57">
        <f>ROUND(Tableau1[[#This Row],[Prix_Unit_TTC]],2)*Tableau1[[#This Row],[Qte_commande]]</f>
        <v>246.24</v>
      </c>
      <c r="Q835" s="1">
        <v>17.14</v>
      </c>
      <c r="R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35" s="1"/>
      <c r="V835" s="1"/>
    </row>
    <row r="836" spans="1:22" ht="14.7" customHeight="1" x14ac:dyDescent="0.25">
      <c r="A836" s="2">
        <v>43203</v>
      </c>
      <c r="B836" s="56" t="s">
        <v>631</v>
      </c>
      <c r="C836" s="1" t="s">
        <v>94</v>
      </c>
      <c r="D836" s="1" t="s">
        <v>96</v>
      </c>
      <c r="E836" s="193"/>
      <c r="G836" s="1" t="s">
        <v>1247</v>
      </c>
      <c r="H836" s="1" t="s">
        <v>1274</v>
      </c>
      <c r="I836" s="1" t="s">
        <v>1175</v>
      </c>
      <c r="J836" s="56">
        <v>175</v>
      </c>
      <c r="K836" s="81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57">
        <f>ROUND(Tableau1[[#This Row],[Prix_Unit_HT]],2)*Tableau1[[#This Row],[Qte_commande]]</f>
        <v>347.04</v>
      </c>
      <c r="P836" s="57">
        <f>ROUND(Tableau1[[#This Row],[Prix_Unit_TTC]],2)*Tableau1[[#This Row],[Qte_commande]]</f>
        <v>416.40000000000003</v>
      </c>
      <c r="Q836" s="1">
        <v>30</v>
      </c>
      <c r="R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36" s="1"/>
      <c r="V836" s="1"/>
    </row>
    <row r="837" spans="1:22" ht="14.7" customHeight="1" x14ac:dyDescent="0.25">
      <c r="A837" s="2">
        <v>43207</v>
      </c>
      <c r="B837" s="56" t="s">
        <v>644</v>
      </c>
      <c r="C837" s="1" t="s">
        <v>64</v>
      </c>
      <c r="D837" s="1" t="s">
        <v>66</v>
      </c>
      <c r="E837" s="193"/>
      <c r="G837" s="1" t="s">
        <v>1247</v>
      </c>
      <c r="H837" s="7" t="s">
        <v>1275</v>
      </c>
      <c r="I837" s="7" t="s">
        <v>1242</v>
      </c>
      <c r="J837" s="56">
        <v>20</v>
      </c>
      <c r="K837" s="81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57">
        <f>ROUND(Tableau1[[#This Row],[Prix_Unit_HT]],2)*Tableau1[[#This Row],[Qte_commande]]</f>
        <v>38.880000000000003</v>
      </c>
      <c r="P837" s="57">
        <f>ROUND(Tableau1[[#This Row],[Prix_Unit_TTC]],2)*Tableau1[[#This Row],[Qte_commande]]</f>
        <v>40.799999999999997</v>
      </c>
      <c r="Q837" s="1">
        <v>13.71</v>
      </c>
      <c r="R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7" s="1"/>
      <c r="V837" s="1"/>
    </row>
    <row r="838" spans="1:22" ht="14.7" customHeight="1" x14ac:dyDescent="0.25">
      <c r="A838" s="2">
        <v>43207</v>
      </c>
      <c r="B838" s="56" t="s">
        <v>644</v>
      </c>
      <c r="C838" s="1" t="s">
        <v>64</v>
      </c>
      <c r="D838" s="1" t="s">
        <v>66</v>
      </c>
      <c r="E838" s="193"/>
      <c r="G838" s="1" t="s">
        <v>1247</v>
      </c>
      <c r="H838" s="1" t="s">
        <v>1275</v>
      </c>
      <c r="I838" s="1" t="s">
        <v>1236</v>
      </c>
      <c r="J838" s="56">
        <v>20</v>
      </c>
      <c r="K838" s="81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57">
        <f>ROUND(Tableau1[[#This Row],[Prix_Unit_HT]],2)*Tableau1[[#This Row],[Qte_commande]]</f>
        <v>38.880000000000003</v>
      </c>
      <c r="P838" s="57">
        <f>ROUND(Tableau1[[#This Row],[Prix_Unit_TTC]],2)*Tableau1[[#This Row],[Qte_commande]]</f>
        <v>40.799999999999997</v>
      </c>
      <c r="Q838" s="1">
        <v>13.71</v>
      </c>
      <c r="R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838" s="1"/>
      <c r="V838" s="1"/>
    </row>
    <row r="839" spans="1:22" ht="14.7" customHeight="1" x14ac:dyDescent="0.25">
      <c r="A839" s="2">
        <v>43207</v>
      </c>
      <c r="B839" s="56" t="s">
        <v>644</v>
      </c>
      <c r="C839" s="1" t="s">
        <v>64</v>
      </c>
      <c r="D839" s="1" t="s">
        <v>66</v>
      </c>
      <c r="E839" s="193"/>
      <c r="G839" s="1" t="s">
        <v>1247</v>
      </c>
      <c r="H839" s="1" t="s">
        <v>1274</v>
      </c>
      <c r="I839" s="1" t="s">
        <v>1175</v>
      </c>
      <c r="J839" s="56">
        <v>70</v>
      </c>
      <c r="K839" s="81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57">
        <f>ROUND(Tableau1[[#This Row],[Prix_Unit_HT]],2)*Tableau1[[#This Row],[Qte_commande]]</f>
        <v>3007.2</v>
      </c>
      <c r="P839" s="57">
        <f>ROUND(Tableau1[[#This Row],[Prix_Unit_TTC]],2)*Tableau1[[#This Row],[Qte_commande]]</f>
        <v>3609.6</v>
      </c>
      <c r="Q839" s="1">
        <v>240</v>
      </c>
      <c r="R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839" s="1"/>
      <c r="V839" s="1"/>
    </row>
    <row r="840" spans="1:22" ht="14.7" customHeight="1" x14ac:dyDescent="0.25">
      <c r="A840" s="2">
        <v>43207</v>
      </c>
      <c r="B840" s="56" t="s">
        <v>644</v>
      </c>
      <c r="C840" s="1" t="s">
        <v>64</v>
      </c>
      <c r="D840" s="1" t="s">
        <v>66</v>
      </c>
      <c r="E840" s="193"/>
      <c r="G840" s="1" t="s">
        <v>1247</v>
      </c>
      <c r="H840" s="1" t="s">
        <v>1274</v>
      </c>
      <c r="I840" s="1" t="s">
        <v>1223</v>
      </c>
      <c r="J840" s="56">
        <v>50</v>
      </c>
      <c r="K840" s="81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57">
        <f>ROUND(Tableau1[[#This Row],[Prix_Unit_HT]],2)*Tableau1[[#This Row],[Qte_commande]]</f>
        <v>151.14000000000001</v>
      </c>
      <c r="P840" s="57">
        <f>ROUND(Tableau1[[#This Row],[Prix_Unit_TTC]],2)*Tableau1[[#This Row],[Qte_commande]]</f>
        <v>181.38</v>
      </c>
      <c r="Q840" s="1">
        <v>4.29</v>
      </c>
      <c r="R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40" s="1"/>
      <c r="V840" s="1"/>
    </row>
    <row r="841" spans="1:22" ht="14.7" customHeight="1" x14ac:dyDescent="0.25">
      <c r="A841" s="2">
        <v>43207</v>
      </c>
      <c r="B841" s="56" t="s">
        <v>644</v>
      </c>
      <c r="C841" s="1" t="s">
        <v>64</v>
      </c>
      <c r="D841" s="1" t="s">
        <v>66</v>
      </c>
      <c r="E841" s="193"/>
      <c r="G841" s="1" t="s">
        <v>1247</v>
      </c>
      <c r="H841" s="1" t="s">
        <v>1275</v>
      </c>
      <c r="I841" s="1" t="s">
        <v>1237</v>
      </c>
      <c r="J841" s="56">
        <v>20</v>
      </c>
      <c r="K841" s="81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57">
        <f>ROUND(Tableau1[[#This Row],[Prix_Unit_HT]],2)*Tableau1[[#This Row],[Qte_commande]]</f>
        <v>116.64000000000001</v>
      </c>
      <c r="P841" s="57">
        <f>ROUND(Tableau1[[#This Row],[Prix_Unit_TTC]],2)*Tableau1[[#This Row],[Qte_commande]]</f>
        <v>122.39999999999999</v>
      </c>
      <c r="Q841" s="1">
        <v>41.14</v>
      </c>
      <c r="R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41" s="1"/>
      <c r="V841" s="1"/>
    </row>
    <row r="842" spans="1:22" ht="14.7" customHeight="1" x14ac:dyDescent="0.25">
      <c r="A842" s="2">
        <v>43208</v>
      </c>
      <c r="B842" s="56" t="s">
        <v>516</v>
      </c>
      <c r="C842" s="1" t="s">
        <v>94</v>
      </c>
      <c r="D842" s="1" t="s">
        <v>96</v>
      </c>
      <c r="E842" s="193"/>
      <c r="G842" s="1" t="s">
        <v>1247</v>
      </c>
      <c r="H842" s="7" t="s">
        <v>1274</v>
      </c>
      <c r="I842" s="1" t="s">
        <v>1244</v>
      </c>
      <c r="J842" s="56">
        <v>70</v>
      </c>
      <c r="K842" s="81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57">
        <f>ROUND(Tableau1[[#This Row],[Prix_Unit_HT]],2)*Tableau1[[#This Row],[Qte_commande]]</f>
        <v>313.38</v>
      </c>
      <c r="P842" s="57">
        <f>ROUND(Tableau1[[#This Row],[Prix_Unit_TTC]],2)*Tableau1[[#This Row],[Qte_commande]]</f>
        <v>376.02</v>
      </c>
      <c r="Q842" s="1">
        <v>18</v>
      </c>
      <c r="R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42" s="1"/>
      <c r="V842" s="1"/>
    </row>
    <row r="843" spans="1:22" ht="14.7" customHeight="1" x14ac:dyDescent="0.25">
      <c r="A843" s="2">
        <v>43208</v>
      </c>
      <c r="B843" s="56" t="s">
        <v>632</v>
      </c>
      <c r="C843" s="1" t="s">
        <v>94</v>
      </c>
      <c r="D843" s="1" t="s">
        <v>96</v>
      </c>
      <c r="E843" s="193"/>
      <c r="G843" s="1" t="s">
        <v>1247</v>
      </c>
      <c r="H843" s="7" t="s">
        <v>1274</v>
      </c>
      <c r="I843" s="1" t="s">
        <v>1244</v>
      </c>
      <c r="J843" s="56">
        <v>70</v>
      </c>
      <c r="K843" s="81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57">
        <f>ROUND(Tableau1[[#This Row],[Prix_Unit_HT]],2)*Tableau1[[#This Row],[Qte_commande]]</f>
        <v>-208.92000000000002</v>
      </c>
      <c r="P843" s="57">
        <f>ROUND(Tableau1[[#This Row],[Prix_Unit_TTC]],2)*Tableau1[[#This Row],[Qte_commande]]</f>
        <v>-250.68</v>
      </c>
      <c r="Q843" s="1">
        <v>-12</v>
      </c>
      <c r="R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843" s="1"/>
      <c r="V843" s="1"/>
    </row>
    <row r="844" spans="1:22" ht="14.7" customHeight="1" x14ac:dyDescent="0.25">
      <c r="A844" s="2">
        <v>43208</v>
      </c>
      <c r="B844" s="56" t="s">
        <v>517</v>
      </c>
      <c r="C844" s="1" t="s">
        <v>512</v>
      </c>
      <c r="D844" s="1" t="s">
        <v>453</v>
      </c>
      <c r="E844" s="193"/>
      <c r="G844" s="1" t="s">
        <v>1247</v>
      </c>
      <c r="H844" s="1" t="s">
        <v>1274</v>
      </c>
      <c r="I844" s="1" t="s">
        <v>1175</v>
      </c>
      <c r="J844" s="56">
        <v>70</v>
      </c>
      <c r="K844" s="81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57">
        <f>ROUND(Tableau1[[#This Row],[Prix_Unit_HT]],2)*Tableau1[[#This Row],[Qte_commande]]</f>
        <v>1879.5</v>
      </c>
      <c r="P844" s="57">
        <f>ROUND(Tableau1[[#This Row],[Prix_Unit_TTC]],2)*Tableau1[[#This Row],[Qte_commande]]</f>
        <v>2256</v>
      </c>
      <c r="Q844" s="1">
        <v>150</v>
      </c>
      <c r="R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44" s="1"/>
      <c r="V844" s="1"/>
    </row>
    <row r="845" spans="1:22" ht="14.7" customHeight="1" x14ac:dyDescent="0.25">
      <c r="A845" s="2">
        <v>43208</v>
      </c>
      <c r="B845" s="56" t="s">
        <v>632</v>
      </c>
      <c r="C845" s="1" t="s">
        <v>94</v>
      </c>
      <c r="D845" s="1" t="s">
        <v>96</v>
      </c>
      <c r="E845" s="193"/>
      <c r="G845" s="1" t="s">
        <v>1247</v>
      </c>
      <c r="H845" s="1" t="s">
        <v>1274</v>
      </c>
      <c r="I845" s="1" t="s">
        <v>1175</v>
      </c>
      <c r="J845" s="56">
        <v>70</v>
      </c>
      <c r="K845" s="81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57">
        <f>ROUND(Tableau1[[#This Row],[Prix_Unit_HT]],2)*Tableau1[[#This Row],[Qte_commande]]</f>
        <v>-1127.7</v>
      </c>
      <c r="P845" s="57">
        <f>ROUND(Tableau1[[#This Row],[Prix_Unit_TTC]],2)*Tableau1[[#This Row],[Qte_commande]]</f>
        <v>-1353.6</v>
      </c>
      <c r="Q845" s="1">
        <v>-90</v>
      </c>
      <c r="R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-90</v>
      </c>
      <c r="U845" s="1"/>
      <c r="V845" s="1"/>
    </row>
    <row r="846" spans="1:22" ht="14.7" customHeight="1" x14ac:dyDescent="0.25">
      <c r="A846" s="2">
        <v>43208</v>
      </c>
      <c r="B846" s="56" t="s">
        <v>632</v>
      </c>
      <c r="C846" s="1" t="s">
        <v>94</v>
      </c>
      <c r="D846" s="1" t="s">
        <v>96</v>
      </c>
      <c r="E846" s="193"/>
      <c r="G846" s="1" t="s">
        <v>1247</v>
      </c>
      <c r="H846" s="1" t="s">
        <v>1274</v>
      </c>
      <c r="I846" s="1" t="s">
        <v>1175</v>
      </c>
      <c r="J846" s="56">
        <v>100</v>
      </c>
      <c r="K846" s="81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57">
        <f>ROUND(Tableau1[[#This Row],[Prix_Unit_HT]],2)*Tableau1[[#This Row],[Qte_commande]]</f>
        <v>-205.20000000000002</v>
      </c>
      <c r="P846" s="57">
        <f>ROUND(Tableau1[[#This Row],[Prix_Unit_TTC]],2)*Tableau1[[#This Row],[Qte_commande]]</f>
        <v>-246.24</v>
      </c>
      <c r="Q846" s="1">
        <v>-17.14</v>
      </c>
      <c r="R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-17.142857142857142</v>
      </c>
      <c r="U846" s="1"/>
      <c r="V846" s="1"/>
    </row>
    <row r="847" spans="1:22" ht="14.7" customHeight="1" x14ac:dyDescent="0.25">
      <c r="A847" s="2">
        <v>43208</v>
      </c>
      <c r="B847" s="56" t="s">
        <v>516</v>
      </c>
      <c r="C847" s="1" t="s">
        <v>94</v>
      </c>
      <c r="D847" s="1" t="s">
        <v>96</v>
      </c>
      <c r="E847" s="193"/>
      <c r="G847" s="1" t="s">
        <v>1247</v>
      </c>
      <c r="H847" s="1" t="s">
        <v>1274</v>
      </c>
      <c r="I847" s="1" t="s">
        <v>1175</v>
      </c>
      <c r="J847" s="56">
        <v>175</v>
      </c>
      <c r="K847" s="81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57">
        <f>ROUND(Tableau1[[#This Row],[Prix_Unit_HT]],2)*Tableau1[[#This Row],[Qte_commande]]</f>
        <v>347.04</v>
      </c>
      <c r="P847" s="57">
        <f>ROUND(Tableau1[[#This Row],[Prix_Unit_TTC]],2)*Tableau1[[#This Row],[Qte_commande]]</f>
        <v>416.40000000000003</v>
      </c>
      <c r="Q847" s="1">
        <v>30</v>
      </c>
      <c r="R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47" s="1"/>
      <c r="V847" s="1"/>
    </row>
    <row r="848" spans="1:22" ht="14.7" customHeight="1" x14ac:dyDescent="0.25">
      <c r="A848" s="2">
        <v>43208</v>
      </c>
      <c r="B848" s="56" t="s">
        <v>632</v>
      </c>
      <c r="C848" s="1" t="s">
        <v>94</v>
      </c>
      <c r="D848" s="1" t="s">
        <v>96</v>
      </c>
      <c r="E848" s="193"/>
      <c r="G848" s="1" t="s">
        <v>1247</v>
      </c>
      <c r="H848" s="1" t="s">
        <v>1274</v>
      </c>
      <c r="I848" s="1" t="s">
        <v>1175</v>
      </c>
      <c r="J848" s="56">
        <v>175</v>
      </c>
      <c r="K848" s="81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57">
        <f>ROUND(Tableau1[[#This Row],[Prix_Unit_HT]],2)*Tableau1[[#This Row],[Qte_commande]]</f>
        <v>-347.04</v>
      </c>
      <c r="P848" s="57">
        <f>ROUND(Tableau1[[#This Row],[Prix_Unit_TTC]],2)*Tableau1[[#This Row],[Qte_commande]]</f>
        <v>-416.40000000000003</v>
      </c>
      <c r="Q848" s="1">
        <v>-30</v>
      </c>
      <c r="R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-30.000000000000004</v>
      </c>
      <c r="U848" s="1"/>
      <c r="V848" s="1"/>
    </row>
    <row r="849" spans="1:22" ht="14.7" customHeight="1" x14ac:dyDescent="0.25">
      <c r="A849" s="2">
        <v>43208</v>
      </c>
      <c r="B849" s="56" t="s">
        <v>516</v>
      </c>
      <c r="C849" s="1" t="s">
        <v>94</v>
      </c>
      <c r="D849" s="1" t="s">
        <v>96</v>
      </c>
      <c r="E849" s="193"/>
      <c r="G849" s="1" t="s">
        <v>1247</v>
      </c>
      <c r="H849" s="1" t="s">
        <v>1275</v>
      </c>
      <c r="I849" s="1" t="s">
        <v>1243</v>
      </c>
      <c r="J849" s="56">
        <v>50</v>
      </c>
      <c r="K849" s="81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57">
        <f>ROUND(Tableau1[[#This Row],[Prix_Unit_HT]],2)*Tableau1[[#This Row],[Qte_commande]]</f>
        <v>400</v>
      </c>
      <c r="P849" s="57">
        <f>ROUND(Tableau1[[#This Row],[Prix_Unit_TTC]],2)*Tableau1[[#This Row],[Qte_commande]]</f>
        <v>424</v>
      </c>
      <c r="Q849" s="1">
        <v>285.70999999999998</v>
      </c>
      <c r="R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285.71428571428572</v>
      </c>
      <c r="U849" s="1"/>
      <c r="V849" s="1"/>
    </row>
    <row r="850" spans="1:22" ht="14.7" customHeight="1" x14ac:dyDescent="0.25">
      <c r="A850" s="2">
        <v>43208</v>
      </c>
      <c r="B850" s="56" t="s">
        <v>516</v>
      </c>
      <c r="C850" s="1" t="s">
        <v>94</v>
      </c>
      <c r="D850" s="1" t="s">
        <v>96</v>
      </c>
      <c r="E850" s="193"/>
      <c r="G850" s="1" t="s">
        <v>1247</v>
      </c>
      <c r="H850" s="1" t="s">
        <v>1274</v>
      </c>
      <c r="I850" s="1" t="s">
        <v>1245</v>
      </c>
      <c r="J850" s="56">
        <v>70</v>
      </c>
      <c r="K850" s="81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57">
        <f>ROUND(Tableau1[[#This Row],[Prix_Unit_HT]],2)*Tableau1[[#This Row],[Qte_commande]]</f>
        <v>150.72</v>
      </c>
      <c r="P850" s="57">
        <f>ROUND(Tableau1[[#This Row],[Prix_Unit_TTC]],2)*Tableau1[[#This Row],[Qte_commande]]</f>
        <v>180.84</v>
      </c>
      <c r="Q850" s="1">
        <v>12</v>
      </c>
      <c r="R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50" s="1"/>
      <c r="V850" s="1"/>
    </row>
    <row r="851" spans="1:22" ht="14.7" customHeight="1" x14ac:dyDescent="0.25">
      <c r="A851" s="2">
        <v>43208</v>
      </c>
      <c r="B851" s="56" t="s">
        <v>517</v>
      </c>
      <c r="C851" s="1" t="s">
        <v>512</v>
      </c>
      <c r="D851" s="1" t="s">
        <v>453</v>
      </c>
      <c r="E851" s="193"/>
      <c r="G851" s="1" t="s">
        <v>1247</v>
      </c>
      <c r="H851" s="1" t="s">
        <v>1274</v>
      </c>
      <c r="I851" s="1" t="s">
        <v>1245</v>
      </c>
      <c r="J851" s="56">
        <v>70</v>
      </c>
      <c r="K851" s="81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57">
        <f>ROUND(Tableau1[[#This Row],[Prix_Unit_HT]],2)*Tableau1[[#This Row],[Qte_commande]]</f>
        <v>226.08</v>
      </c>
      <c r="P851" s="57">
        <f>ROUND(Tableau1[[#This Row],[Prix_Unit_TTC]],2)*Tableau1[[#This Row],[Qte_commande]]</f>
        <v>271.26</v>
      </c>
      <c r="Q851" s="1">
        <v>18</v>
      </c>
      <c r="R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851" s="1"/>
      <c r="V851" s="1"/>
    </row>
    <row r="852" spans="1:22" ht="14.7" customHeight="1" x14ac:dyDescent="0.25">
      <c r="A852" s="2">
        <v>43217</v>
      </c>
      <c r="B852" s="56" t="s">
        <v>547</v>
      </c>
      <c r="C852" s="1" t="s">
        <v>344</v>
      </c>
      <c r="D852" s="1" t="s">
        <v>8</v>
      </c>
      <c r="E852" s="193"/>
      <c r="G852" s="1" t="s">
        <v>1163</v>
      </c>
      <c r="H852" s="1" t="s">
        <v>1276</v>
      </c>
      <c r="I852" s="1" t="s">
        <v>128</v>
      </c>
      <c r="J852" s="107">
        <v>3</v>
      </c>
      <c r="K852" s="81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57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57">
        <f>ROUND(Tableau1[[#This Row],[Prix_Unit_HT]],2)*Tableau1[[#This Row],[Qte_commande]]</f>
        <v>299</v>
      </c>
      <c r="P852" s="57">
        <f>ROUND(Tableau1[[#This Row],[Prix_Unit_TTC]],2)*Tableau1[[#This Row],[Qte_commande]]</f>
        <v>358.8</v>
      </c>
      <c r="Q852" s="1">
        <v>1</v>
      </c>
      <c r="R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2" s="1"/>
      <c r="V852" s="1"/>
    </row>
    <row r="853" spans="1:22" ht="14.7" customHeight="1" x14ac:dyDescent="0.25">
      <c r="A853" s="2">
        <v>43217</v>
      </c>
      <c r="B853" s="56" t="s">
        <v>548</v>
      </c>
      <c r="C853" s="1" t="s">
        <v>549</v>
      </c>
      <c r="D853" s="1" t="s">
        <v>550</v>
      </c>
      <c r="E853" s="193"/>
      <c r="G853" s="1" t="s">
        <v>1163</v>
      </c>
      <c r="H853" s="1" t="s">
        <v>1276</v>
      </c>
      <c r="I853" s="1" t="s">
        <v>128</v>
      </c>
      <c r="J853" s="107">
        <v>3</v>
      </c>
      <c r="K853" s="81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57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57">
        <f>ROUND(Tableau1[[#This Row],[Prix_Unit_HT]],2)*Tableau1[[#This Row],[Qte_commande]]</f>
        <v>299</v>
      </c>
      <c r="P853" s="57">
        <f>ROUND(Tableau1[[#This Row],[Prix_Unit_TTC]],2)*Tableau1[[#This Row],[Qte_commande]]</f>
        <v>358.8</v>
      </c>
      <c r="Q853" s="1">
        <v>1</v>
      </c>
      <c r="R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3" s="1"/>
      <c r="V853" s="1"/>
    </row>
    <row r="854" spans="1:22" ht="14.7" customHeight="1" x14ac:dyDescent="0.25">
      <c r="A854" s="2">
        <v>43217</v>
      </c>
      <c r="B854" s="56" t="s">
        <v>551</v>
      </c>
      <c r="C854" s="1" t="s">
        <v>552</v>
      </c>
      <c r="D854" s="1" t="s">
        <v>47</v>
      </c>
      <c r="E854" s="193"/>
      <c r="G854" s="1" t="s">
        <v>1163</v>
      </c>
      <c r="H854" s="1" t="s">
        <v>1276</v>
      </c>
      <c r="I854" s="1" t="s">
        <v>128</v>
      </c>
      <c r="J854" s="107">
        <v>3</v>
      </c>
      <c r="K854" s="81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57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57">
        <f>ROUND(Tableau1[[#This Row],[Prix_Unit_HT]],2)*Tableau1[[#This Row],[Qte_commande]]</f>
        <v>299</v>
      </c>
      <c r="P854" s="57">
        <f>ROUND(Tableau1[[#This Row],[Prix_Unit_TTC]],2)*Tableau1[[#This Row],[Qte_commande]]</f>
        <v>358.8</v>
      </c>
      <c r="Q854" s="1">
        <v>1</v>
      </c>
      <c r="R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4" s="1"/>
      <c r="V854" s="1"/>
    </row>
    <row r="855" spans="1:22" ht="14.7" customHeight="1" x14ac:dyDescent="0.25">
      <c r="A855" s="2">
        <v>43217</v>
      </c>
      <c r="B855" s="56" t="s">
        <v>553</v>
      </c>
      <c r="C855" s="1" t="s">
        <v>554</v>
      </c>
      <c r="D855" s="1" t="s">
        <v>47</v>
      </c>
      <c r="E855" s="193"/>
      <c r="G855" s="1" t="s">
        <v>1163</v>
      </c>
      <c r="H855" s="1" t="s">
        <v>1276</v>
      </c>
      <c r="I855" s="1" t="s">
        <v>128</v>
      </c>
      <c r="J855" s="107">
        <v>3</v>
      </c>
      <c r="K855" s="81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57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57">
        <f>ROUND(Tableau1[[#This Row],[Prix_Unit_HT]],2)*Tableau1[[#This Row],[Qte_commande]]</f>
        <v>299</v>
      </c>
      <c r="P855" s="57">
        <f>ROUND(Tableau1[[#This Row],[Prix_Unit_TTC]],2)*Tableau1[[#This Row],[Qte_commande]]</f>
        <v>358.8</v>
      </c>
      <c r="Q855" s="1">
        <v>1</v>
      </c>
      <c r="R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5" s="1"/>
      <c r="V855" s="1"/>
    </row>
    <row r="856" spans="1:22" ht="14.7" customHeight="1" x14ac:dyDescent="0.25">
      <c r="A856" s="2">
        <v>43217</v>
      </c>
      <c r="B856" s="56" t="s">
        <v>555</v>
      </c>
      <c r="C856" s="1" t="s">
        <v>171</v>
      </c>
      <c r="D856" s="1" t="s">
        <v>171</v>
      </c>
      <c r="E856" s="193"/>
      <c r="G856" s="1" t="s">
        <v>1163</v>
      </c>
      <c r="H856" s="1" t="s">
        <v>1276</v>
      </c>
      <c r="I856" s="1" t="s">
        <v>128</v>
      </c>
      <c r="J856" s="107">
        <v>3</v>
      </c>
      <c r="K856" s="81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57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57">
        <f>ROUND(Tableau1[[#This Row],[Prix_Unit_HT]],2)*Tableau1[[#This Row],[Qte_commande]]</f>
        <v>299</v>
      </c>
      <c r="P856" s="57">
        <f>ROUND(Tableau1[[#This Row],[Prix_Unit_TTC]],2)*Tableau1[[#This Row],[Qte_commande]]</f>
        <v>358.8</v>
      </c>
      <c r="Q856" s="1">
        <v>1</v>
      </c>
      <c r="R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6" s="1"/>
      <c r="V856" s="1"/>
    </row>
    <row r="857" spans="1:22" ht="14.7" customHeight="1" x14ac:dyDescent="0.25">
      <c r="A857" s="2">
        <v>43217</v>
      </c>
      <c r="B857" s="56" t="s">
        <v>544</v>
      </c>
      <c r="C857" s="1" t="s">
        <v>545</v>
      </c>
      <c r="D857" s="1" t="s">
        <v>546</v>
      </c>
      <c r="E857" s="193"/>
      <c r="G857" s="1" t="s">
        <v>1163</v>
      </c>
      <c r="H857" s="1" t="s">
        <v>1276</v>
      </c>
      <c r="I857" s="1" t="s">
        <v>128</v>
      </c>
      <c r="J857" s="107">
        <v>3</v>
      </c>
      <c r="K857" s="81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57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57">
        <f>ROUND(Tableau1[[#This Row],[Prix_Unit_HT]],2)*Tableau1[[#This Row],[Qte_commande]]</f>
        <v>299</v>
      </c>
      <c r="P857" s="57">
        <f>ROUND(Tableau1[[#This Row],[Prix_Unit_TTC]],2)*Tableau1[[#This Row],[Qte_commande]]</f>
        <v>358.8</v>
      </c>
      <c r="Q857" s="1">
        <v>1</v>
      </c>
      <c r="R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57" s="1"/>
      <c r="V857" s="1"/>
    </row>
    <row r="858" spans="1:22" ht="14.7" customHeight="1" x14ac:dyDescent="0.25">
      <c r="A858" s="2">
        <v>43220</v>
      </c>
      <c r="B858" s="56" t="s">
        <v>466</v>
      </c>
      <c r="C858" s="1" t="s">
        <v>467</v>
      </c>
      <c r="D858" s="1" t="s">
        <v>11</v>
      </c>
      <c r="E858" s="193"/>
      <c r="G858" s="1" t="s">
        <v>1247</v>
      </c>
      <c r="H858" s="1" t="s">
        <v>1274</v>
      </c>
      <c r="I858" s="1" t="s">
        <v>1226</v>
      </c>
      <c r="J858" s="56">
        <v>70</v>
      </c>
      <c r="K858" s="81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57">
        <f>ROUND(Tableau1[[#This Row],[Prix_Unit_HT]],2)*Tableau1[[#This Row],[Qte_commande]]</f>
        <v>60.480000000000004</v>
      </c>
      <c r="P858" s="57">
        <f>ROUND(Tableau1[[#This Row],[Prix_Unit_TTC]],2)*Tableau1[[#This Row],[Qte_commande]]</f>
        <v>72.570000000000007</v>
      </c>
      <c r="Q858" s="1">
        <v>3</v>
      </c>
      <c r="R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858" s="1"/>
      <c r="V858" s="1"/>
    </row>
    <row r="859" spans="1:22" ht="14.7" customHeight="1" x14ac:dyDescent="0.25">
      <c r="A859" s="2">
        <v>43220</v>
      </c>
      <c r="B859" s="56" t="s">
        <v>683</v>
      </c>
      <c r="C859" s="1" t="s">
        <v>226</v>
      </c>
      <c r="D859" s="1" t="s">
        <v>228</v>
      </c>
      <c r="E859" s="193"/>
      <c r="G859" s="1" t="s">
        <v>1247</v>
      </c>
      <c r="H859" s="1" t="s">
        <v>1274</v>
      </c>
      <c r="I859" s="1" t="s">
        <v>1175</v>
      </c>
      <c r="J859" s="56">
        <v>70</v>
      </c>
      <c r="K859" s="81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57">
        <f>ROUND(Tableau1[[#This Row],[Prix_Unit_HT]],2)*Tableau1[[#This Row],[Qte_commande]]</f>
        <v>1879.5</v>
      </c>
      <c r="P859" s="57">
        <f>ROUND(Tableau1[[#This Row],[Prix_Unit_TTC]],2)*Tableau1[[#This Row],[Qte_commande]]</f>
        <v>2256</v>
      </c>
      <c r="Q859" s="1">
        <v>150</v>
      </c>
      <c r="R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59" s="1"/>
      <c r="V859" s="1"/>
    </row>
    <row r="860" spans="1:22" ht="14.7" customHeight="1" x14ac:dyDescent="0.25">
      <c r="A860" s="2">
        <v>43220</v>
      </c>
      <c r="B860" s="56" t="s">
        <v>433</v>
      </c>
      <c r="C860" s="1" t="s">
        <v>434</v>
      </c>
      <c r="D860" s="1" t="s">
        <v>20</v>
      </c>
      <c r="E860" s="193"/>
      <c r="G860" s="1" t="s">
        <v>1247</v>
      </c>
      <c r="H860" s="1" t="s">
        <v>1274</v>
      </c>
      <c r="I860" s="1" t="s">
        <v>1175</v>
      </c>
      <c r="J860" s="56">
        <v>100</v>
      </c>
      <c r="K860" s="81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57">
        <f>ROUND(Tableau1[[#This Row],[Prix_Unit_HT]],2)*Tableau1[[#This Row],[Qte_commande]]</f>
        <v>205.20000000000002</v>
      </c>
      <c r="P860" s="57">
        <f>ROUND(Tableau1[[#This Row],[Prix_Unit_TTC]],2)*Tableau1[[#This Row],[Qte_commande]]</f>
        <v>246.24</v>
      </c>
      <c r="Q860" s="1">
        <v>17.14</v>
      </c>
      <c r="R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860" s="1"/>
      <c r="V860" s="1"/>
    </row>
    <row r="861" spans="1:22" ht="14.7" customHeight="1" x14ac:dyDescent="0.25">
      <c r="A861" s="2">
        <v>43220</v>
      </c>
      <c r="B861" s="56" t="s">
        <v>433</v>
      </c>
      <c r="C861" s="1" t="s">
        <v>434</v>
      </c>
      <c r="D861" s="1" t="s">
        <v>20</v>
      </c>
      <c r="E861" s="193"/>
      <c r="G861" s="1" t="s">
        <v>1247</v>
      </c>
      <c r="H861" s="1" t="s">
        <v>1274</v>
      </c>
      <c r="I861" s="1" t="s">
        <v>1175</v>
      </c>
      <c r="J861" s="56">
        <v>175</v>
      </c>
      <c r="K861" s="81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57">
        <f>ROUND(Tableau1[[#This Row],[Prix_Unit_HT]],2)*Tableau1[[#This Row],[Qte_commande]]</f>
        <v>347.04</v>
      </c>
      <c r="P861" s="57">
        <f>ROUND(Tableau1[[#This Row],[Prix_Unit_TTC]],2)*Tableau1[[#This Row],[Qte_commande]]</f>
        <v>416.40000000000003</v>
      </c>
      <c r="Q861" s="1">
        <v>30</v>
      </c>
      <c r="R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61" s="1"/>
      <c r="V861" s="1"/>
    </row>
    <row r="862" spans="1:22" ht="14.7" customHeight="1" x14ac:dyDescent="0.25">
      <c r="A862" s="2">
        <v>43220</v>
      </c>
      <c r="B862" s="56" t="s">
        <v>466</v>
      </c>
      <c r="C862" s="1" t="s">
        <v>467</v>
      </c>
      <c r="D862" s="1" t="s">
        <v>11</v>
      </c>
      <c r="E862" s="193"/>
      <c r="G862" s="1" t="s">
        <v>1247</v>
      </c>
      <c r="H862" s="1" t="s">
        <v>1275</v>
      </c>
      <c r="I862" s="1" t="s">
        <v>1243</v>
      </c>
      <c r="J862" s="56">
        <v>50</v>
      </c>
      <c r="K862" s="81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57">
        <f>ROUND(Tableau1[[#This Row],[Prix_Unit_HT]],2)*Tableau1[[#This Row],[Qte_commande]]</f>
        <v>20</v>
      </c>
      <c r="P862" s="57">
        <f>ROUND(Tableau1[[#This Row],[Prix_Unit_TTC]],2)*Tableau1[[#This Row],[Qte_commande]]</f>
        <v>21.200000000000003</v>
      </c>
      <c r="Q862" s="1">
        <v>14.29</v>
      </c>
      <c r="R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862" s="1"/>
      <c r="V862" s="1"/>
    </row>
    <row r="863" spans="1:22" ht="14.7" customHeight="1" x14ac:dyDescent="0.25">
      <c r="A863" s="2">
        <v>43220</v>
      </c>
      <c r="B863" s="56" t="s">
        <v>466</v>
      </c>
      <c r="C863" s="1" t="s">
        <v>467</v>
      </c>
      <c r="D863" s="1" t="s">
        <v>11</v>
      </c>
      <c r="E863" s="193"/>
      <c r="G863" s="1" t="s">
        <v>1247</v>
      </c>
      <c r="H863" s="1" t="s">
        <v>1274</v>
      </c>
      <c r="I863" s="1" t="s">
        <v>1188</v>
      </c>
      <c r="J863" s="56">
        <v>70</v>
      </c>
      <c r="K863" s="81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57">
        <f>ROUND(Tableau1[[#This Row],[Prix_Unit_HT]],2)*Tableau1[[#This Row],[Qte_commande]]</f>
        <v>98.100000000000009</v>
      </c>
      <c r="P863" s="57">
        <f>ROUND(Tableau1[[#This Row],[Prix_Unit_TTC]],2)*Tableau1[[#This Row],[Qte_commande]]</f>
        <v>117.72</v>
      </c>
      <c r="Q863" s="1">
        <v>6</v>
      </c>
      <c r="R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3" s="1"/>
      <c r="V863" s="1"/>
    </row>
    <row r="864" spans="1:22" ht="14.7" customHeight="1" x14ac:dyDescent="0.25">
      <c r="A864" s="2">
        <v>43220</v>
      </c>
      <c r="B864" s="56" t="s">
        <v>466</v>
      </c>
      <c r="C864" s="1" t="s">
        <v>467</v>
      </c>
      <c r="D864" s="1" t="s">
        <v>11</v>
      </c>
      <c r="E864" s="193"/>
      <c r="G864" s="1" t="s">
        <v>1247</v>
      </c>
      <c r="H864" s="1" t="s">
        <v>1274</v>
      </c>
      <c r="I864" s="7" t="s">
        <v>1199</v>
      </c>
      <c r="J864" s="56">
        <v>70</v>
      </c>
      <c r="K864" s="81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57">
        <f>ROUND(Tableau1[[#This Row],[Prix_Unit_HT]],2)*Tableau1[[#This Row],[Qte_commande]]</f>
        <v>71.41</v>
      </c>
      <c r="P864" s="57">
        <f>ROUND(Tableau1[[#This Row],[Prix_Unit_TTC]],2)*Tableau1[[#This Row],[Qte_commande]]</f>
        <v>85.69</v>
      </c>
      <c r="Q864" s="1">
        <v>1</v>
      </c>
      <c r="R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64" s="1"/>
      <c r="V864" s="1"/>
    </row>
    <row r="865" spans="1:22" ht="14.7" customHeight="1" x14ac:dyDescent="0.25">
      <c r="A865" s="2">
        <v>43220</v>
      </c>
      <c r="B865" s="56" t="s">
        <v>466</v>
      </c>
      <c r="C865" s="1" t="s">
        <v>467</v>
      </c>
      <c r="D865" s="1" t="s">
        <v>11</v>
      </c>
      <c r="E865" s="193"/>
      <c r="G865" s="1" t="s">
        <v>1247</v>
      </c>
      <c r="H865" s="1" t="s">
        <v>1274</v>
      </c>
      <c r="I865" s="1" t="s">
        <v>1189</v>
      </c>
      <c r="J865" s="56">
        <v>70</v>
      </c>
      <c r="K865" s="81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57">
        <f>ROUND(Tableau1[[#This Row],[Prix_Unit_HT]],2)*Tableau1[[#This Row],[Qte_commande]]</f>
        <v>88.14</v>
      </c>
      <c r="P865" s="57">
        <f>ROUND(Tableau1[[#This Row],[Prix_Unit_TTC]],2)*Tableau1[[#This Row],[Qte_commande]]</f>
        <v>105.78</v>
      </c>
      <c r="Q865" s="1">
        <v>6</v>
      </c>
      <c r="R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65" s="1"/>
      <c r="V865" s="1"/>
    </row>
    <row r="866" spans="1:22" ht="14.7" customHeight="1" x14ac:dyDescent="0.25">
      <c r="A866" s="2">
        <v>43220</v>
      </c>
      <c r="B866" s="56" t="s">
        <v>675</v>
      </c>
      <c r="C866" s="1" t="s">
        <v>111</v>
      </c>
      <c r="D866" s="1" t="s">
        <v>4</v>
      </c>
      <c r="E866" s="193"/>
      <c r="G866" s="1" t="s">
        <v>1163</v>
      </c>
      <c r="H866" s="1" t="s">
        <v>1274</v>
      </c>
      <c r="I866" s="1" t="s">
        <v>1223</v>
      </c>
      <c r="J866" s="56">
        <v>50</v>
      </c>
      <c r="K866" s="81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57">
        <f>ROUND(Tableau1[[#This Row],[Prix_Unit_HT]],2)*Tableau1[[#This Row],[Qte_commande]]</f>
        <v>336.6</v>
      </c>
      <c r="P866" s="57">
        <f>ROUND(Tableau1[[#This Row],[Prix_Unit_TTC]],2)*Tableau1[[#This Row],[Qte_commande]]</f>
        <v>403.91999999999996</v>
      </c>
      <c r="Q866" s="1">
        <v>8.57</v>
      </c>
      <c r="R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866" s="1"/>
      <c r="V866" s="1"/>
    </row>
    <row r="867" spans="1:22" ht="14.7" customHeight="1" x14ac:dyDescent="0.25">
      <c r="A867" s="2">
        <v>43220</v>
      </c>
      <c r="B867" s="56" t="s">
        <v>466</v>
      </c>
      <c r="C867" s="1" t="s">
        <v>467</v>
      </c>
      <c r="D867" s="1" t="s">
        <v>11</v>
      </c>
      <c r="E867" s="193"/>
      <c r="G867" s="1" t="s">
        <v>1247</v>
      </c>
      <c r="H867" s="1" t="s">
        <v>1274</v>
      </c>
      <c r="I867" s="1" t="s">
        <v>1223</v>
      </c>
      <c r="J867" s="56">
        <v>50</v>
      </c>
      <c r="K867" s="81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57">
        <f>ROUND(Tableau1[[#This Row],[Prix_Unit_HT]],2)*Tableau1[[#This Row],[Qte_commande]]</f>
        <v>75.570000000000007</v>
      </c>
      <c r="P867" s="57">
        <f>ROUND(Tableau1[[#This Row],[Prix_Unit_TTC]],2)*Tableau1[[#This Row],[Qte_commande]]</f>
        <v>90.69</v>
      </c>
      <c r="Q867" s="1">
        <v>2.14</v>
      </c>
      <c r="R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867" s="1"/>
      <c r="V867" s="1"/>
    </row>
    <row r="868" spans="1:22" ht="14.7" customHeight="1" x14ac:dyDescent="0.25">
      <c r="A868" s="2">
        <v>43220</v>
      </c>
      <c r="B868" s="56" t="s">
        <v>433</v>
      </c>
      <c r="C868" s="1" t="s">
        <v>434</v>
      </c>
      <c r="D868" s="1" t="s">
        <v>20</v>
      </c>
      <c r="E868" s="193"/>
      <c r="G868" s="1" t="s">
        <v>1247</v>
      </c>
      <c r="H868" s="1" t="s">
        <v>1274</v>
      </c>
      <c r="I868" s="1" t="s">
        <v>1217</v>
      </c>
      <c r="J868" s="56">
        <v>70</v>
      </c>
      <c r="K868" s="81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57">
        <f>ROUND(Tableau1[[#This Row],[Prix_Unit_HT]],2)*Tableau1[[#This Row],[Qte_commande]]</f>
        <v>132.35999999999999</v>
      </c>
      <c r="P868" s="57">
        <f>ROUND(Tableau1[[#This Row],[Prix_Unit_TTC]],2)*Tableau1[[#This Row],[Qte_commande]]</f>
        <v>158.76</v>
      </c>
      <c r="Q868" s="1">
        <v>12</v>
      </c>
      <c r="R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68" s="1"/>
      <c r="V868" s="1"/>
    </row>
    <row r="869" spans="1:22" ht="14.7" customHeight="1" x14ac:dyDescent="0.25">
      <c r="A869" s="2">
        <v>43220</v>
      </c>
      <c r="B869" s="56" t="s">
        <v>466</v>
      </c>
      <c r="C869" s="1" t="s">
        <v>467</v>
      </c>
      <c r="D869" s="1" t="s">
        <v>11</v>
      </c>
      <c r="E869" s="193"/>
      <c r="G869" s="1" t="s">
        <v>1247</v>
      </c>
      <c r="H869" s="1" t="s">
        <v>1275</v>
      </c>
      <c r="I869" s="1" t="s">
        <v>1237</v>
      </c>
      <c r="J869" s="56">
        <v>20</v>
      </c>
      <c r="K869" s="81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57">
        <f>ROUND(Tableau1[[#This Row],[Prix_Unit_HT]],2)*Tableau1[[#This Row],[Qte_commande]]</f>
        <v>19.440000000000001</v>
      </c>
      <c r="P869" s="57">
        <f>ROUND(Tableau1[[#This Row],[Prix_Unit_TTC]],2)*Tableau1[[#This Row],[Qte_commande]]</f>
        <v>20.399999999999999</v>
      </c>
      <c r="Q869" s="1">
        <v>6.86</v>
      </c>
      <c r="R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869" s="1"/>
      <c r="V869" s="1"/>
    </row>
    <row r="870" spans="1:22" ht="14.7" customHeight="1" x14ac:dyDescent="0.25">
      <c r="A870" s="2">
        <v>43222</v>
      </c>
      <c r="B870" s="56" t="s">
        <v>438</v>
      </c>
      <c r="C870" s="1" t="s">
        <v>70</v>
      </c>
      <c r="D870" s="1" t="s">
        <v>20</v>
      </c>
      <c r="E870" s="193"/>
      <c r="G870" s="1" t="s">
        <v>1247</v>
      </c>
      <c r="H870" s="1" t="s">
        <v>1274</v>
      </c>
      <c r="I870" s="1" t="s">
        <v>1175</v>
      </c>
      <c r="J870" s="56">
        <v>175</v>
      </c>
      <c r="K870" s="81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57">
        <f>ROUND(Tableau1[[#This Row],[Prix_Unit_HT]],2)*Tableau1[[#This Row],[Qte_commande]]</f>
        <v>347.04</v>
      </c>
      <c r="P870" s="57">
        <f>ROUND(Tableau1[[#This Row],[Prix_Unit_TTC]],2)*Tableau1[[#This Row],[Qte_commande]]</f>
        <v>416.40000000000003</v>
      </c>
      <c r="Q870" s="1">
        <v>30</v>
      </c>
      <c r="R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70" s="1"/>
      <c r="V870" s="1"/>
    </row>
    <row r="871" spans="1:22" ht="14.7" customHeight="1" x14ac:dyDescent="0.25">
      <c r="A871" s="2">
        <v>43222</v>
      </c>
      <c r="B871" s="56" t="s">
        <v>438</v>
      </c>
      <c r="C871" s="1" t="s">
        <v>70</v>
      </c>
      <c r="D871" s="1" t="s">
        <v>20</v>
      </c>
      <c r="E871" s="193"/>
      <c r="G871" s="1" t="s">
        <v>1247</v>
      </c>
      <c r="H871" s="1" t="s">
        <v>1274</v>
      </c>
      <c r="I871" s="1" t="s">
        <v>1175</v>
      </c>
      <c r="J871" s="56">
        <v>175</v>
      </c>
      <c r="K871" s="81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57">
        <f>ROUND(Tableau1[[#This Row],[Prix_Unit_HT]],2)*Tableau1[[#This Row],[Qte_commande]]</f>
        <v>173.52</v>
      </c>
      <c r="P871" s="57">
        <f>ROUND(Tableau1[[#This Row],[Prix_Unit_TTC]],2)*Tableau1[[#This Row],[Qte_commande]]</f>
        <v>208.20000000000002</v>
      </c>
      <c r="Q871" s="1">
        <v>15</v>
      </c>
      <c r="R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71" s="1"/>
      <c r="V871" s="1"/>
    </row>
    <row r="872" spans="1:22" ht="14.7" customHeight="1" x14ac:dyDescent="0.25">
      <c r="A872" s="2">
        <v>43222</v>
      </c>
      <c r="B872" s="56" t="s">
        <v>438</v>
      </c>
      <c r="C872" s="1" t="s">
        <v>70</v>
      </c>
      <c r="D872" s="1" t="s">
        <v>20</v>
      </c>
      <c r="E872" s="193"/>
      <c r="G872" s="1" t="s">
        <v>1247</v>
      </c>
      <c r="H872" s="1" t="s">
        <v>1274</v>
      </c>
      <c r="I872" s="1" t="s">
        <v>1218</v>
      </c>
      <c r="J872" s="56">
        <v>70</v>
      </c>
      <c r="K872" s="81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57">
        <f>ROUND(Tableau1[[#This Row],[Prix_Unit_HT]],2)*Tableau1[[#This Row],[Qte_commande]]</f>
        <v>71.400000000000006</v>
      </c>
      <c r="P872" s="57">
        <f>ROUND(Tableau1[[#This Row],[Prix_Unit_TTC]],2)*Tableau1[[#This Row],[Qte_commande]]</f>
        <v>85.679999999999993</v>
      </c>
      <c r="Q872" s="1">
        <v>6</v>
      </c>
      <c r="R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72" s="1"/>
      <c r="V872" s="1"/>
    </row>
    <row r="873" spans="1:22" ht="14.7" customHeight="1" x14ac:dyDescent="0.25">
      <c r="A873" s="2">
        <v>43222</v>
      </c>
      <c r="B873" s="56" t="s">
        <v>438</v>
      </c>
      <c r="C873" s="1" t="s">
        <v>70</v>
      </c>
      <c r="D873" s="1" t="s">
        <v>20</v>
      </c>
      <c r="E873" s="193"/>
      <c r="G873" s="1" t="s">
        <v>1163</v>
      </c>
      <c r="H873" s="1" t="s">
        <v>1274</v>
      </c>
      <c r="I873" s="1" t="s">
        <v>1216</v>
      </c>
      <c r="J873" s="56">
        <v>100</v>
      </c>
      <c r="K873" s="81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57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57">
        <f>ROUND(Tableau1[[#This Row],[Prix_Unit_HT]],2)*Tableau1[[#This Row],[Qte_commande]]</f>
        <v>0</v>
      </c>
      <c r="P873" s="57">
        <f>ROUND(Tableau1[[#This Row],[Prix_Unit_TTC]],2)*Tableau1[[#This Row],[Qte_commande]]</f>
        <v>0</v>
      </c>
      <c r="Q873" s="1">
        <v>51.43</v>
      </c>
      <c r="R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873" s="1"/>
      <c r="V873" s="1"/>
    </row>
    <row r="874" spans="1:22" ht="14.7" customHeight="1" x14ac:dyDescent="0.25">
      <c r="A874" s="2">
        <v>43223</v>
      </c>
      <c r="B874" s="56" t="s">
        <v>720</v>
      </c>
      <c r="C874" s="1" t="s">
        <v>721</v>
      </c>
      <c r="D874" s="1" t="s">
        <v>722</v>
      </c>
      <c r="E874" s="193"/>
      <c r="G874" s="1" t="s">
        <v>1247</v>
      </c>
      <c r="H874" s="1" t="s">
        <v>1274</v>
      </c>
      <c r="I874" s="1" t="s">
        <v>1245</v>
      </c>
      <c r="J874" s="56">
        <v>70</v>
      </c>
      <c r="K874" s="81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57">
        <f>ROUND(Tableau1[[#This Row],[Prix_Unit_HT]],2)*Tableau1[[#This Row],[Qte_commande]]</f>
        <v>150.72</v>
      </c>
      <c r="P874" s="57">
        <f>ROUND(Tableau1[[#This Row],[Prix_Unit_TTC]],2)*Tableau1[[#This Row],[Qte_commande]]</f>
        <v>180.84</v>
      </c>
      <c r="Q874" s="1">
        <v>12</v>
      </c>
      <c r="R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4" s="1"/>
      <c r="V874" s="1"/>
    </row>
    <row r="875" spans="1:22" ht="14.7" customHeight="1" x14ac:dyDescent="0.25">
      <c r="A875" s="2">
        <v>43224</v>
      </c>
      <c r="B875" s="56" t="s">
        <v>410</v>
      </c>
      <c r="C875" s="1" t="s">
        <v>411</v>
      </c>
      <c r="D875" s="1" t="s">
        <v>412</v>
      </c>
      <c r="E875" s="193"/>
      <c r="G875" s="1" t="s">
        <v>1247</v>
      </c>
      <c r="H875" s="7" t="s">
        <v>1274</v>
      </c>
      <c r="I875" s="7" t="s">
        <v>1197</v>
      </c>
      <c r="J875" s="56">
        <v>70</v>
      </c>
      <c r="K875" s="81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57">
        <f>ROUND(Tableau1[[#This Row],[Prix_Unit_HT]],2)*Tableau1[[#This Row],[Qte_commande]]</f>
        <v>715.92</v>
      </c>
      <c r="P875" s="57">
        <f>ROUND(Tableau1[[#This Row],[Prix_Unit_TTC]],2)*Tableau1[[#This Row],[Qte_commande]]</f>
        <v>858.96</v>
      </c>
      <c r="Q875" s="1">
        <v>24</v>
      </c>
      <c r="R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875" s="1"/>
      <c r="V875" s="1"/>
    </row>
    <row r="876" spans="1:22" ht="14.7" customHeight="1" x14ac:dyDescent="0.25">
      <c r="A876" s="2">
        <v>43224</v>
      </c>
      <c r="B876" s="56" t="s">
        <v>410</v>
      </c>
      <c r="C876" s="1" t="s">
        <v>411</v>
      </c>
      <c r="D876" s="1" t="s">
        <v>412</v>
      </c>
      <c r="E876" s="193"/>
      <c r="G876" s="1" t="s">
        <v>1247</v>
      </c>
      <c r="H876" s="1" t="s">
        <v>1274</v>
      </c>
      <c r="I876" s="1" t="s">
        <v>1175</v>
      </c>
      <c r="J876" s="56">
        <v>100</v>
      </c>
      <c r="K876" s="81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57">
        <f>ROUND(Tableau1[[#This Row],[Prix_Unit_HT]],2)*Tableau1[[#This Row],[Qte_commande]]</f>
        <v>1641.6000000000001</v>
      </c>
      <c r="P876" s="57">
        <f>ROUND(Tableau1[[#This Row],[Prix_Unit_TTC]],2)*Tableau1[[#This Row],[Qte_commande]]</f>
        <v>1969.92</v>
      </c>
      <c r="Q876" s="1">
        <v>137.13999999999999</v>
      </c>
      <c r="R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876" s="1"/>
      <c r="V876" s="1"/>
    </row>
    <row r="877" spans="1:22" ht="14.7" customHeight="1" x14ac:dyDescent="0.25">
      <c r="A877" s="2">
        <v>43224</v>
      </c>
      <c r="B877" s="56" t="s">
        <v>410</v>
      </c>
      <c r="C877" s="1" t="s">
        <v>411</v>
      </c>
      <c r="D877" s="1" t="s">
        <v>412</v>
      </c>
      <c r="E877" s="193"/>
      <c r="G877" s="1" t="s">
        <v>1247</v>
      </c>
      <c r="H877" s="1" t="s">
        <v>1274</v>
      </c>
      <c r="I877" s="1" t="s">
        <v>1175</v>
      </c>
      <c r="J877" s="56">
        <v>175</v>
      </c>
      <c r="K877" s="81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57">
        <f>ROUND(Tableau1[[#This Row],[Prix_Unit_HT]],2)*Tableau1[[#This Row],[Qte_commande]]</f>
        <v>867.6</v>
      </c>
      <c r="P877" s="57">
        <f>ROUND(Tableau1[[#This Row],[Prix_Unit_TTC]],2)*Tableau1[[#This Row],[Qte_commande]]</f>
        <v>1041</v>
      </c>
      <c r="Q877" s="1">
        <v>75</v>
      </c>
      <c r="R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877" s="1"/>
      <c r="V877" s="1"/>
    </row>
    <row r="878" spans="1:22" ht="14.7" customHeight="1" x14ac:dyDescent="0.25">
      <c r="A878" s="2">
        <v>43224</v>
      </c>
      <c r="B878" s="56" t="s">
        <v>410</v>
      </c>
      <c r="C878" s="1" t="s">
        <v>411</v>
      </c>
      <c r="D878" s="1" t="s">
        <v>412</v>
      </c>
      <c r="E878" s="193"/>
      <c r="G878" s="1" t="s">
        <v>1247</v>
      </c>
      <c r="H878" s="1" t="s">
        <v>1274</v>
      </c>
      <c r="I878" s="1" t="s">
        <v>1188</v>
      </c>
      <c r="J878" s="56">
        <v>70</v>
      </c>
      <c r="K878" s="81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57">
        <f>ROUND(Tableau1[[#This Row],[Prix_Unit_HT]],2)*Tableau1[[#This Row],[Qte_commande]]</f>
        <v>196.20000000000002</v>
      </c>
      <c r="P878" s="57">
        <f>ROUND(Tableau1[[#This Row],[Prix_Unit_TTC]],2)*Tableau1[[#This Row],[Qte_commande]]</f>
        <v>235.44</v>
      </c>
      <c r="Q878" s="1">
        <v>12</v>
      </c>
      <c r="R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8" s="1"/>
      <c r="V878" s="1"/>
    </row>
    <row r="879" spans="1:22" ht="14.7" customHeight="1" x14ac:dyDescent="0.25">
      <c r="A879" s="2">
        <v>43224</v>
      </c>
      <c r="B879" s="56" t="s">
        <v>410</v>
      </c>
      <c r="C879" s="1" t="s">
        <v>411</v>
      </c>
      <c r="D879" s="1" t="s">
        <v>412</v>
      </c>
      <c r="E879" s="193"/>
      <c r="G879" s="1" t="s">
        <v>1247</v>
      </c>
      <c r="H879" s="1" t="s">
        <v>1274</v>
      </c>
      <c r="I879" s="7" t="s">
        <v>1190</v>
      </c>
      <c r="J879" s="56">
        <v>70</v>
      </c>
      <c r="K879" s="81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57">
        <f>ROUND(Tableau1[[#This Row],[Prix_Unit_HT]],2)*Tableau1[[#This Row],[Qte_commande]]</f>
        <v>240</v>
      </c>
      <c r="P879" s="57">
        <f>ROUND(Tableau1[[#This Row],[Prix_Unit_TTC]],2)*Tableau1[[#This Row],[Qte_commande]]</f>
        <v>288</v>
      </c>
      <c r="Q879" s="1">
        <v>12</v>
      </c>
      <c r="R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79" s="1"/>
      <c r="V879" s="1"/>
    </row>
    <row r="880" spans="1:22" ht="14.7" customHeight="1" x14ac:dyDescent="0.25">
      <c r="A880" s="2">
        <v>43224</v>
      </c>
      <c r="B880" s="56" t="s">
        <v>410</v>
      </c>
      <c r="C880" s="1" t="s">
        <v>411</v>
      </c>
      <c r="D880" s="1" t="s">
        <v>412</v>
      </c>
      <c r="E880" s="193"/>
      <c r="G880" s="1" t="s">
        <v>1247</v>
      </c>
      <c r="H880" s="1" t="s">
        <v>1274</v>
      </c>
      <c r="I880" s="7" t="s">
        <v>1199</v>
      </c>
      <c r="J880" s="56">
        <v>70</v>
      </c>
      <c r="K880" s="81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57">
        <f>ROUND(Tableau1[[#This Row],[Prix_Unit_HT]],2)*Tableau1[[#This Row],[Qte_commande]]</f>
        <v>428.46</v>
      </c>
      <c r="P880" s="57">
        <f>ROUND(Tableau1[[#This Row],[Prix_Unit_TTC]],2)*Tableau1[[#This Row],[Qte_commande]]</f>
        <v>514.14</v>
      </c>
      <c r="Q880" s="1">
        <v>6</v>
      </c>
      <c r="R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80" s="1"/>
      <c r="V880" s="1"/>
    </row>
    <row r="881" spans="1:22" ht="14.7" customHeight="1" x14ac:dyDescent="0.25">
      <c r="A881" s="2">
        <v>43224</v>
      </c>
      <c r="B881" s="56" t="s">
        <v>410</v>
      </c>
      <c r="C881" s="1" t="s">
        <v>411</v>
      </c>
      <c r="D881" s="1" t="s">
        <v>412</v>
      </c>
      <c r="E881" s="193"/>
      <c r="G881" s="1" t="s">
        <v>1247</v>
      </c>
      <c r="H881" s="1" t="s">
        <v>1274</v>
      </c>
      <c r="I881" s="1" t="s">
        <v>1189</v>
      </c>
      <c r="J881" s="56">
        <v>70</v>
      </c>
      <c r="K881" s="81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57">
        <f>ROUND(Tableau1[[#This Row],[Prix_Unit_HT]],2)*Tableau1[[#This Row],[Qte_commande]]</f>
        <v>176.28</v>
      </c>
      <c r="P881" s="57">
        <f>ROUND(Tableau1[[#This Row],[Prix_Unit_TTC]],2)*Tableau1[[#This Row],[Qte_commande]]</f>
        <v>211.56</v>
      </c>
      <c r="Q881" s="1">
        <v>12</v>
      </c>
      <c r="R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81" s="1"/>
      <c r="V881" s="1"/>
    </row>
    <row r="882" spans="1:22" ht="14.7" customHeight="1" x14ac:dyDescent="0.25">
      <c r="A882" s="2">
        <v>43224</v>
      </c>
      <c r="B882" s="56" t="s">
        <v>410</v>
      </c>
      <c r="C882" s="1" t="s">
        <v>411</v>
      </c>
      <c r="D882" s="1" t="s">
        <v>412</v>
      </c>
      <c r="E882" s="193"/>
      <c r="G882" s="1" t="s">
        <v>1247</v>
      </c>
      <c r="H882" s="1" t="s">
        <v>1274</v>
      </c>
      <c r="I882" s="1" t="s">
        <v>1223</v>
      </c>
      <c r="J882" s="56">
        <v>50</v>
      </c>
      <c r="K882" s="81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57">
        <f>ROUND(Tableau1[[#This Row],[Prix_Unit_HT]],2)*Tableau1[[#This Row],[Qte_commande]]</f>
        <v>453.42</v>
      </c>
      <c r="P882" s="57">
        <f>ROUND(Tableau1[[#This Row],[Prix_Unit_TTC]],2)*Tableau1[[#This Row],[Qte_commande]]</f>
        <v>544.14</v>
      </c>
      <c r="Q882" s="1">
        <v>12.86</v>
      </c>
      <c r="R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882" s="1"/>
      <c r="V882" s="1"/>
    </row>
    <row r="883" spans="1:22" ht="14.7" customHeight="1" x14ac:dyDescent="0.25">
      <c r="A883" s="2">
        <v>43234</v>
      </c>
      <c r="B883" s="56" t="s">
        <v>518</v>
      </c>
      <c r="C883" s="1" t="s">
        <v>94</v>
      </c>
      <c r="D883" s="1" t="s">
        <v>96</v>
      </c>
      <c r="E883" s="193"/>
      <c r="G883" s="1" t="s">
        <v>1247</v>
      </c>
      <c r="H883" s="7" t="s">
        <v>1275</v>
      </c>
      <c r="I883" s="7" t="s">
        <v>1239</v>
      </c>
      <c r="J883" s="56">
        <v>20</v>
      </c>
      <c r="K883" s="81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57">
        <f>ROUND(Tableau1[[#This Row],[Prix_Unit_HT]],2)*Tableau1[[#This Row],[Qte_commande]]</f>
        <v>116.64000000000001</v>
      </c>
      <c r="P883" s="57">
        <f>ROUND(Tableau1[[#This Row],[Prix_Unit_TTC]],2)*Tableau1[[#This Row],[Qte_commande]]</f>
        <v>122.39999999999999</v>
      </c>
      <c r="Q883" s="1">
        <v>41.14</v>
      </c>
      <c r="R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883" s="1"/>
      <c r="V883" s="1"/>
    </row>
    <row r="884" spans="1:22" ht="14.7" customHeight="1" x14ac:dyDescent="0.25">
      <c r="A884" s="2">
        <v>43234</v>
      </c>
      <c r="B884" s="56" t="s">
        <v>684</v>
      </c>
      <c r="C884" s="1" t="s">
        <v>512</v>
      </c>
      <c r="D884" s="1" t="s">
        <v>453</v>
      </c>
      <c r="E884" s="193"/>
      <c r="G884" s="1" t="s">
        <v>1247</v>
      </c>
      <c r="H884" s="1" t="s">
        <v>1274</v>
      </c>
      <c r="I884" s="1" t="s">
        <v>1175</v>
      </c>
      <c r="J884" s="56">
        <v>70</v>
      </c>
      <c r="K884" s="81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57">
        <f>ROUND(Tableau1[[#This Row],[Prix_Unit_HT]],2)*Tableau1[[#This Row],[Qte_commande]]</f>
        <v>1879.5</v>
      </c>
      <c r="P884" s="57">
        <f>ROUND(Tableau1[[#This Row],[Prix_Unit_TTC]],2)*Tableau1[[#This Row],[Qte_commande]]</f>
        <v>2256</v>
      </c>
      <c r="Q884" s="1">
        <v>150</v>
      </c>
      <c r="R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884" s="1"/>
      <c r="V884" s="1"/>
    </row>
    <row r="885" spans="1:22" ht="14.7" customHeight="1" x14ac:dyDescent="0.25">
      <c r="A885" s="2">
        <v>43234</v>
      </c>
      <c r="B885" s="56" t="s">
        <v>518</v>
      </c>
      <c r="C885" s="1" t="s">
        <v>94</v>
      </c>
      <c r="D885" s="1" t="s">
        <v>96</v>
      </c>
      <c r="E885" s="193"/>
      <c r="G885" s="1" t="s">
        <v>1247</v>
      </c>
      <c r="H885" s="1" t="s">
        <v>1275</v>
      </c>
      <c r="I885" s="1" t="s">
        <v>1243</v>
      </c>
      <c r="J885" s="56">
        <v>50</v>
      </c>
      <c r="K885" s="81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57">
        <f>ROUND(Tableau1[[#This Row],[Prix_Unit_HT]],2)*Tableau1[[#This Row],[Qte_commande]]</f>
        <v>800</v>
      </c>
      <c r="P885" s="57">
        <f>ROUND(Tableau1[[#This Row],[Prix_Unit_TTC]],2)*Tableau1[[#This Row],[Qte_commande]]</f>
        <v>848</v>
      </c>
      <c r="Q885" s="1">
        <v>571.42999999999995</v>
      </c>
      <c r="R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571.42857142857144</v>
      </c>
      <c r="U885" s="1"/>
      <c r="V885" s="1"/>
    </row>
    <row r="886" spans="1:22" ht="14.7" customHeight="1" x14ac:dyDescent="0.25">
      <c r="A886" s="2">
        <v>43234</v>
      </c>
      <c r="B886" s="56" t="s">
        <v>518</v>
      </c>
      <c r="C886" s="1" t="s">
        <v>94</v>
      </c>
      <c r="D886" s="1" t="s">
        <v>96</v>
      </c>
      <c r="E886" s="193"/>
      <c r="G886" s="1" t="s">
        <v>1247</v>
      </c>
      <c r="H886" s="1" t="s">
        <v>1275</v>
      </c>
      <c r="I886" s="1" t="s">
        <v>1243</v>
      </c>
      <c r="J886" s="56">
        <v>50</v>
      </c>
      <c r="K886" s="81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57">
        <f>ROUND(Tableau1[[#This Row],[Prix_Unit_HT]],2)*Tableau1[[#This Row],[Qte_commande]]</f>
        <v>80</v>
      </c>
      <c r="P886" s="57">
        <f>ROUND(Tableau1[[#This Row],[Prix_Unit_TTC]],2)*Tableau1[[#This Row],[Qte_commande]]</f>
        <v>84.800000000000011</v>
      </c>
      <c r="Q886" s="1">
        <v>57.14</v>
      </c>
      <c r="R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886" s="1"/>
      <c r="V886" s="1"/>
    </row>
    <row r="887" spans="1:22" ht="14.7" customHeight="1" x14ac:dyDescent="0.25">
      <c r="A887" s="2">
        <v>43234</v>
      </c>
      <c r="B887" s="56" t="s">
        <v>518</v>
      </c>
      <c r="C887" s="1" t="s">
        <v>94</v>
      </c>
      <c r="D887" s="1" t="s">
        <v>96</v>
      </c>
      <c r="E887" s="193"/>
      <c r="G887" s="1" t="s">
        <v>1247</v>
      </c>
      <c r="H887" s="1" t="s">
        <v>1274</v>
      </c>
      <c r="I887" s="1" t="s">
        <v>1245</v>
      </c>
      <c r="J887" s="56">
        <v>70</v>
      </c>
      <c r="K887" s="81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57">
        <f>ROUND(Tableau1[[#This Row],[Prix_Unit_HT]],2)*Tableau1[[#This Row],[Qte_commande]]</f>
        <v>452.16</v>
      </c>
      <c r="P887" s="57">
        <f>ROUND(Tableau1[[#This Row],[Prix_Unit_TTC]],2)*Tableau1[[#This Row],[Qte_commande]]</f>
        <v>542.52</v>
      </c>
      <c r="Q887" s="1">
        <v>36</v>
      </c>
      <c r="R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887" s="1"/>
      <c r="V887" s="1"/>
    </row>
    <row r="888" spans="1:22" ht="14.7" customHeight="1" x14ac:dyDescent="0.25">
      <c r="A888" s="2">
        <v>43234</v>
      </c>
      <c r="B888" s="56" t="s">
        <v>684</v>
      </c>
      <c r="C888" s="1" t="s">
        <v>512</v>
      </c>
      <c r="D888" s="1" t="s">
        <v>453</v>
      </c>
      <c r="E888" s="193"/>
      <c r="G888" s="1" t="s">
        <v>1247</v>
      </c>
      <c r="H888" s="1" t="s">
        <v>1274</v>
      </c>
      <c r="I888" s="1" t="s">
        <v>1245</v>
      </c>
      <c r="J888" s="56">
        <v>70</v>
      </c>
      <c r="K888" s="81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57">
        <f>ROUND(Tableau1[[#This Row],[Prix_Unit_HT]],2)*Tableau1[[#This Row],[Qte_commande]]</f>
        <v>376.8</v>
      </c>
      <c r="P888" s="57">
        <f>ROUND(Tableau1[[#This Row],[Prix_Unit_TTC]],2)*Tableau1[[#This Row],[Qte_commande]]</f>
        <v>452.1</v>
      </c>
      <c r="Q888" s="1">
        <v>30</v>
      </c>
      <c r="R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888" s="1"/>
      <c r="V888" s="1"/>
    </row>
    <row r="889" spans="1:22" ht="14.7" customHeight="1" x14ac:dyDescent="0.25">
      <c r="A889" s="2">
        <v>43237</v>
      </c>
      <c r="B889" s="56" t="s">
        <v>468</v>
      </c>
      <c r="C889" s="1" t="s">
        <v>12</v>
      </c>
      <c r="D889" s="1" t="s">
        <v>14</v>
      </c>
      <c r="E889" s="193"/>
      <c r="G889" s="1" t="s">
        <v>1247</v>
      </c>
      <c r="H889" s="1" t="s">
        <v>1274</v>
      </c>
      <c r="I889" s="1" t="s">
        <v>1175</v>
      </c>
      <c r="J889" s="56">
        <v>100</v>
      </c>
      <c r="K889" s="81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57">
        <f>ROUND(Tableau1[[#This Row],[Prix_Unit_HT]],2)*Tableau1[[#This Row],[Qte_commande]]</f>
        <v>3796.2000000000003</v>
      </c>
      <c r="P889" s="57">
        <f>ROUND(Tableau1[[#This Row],[Prix_Unit_TTC]],2)*Tableau1[[#This Row],[Qte_commande]]</f>
        <v>4555.4399999999996</v>
      </c>
      <c r="Q889" s="1">
        <v>317.14</v>
      </c>
      <c r="R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317.14285714285717</v>
      </c>
      <c r="U889" s="1"/>
      <c r="V889" s="1"/>
    </row>
    <row r="890" spans="1:22" ht="14.7" customHeight="1" x14ac:dyDescent="0.25">
      <c r="A890" s="2">
        <v>43237</v>
      </c>
      <c r="B890" s="56" t="s">
        <v>622</v>
      </c>
      <c r="C890" s="1" t="s">
        <v>301</v>
      </c>
      <c r="D890" s="1" t="s">
        <v>303</v>
      </c>
      <c r="E890" s="193"/>
      <c r="G890" s="1" t="s">
        <v>1163</v>
      </c>
      <c r="H890" s="1" t="s">
        <v>1274</v>
      </c>
      <c r="I890" s="1" t="s">
        <v>1175</v>
      </c>
      <c r="J890" s="56">
        <v>175</v>
      </c>
      <c r="K890" s="81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57">
        <f>ROUND(Tableau1[[#This Row],[Prix_Unit_HT]],2)*Tableau1[[#This Row],[Qte_commande]]</f>
        <v>2710.6800000000003</v>
      </c>
      <c r="P890" s="57">
        <f>ROUND(Tableau1[[#This Row],[Prix_Unit_TTC]],2)*Tableau1[[#This Row],[Qte_commande]]</f>
        <v>3252.48</v>
      </c>
      <c r="Q890" s="1">
        <v>210</v>
      </c>
      <c r="R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210</v>
      </c>
      <c r="U890" s="1"/>
      <c r="V890" s="1"/>
    </row>
    <row r="891" spans="1:22" ht="14.7" customHeight="1" x14ac:dyDescent="0.25">
      <c r="A891" s="2">
        <v>43237</v>
      </c>
      <c r="B891" s="56" t="s">
        <v>468</v>
      </c>
      <c r="C891" s="1" t="s">
        <v>12</v>
      </c>
      <c r="D891" s="1" t="s">
        <v>14</v>
      </c>
      <c r="E891" s="193"/>
      <c r="G891" s="1" t="s">
        <v>1247</v>
      </c>
      <c r="H891" s="1" t="s">
        <v>1274</v>
      </c>
      <c r="I891" s="1" t="s">
        <v>1188</v>
      </c>
      <c r="J891" s="56">
        <v>70</v>
      </c>
      <c r="K891" s="81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57">
        <f>ROUND(Tableau1[[#This Row],[Prix_Unit_HT]],2)*Tableau1[[#This Row],[Qte_commande]]</f>
        <v>98.100000000000009</v>
      </c>
      <c r="P891" s="57">
        <f>ROUND(Tableau1[[#This Row],[Prix_Unit_TTC]],2)*Tableau1[[#This Row],[Qte_commande]]</f>
        <v>117.72</v>
      </c>
      <c r="Q891" s="1">
        <v>6</v>
      </c>
      <c r="R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1" s="1"/>
      <c r="V891" s="1"/>
    </row>
    <row r="892" spans="1:22" ht="14.7" customHeight="1" x14ac:dyDescent="0.25">
      <c r="A892" s="2">
        <v>43237</v>
      </c>
      <c r="B892" s="56" t="s">
        <v>469</v>
      </c>
      <c r="C892" s="1" t="s">
        <v>452</v>
      </c>
      <c r="D892" s="1" t="s">
        <v>453</v>
      </c>
      <c r="E892" s="193"/>
      <c r="G892" s="1" t="s">
        <v>1247</v>
      </c>
      <c r="H892" s="1" t="s">
        <v>1274</v>
      </c>
      <c r="I892" s="1" t="s">
        <v>1188</v>
      </c>
      <c r="J892" s="56">
        <v>70</v>
      </c>
      <c r="K892" s="81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57">
        <f>ROUND(Tableau1[[#This Row],[Prix_Unit_HT]],2)*Tableau1[[#This Row],[Qte_commande]]</f>
        <v>196.20000000000002</v>
      </c>
      <c r="P892" s="57">
        <f>ROUND(Tableau1[[#This Row],[Prix_Unit_TTC]],2)*Tableau1[[#This Row],[Qte_commande]]</f>
        <v>235.44</v>
      </c>
      <c r="Q892" s="1">
        <v>12</v>
      </c>
      <c r="R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2" s="1"/>
      <c r="V892" s="1"/>
    </row>
    <row r="893" spans="1:22" ht="14.7" customHeight="1" x14ac:dyDescent="0.25">
      <c r="A893" s="2">
        <v>43237</v>
      </c>
      <c r="B893" s="56" t="s">
        <v>468</v>
      </c>
      <c r="C893" s="1" t="s">
        <v>12</v>
      </c>
      <c r="D893" s="1" t="s">
        <v>14</v>
      </c>
      <c r="E893" s="193"/>
      <c r="G893" s="1" t="s">
        <v>1247</v>
      </c>
      <c r="H893" s="1" t="s">
        <v>1274</v>
      </c>
      <c r="I893" s="7" t="s">
        <v>1199</v>
      </c>
      <c r="J893" s="56">
        <v>70</v>
      </c>
      <c r="K893" s="81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57">
        <f>ROUND(Tableau1[[#This Row],[Prix_Unit_HT]],2)*Tableau1[[#This Row],[Qte_commande]]</f>
        <v>71.41</v>
      </c>
      <c r="P893" s="57">
        <f>ROUND(Tableau1[[#This Row],[Prix_Unit_TTC]],2)*Tableau1[[#This Row],[Qte_commande]]</f>
        <v>85.69</v>
      </c>
      <c r="Q893" s="1">
        <v>1</v>
      </c>
      <c r="R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893" s="1"/>
      <c r="V893" s="1"/>
    </row>
    <row r="894" spans="1:22" ht="14.7" customHeight="1" x14ac:dyDescent="0.25">
      <c r="A894" s="2">
        <v>43237</v>
      </c>
      <c r="B894" s="56" t="s">
        <v>468</v>
      </c>
      <c r="C894" s="1" t="s">
        <v>12</v>
      </c>
      <c r="D894" s="1" t="s">
        <v>14</v>
      </c>
      <c r="E894" s="193"/>
      <c r="G894" s="1" t="s">
        <v>1247</v>
      </c>
      <c r="H894" s="1" t="s">
        <v>1274</v>
      </c>
      <c r="I894" s="1" t="s">
        <v>1189</v>
      </c>
      <c r="J894" s="56">
        <v>70</v>
      </c>
      <c r="K894" s="81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57">
        <f>ROUND(Tableau1[[#This Row],[Prix_Unit_HT]],2)*Tableau1[[#This Row],[Qte_commande]]</f>
        <v>88.14</v>
      </c>
      <c r="P894" s="57">
        <f>ROUND(Tableau1[[#This Row],[Prix_Unit_TTC]],2)*Tableau1[[#This Row],[Qte_commande]]</f>
        <v>105.78</v>
      </c>
      <c r="Q894" s="1">
        <v>6</v>
      </c>
      <c r="R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4" s="1"/>
      <c r="V894" s="1"/>
    </row>
    <row r="895" spans="1:22" ht="14.7" customHeight="1" x14ac:dyDescent="0.25">
      <c r="A895" s="2">
        <v>43237</v>
      </c>
      <c r="B895" s="56" t="s">
        <v>622</v>
      </c>
      <c r="C895" s="1" t="s">
        <v>301</v>
      </c>
      <c r="D895" s="1" t="s">
        <v>303</v>
      </c>
      <c r="E895" s="193"/>
      <c r="G895" s="1" t="s">
        <v>1163</v>
      </c>
      <c r="H895" s="1" t="s">
        <v>1274</v>
      </c>
      <c r="I895" s="1" t="s">
        <v>1189</v>
      </c>
      <c r="J895" s="56">
        <v>70</v>
      </c>
      <c r="K895" s="81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57">
        <f>ROUND(Tableau1[[#This Row],[Prix_Unit_HT]],2)*Tableau1[[#This Row],[Qte_commande]]</f>
        <v>202.20000000000002</v>
      </c>
      <c r="P895" s="57">
        <f>ROUND(Tableau1[[#This Row],[Prix_Unit_TTC]],2)*Tableau1[[#This Row],[Qte_commande]]</f>
        <v>242.76</v>
      </c>
      <c r="Q895" s="1">
        <v>12</v>
      </c>
      <c r="R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895" s="1"/>
      <c r="V895" s="1"/>
    </row>
    <row r="896" spans="1:22" ht="14.7" customHeight="1" x14ac:dyDescent="0.25">
      <c r="A896" s="2">
        <v>43237</v>
      </c>
      <c r="B896" s="56" t="s">
        <v>468</v>
      </c>
      <c r="C896" s="1" t="s">
        <v>12</v>
      </c>
      <c r="D896" s="1" t="s">
        <v>14</v>
      </c>
      <c r="E896" s="193"/>
      <c r="G896" s="1" t="s">
        <v>1163</v>
      </c>
      <c r="H896" s="1" t="s">
        <v>1274</v>
      </c>
      <c r="I896" s="7" t="s">
        <v>1230</v>
      </c>
      <c r="J896" s="56">
        <v>75</v>
      </c>
      <c r="K896" s="81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57">
        <f>ROUND(Tableau1[[#This Row],[Prix_Unit_HT]],2)*Tableau1[[#This Row],[Qte_commande]]</f>
        <v>157.56</v>
      </c>
      <c r="P896" s="57">
        <f>ROUND(Tableau1[[#This Row],[Prix_Unit_TTC]],2)*Tableau1[[#This Row],[Qte_commande]]</f>
        <v>189.06</v>
      </c>
      <c r="Q896" s="1">
        <v>6</v>
      </c>
      <c r="R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896" s="1"/>
      <c r="V896" s="1"/>
    </row>
    <row r="897" spans="1:22" ht="14.7" customHeight="1" x14ac:dyDescent="0.25">
      <c r="A897" s="2">
        <v>43238</v>
      </c>
      <c r="B897" s="56" t="s">
        <v>623</v>
      </c>
      <c r="C897" s="1" t="s">
        <v>419</v>
      </c>
      <c r="D897" s="1" t="s">
        <v>20</v>
      </c>
      <c r="E897" s="193"/>
      <c r="G897" s="1" t="s">
        <v>1163</v>
      </c>
      <c r="H897" s="1" t="s">
        <v>1274</v>
      </c>
      <c r="I897" s="1" t="s">
        <v>1175</v>
      </c>
      <c r="J897" s="56">
        <v>175</v>
      </c>
      <c r="K897" s="81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57">
        <f>ROUND(Tableau1[[#This Row],[Prix_Unit_HT]],2)*Tableau1[[#This Row],[Qte_commande]]</f>
        <v>193.62</v>
      </c>
      <c r="P897" s="57">
        <f>ROUND(Tableau1[[#This Row],[Prix_Unit_TTC]],2)*Tableau1[[#This Row],[Qte_commande]]</f>
        <v>232.32</v>
      </c>
      <c r="Q897" s="1">
        <v>15</v>
      </c>
      <c r="R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897" s="1"/>
      <c r="V897" s="1"/>
    </row>
    <row r="898" spans="1:22" ht="14.7" customHeight="1" x14ac:dyDescent="0.25">
      <c r="A898" s="2">
        <v>43238</v>
      </c>
      <c r="B898" s="56" t="s">
        <v>623</v>
      </c>
      <c r="C898" s="1" t="s">
        <v>419</v>
      </c>
      <c r="D898" s="1" t="s">
        <v>20</v>
      </c>
      <c r="E898" s="193"/>
      <c r="G898" s="1" t="s">
        <v>1163</v>
      </c>
      <c r="H898" s="1" t="s">
        <v>1274</v>
      </c>
      <c r="I898" s="1" t="s">
        <v>1189</v>
      </c>
      <c r="J898" s="56">
        <v>70</v>
      </c>
      <c r="K898" s="81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57">
        <f>ROUND(Tableau1[[#This Row],[Prix_Unit_HT]],2)*Tableau1[[#This Row],[Qte_commande]]</f>
        <v>101.10000000000001</v>
      </c>
      <c r="P898" s="57">
        <f>ROUND(Tableau1[[#This Row],[Prix_Unit_TTC]],2)*Tableau1[[#This Row],[Qte_commande]]</f>
        <v>121.38</v>
      </c>
      <c r="Q898" s="1">
        <v>6</v>
      </c>
      <c r="R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898" s="1"/>
      <c r="V898" s="1"/>
    </row>
    <row r="899" spans="1:22" ht="14.7" customHeight="1" x14ac:dyDescent="0.25">
      <c r="A899" s="2">
        <v>43238</v>
      </c>
      <c r="B899" s="56" t="s">
        <v>623</v>
      </c>
      <c r="C899" s="1" t="s">
        <v>419</v>
      </c>
      <c r="D899" s="1" t="s">
        <v>20</v>
      </c>
      <c r="E899" s="193"/>
      <c r="G899" s="1" t="s">
        <v>1163</v>
      </c>
      <c r="H899" s="1" t="s">
        <v>1274</v>
      </c>
      <c r="I899" s="1" t="s">
        <v>1223</v>
      </c>
      <c r="J899" s="56">
        <v>50</v>
      </c>
      <c r="K899" s="81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57">
        <f>ROUND(Tableau1[[#This Row],[Prix_Unit_HT]],2)*Tableau1[[#This Row],[Qte_commande]]</f>
        <v>168.3</v>
      </c>
      <c r="P899" s="57">
        <f>ROUND(Tableau1[[#This Row],[Prix_Unit_TTC]],2)*Tableau1[[#This Row],[Qte_commande]]</f>
        <v>201.95999999999998</v>
      </c>
      <c r="Q899" s="1">
        <v>4.29</v>
      </c>
      <c r="R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899" s="1"/>
      <c r="V899" s="1"/>
    </row>
    <row r="900" spans="1:22" ht="14.7" customHeight="1" x14ac:dyDescent="0.25">
      <c r="A900" s="2">
        <v>43242</v>
      </c>
      <c r="B900" s="56" t="s">
        <v>470</v>
      </c>
      <c r="C900" s="1" t="s">
        <v>123</v>
      </c>
      <c r="D900" s="1" t="s">
        <v>125</v>
      </c>
      <c r="E900" s="193"/>
      <c r="G900" s="1" t="s">
        <v>1247</v>
      </c>
      <c r="H900" s="1" t="s">
        <v>1274</v>
      </c>
      <c r="I900" s="1" t="s">
        <v>1175</v>
      </c>
      <c r="J900" s="56">
        <v>100</v>
      </c>
      <c r="K900" s="81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57">
        <f>ROUND(Tableau1[[#This Row],[Prix_Unit_HT]],2)*Tableau1[[#This Row],[Qte_commande]]</f>
        <v>820.80000000000007</v>
      </c>
      <c r="P900" s="57">
        <f>ROUND(Tableau1[[#This Row],[Prix_Unit_TTC]],2)*Tableau1[[#This Row],[Qte_commande]]</f>
        <v>984.96</v>
      </c>
      <c r="Q900" s="1">
        <v>68.569999999999993</v>
      </c>
      <c r="R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0" s="1"/>
      <c r="V900" s="1"/>
    </row>
    <row r="901" spans="1:22" ht="14.7" customHeight="1" x14ac:dyDescent="0.25">
      <c r="A901" s="2">
        <v>43242</v>
      </c>
      <c r="B901" s="56" t="s">
        <v>470</v>
      </c>
      <c r="C901" s="1" t="s">
        <v>123</v>
      </c>
      <c r="D901" s="1" t="s">
        <v>125</v>
      </c>
      <c r="E901" s="193"/>
      <c r="G901" s="1" t="s">
        <v>1247</v>
      </c>
      <c r="H901" s="1" t="s">
        <v>1274</v>
      </c>
      <c r="I901" s="1" t="s">
        <v>1175</v>
      </c>
      <c r="J901" s="56">
        <v>175</v>
      </c>
      <c r="K901" s="81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57">
        <f>ROUND(Tableau1[[#This Row],[Prix_Unit_HT]],2)*Tableau1[[#This Row],[Qte_commande]]</f>
        <v>347.04</v>
      </c>
      <c r="P901" s="57">
        <f>ROUND(Tableau1[[#This Row],[Prix_Unit_TTC]],2)*Tableau1[[#This Row],[Qte_commande]]</f>
        <v>416.40000000000003</v>
      </c>
      <c r="Q901" s="1">
        <v>30</v>
      </c>
      <c r="R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01" s="1"/>
      <c r="V901" s="1"/>
    </row>
    <row r="902" spans="1:22" ht="14.7" customHeight="1" x14ac:dyDescent="0.25">
      <c r="A902" s="2">
        <v>43242</v>
      </c>
      <c r="B902" s="56" t="s">
        <v>470</v>
      </c>
      <c r="C902" s="1" t="s">
        <v>123</v>
      </c>
      <c r="D902" s="1" t="s">
        <v>125</v>
      </c>
      <c r="E902" s="193"/>
      <c r="G902" s="1" t="s">
        <v>1247</v>
      </c>
      <c r="H902" s="1" t="s">
        <v>1274</v>
      </c>
      <c r="I902" s="1" t="s">
        <v>1188</v>
      </c>
      <c r="J902" s="56">
        <v>70</v>
      </c>
      <c r="K902" s="81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57">
        <f>ROUND(Tableau1[[#This Row],[Prix_Unit_HT]],2)*Tableau1[[#This Row],[Qte_commande]]</f>
        <v>98.100000000000009</v>
      </c>
      <c r="P902" s="57">
        <f>ROUND(Tableau1[[#This Row],[Prix_Unit_TTC]],2)*Tableau1[[#This Row],[Qte_commande]]</f>
        <v>117.72</v>
      </c>
      <c r="Q902" s="1">
        <v>6</v>
      </c>
      <c r="R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2" s="1"/>
      <c r="V902" s="1"/>
    </row>
    <row r="903" spans="1:22" ht="14.7" customHeight="1" x14ac:dyDescent="0.25">
      <c r="A903" s="2">
        <v>43242</v>
      </c>
      <c r="B903" s="56" t="s">
        <v>470</v>
      </c>
      <c r="C903" s="1" t="s">
        <v>123</v>
      </c>
      <c r="D903" s="1" t="s">
        <v>125</v>
      </c>
      <c r="E903" s="193"/>
      <c r="G903" s="1" t="s">
        <v>1247</v>
      </c>
      <c r="H903" s="1" t="s">
        <v>1274</v>
      </c>
      <c r="I903" s="1" t="s">
        <v>1189</v>
      </c>
      <c r="J903" s="56">
        <v>70</v>
      </c>
      <c r="K903" s="81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57">
        <f>ROUND(Tableau1[[#This Row],[Prix_Unit_HT]],2)*Tableau1[[#This Row],[Qte_commande]]</f>
        <v>88.14</v>
      </c>
      <c r="P903" s="57">
        <f>ROUND(Tableau1[[#This Row],[Prix_Unit_TTC]],2)*Tableau1[[#This Row],[Qte_commande]]</f>
        <v>105.78</v>
      </c>
      <c r="Q903" s="1">
        <v>6</v>
      </c>
      <c r="R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03" s="1"/>
      <c r="V903" s="1"/>
    </row>
    <row r="904" spans="1:22" ht="14.7" customHeight="1" x14ac:dyDescent="0.25">
      <c r="A904" s="2">
        <v>43243</v>
      </c>
      <c r="B904" s="56" t="s">
        <v>685</v>
      </c>
      <c r="C904" s="1" t="s">
        <v>226</v>
      </c>
      <c r="D904" s="1" t="s">
        <v>228</v>
      </c>
      <c r="E904" s="193"/>
      <c r="G904" s="1" t="s">
        <v>1247</v>
      </c>
      <c r="H904" s="1" t="s">
        <v>1274</v>
      </c>
      <c r="I904" s="1" t="s">
        <v>1175</v>
      </c>
      <c r="J904" s="56">
        <v>70</v>
      </c>
      <c r="K904" s="81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57">
        <f>ROUND(Tableau1[[#This Row],[Prix_Unit_HT]],2)*Tableau1[[#This Row],[Qte_commande]]</f>
        <v>1879.5</v>
      </c>
      <c r="P904" s="57">
        <f>ROUND(Tableau1[[#This Row],[Prix_Unit_TTC]],2)*Tableau1[[#This Row],[Qte_commande]]</f>
        <v>2256</v>
      </c>
      <c r="Q904" s="1">
        <v>150</v>
      </c>
      <c r="R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04" s="1"/>
      <c r="V904" s="1"/>
    </row>
    <row r="905" spans="1:22" ht="14.7" customHeight="1" x14ac:dyDescent="0.25">
      <c r="A905" s="2">
        <v>43245</v>
      </c>
      <c r="B905" s="56" t="s">
        <v>529</v>
      </c>
      <c r="C905" s="1" t="s">
        <v>18</v>
      </c>
      <c r="D905" s="1" t="s">
        <v>20</v>
      </c>
      <c r="E905" s="193"/>
      <c r="G905" s="1" t="s">
        <v>1247</v>
      </c>
      <c r="H905" s="1" t="s">
        <v>1274</v>
      </c>
      <c r="I905" s="1" t="s">
        <v>1175</v>
      </c>
      <c r="J905" s="56">
        <v>100</v>
      </c>
      <c r="K905" s="81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57">
        <f>ROUND(Tableau1[[#This Row],[Prix_Unit_HT]],2)*Tableau1[[#This Row],[Qte_commande]]</f>
        <v>205.20000000000002</v>
      </c>
      <c r="P905" s="57">
        <f>ROUND(Tableau1[[#This Row],[Prix_Unit_TTC]],2)*Tableau1[[#This Row],[Qte_commande]]</f>
        <v>246.24</v>
      </c>
      <c r="Q905" s="1">
        <v>17.14</v>
      </c>
      <c r="R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05" s="1"/>
      <c r="V905" s="1"/>
    </row>
    <row r="906" spans="1:22" ht="14.7" customHeight="1" x14ac:dyDescent="0.25">
      <c r="A906" s="2">
        <v>43245</v>
      </c>
      <c r="B906" s="56" t="s">
        <v>529</v>
      </c>
      <c r="C906" s="1" t="s">
        <v>18</v>
      </c>
      <c r="D906" s="1" t="s">
        <v>20</v>
      </c>
      <c r="E906" s="193"/>
      <c r="G906" s="1" t="s">
        <v>1247</v>
      </c>
      <c r="H906" s="1" t="s">
        <v>1274</v>
      </c>
      <c r="I906" s="1" t="s">
        <v>1218</v>
      </c>
      <c r="J906" s="56">
        <v>100</v>
      </c>
      <c r="K906" s="81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57">
        <f>ROUND(Tableau1[[#This Row],[Prix_Unit_HT]],2)*Tableau1[[#This Row],[Qte_commande]]</f>
        <v>757.43999999999994</v>
      </c>
      <c r="P906" s="57">
        <f>ROUND(Tableau1[[#This Row],[Prix_Unit_TTC]],2)*Tableau1[[#This Row],[Qte_commande]]</f>
        <v>908.64</v>
      </c>
      <c r="Q906" s="1">
        <v>68.569999999999993</v>
      </c>
      <c r="R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06" s="1"/>
      <c r="V906" s="1"/>
    </row>
    <row r="907" spans="1:22" ht="14.7" customHeight="1" x14ac:dyDescent="0.25">
      <c r="A907" s="2">
        <v>43249</v>
      </c>
      <c r="B907" s="56" t="s">
        <v>556</v>
      </c>
      <c r="C907" s="1" t="s">
        <v>275</v>
      </c>
      <c r="D907" s="1" t="s">
        <v>47</v>
      </c>
      <c r="E907" s="193"/>
      <c r="G907" s="1" t="s">
        <v>1163</v>
      </c>
      <c r="H907" s="1" t="s">
        <v>1276</v>
      </c>
      <c r="I907" s="1" t="s">
        <v>128</v>
      </c>
      <c r="J907" s="107">
        <v>3</v>
      </c>
      <c r="K907" s="81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57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57">
        <f>ROUND(Tableau1[[#This Row],[Prix_Unit_HT]],2)*Tableau1[[#This Row],[Qte_commande]]</f>
        <v>299</v>
      </c>
      <c r="P907" s="57">
        <f>ROUND(Tableau1[[#This Row],[Prix_Unit_TTC]],2)*Tableau1[[#This Row],[Qte_commande]]</f>
        <v>358.8</v>
      </c>
      <c r="Q907" s="1">
        <v>1</v>
      </c>
      <c r="R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07" s="1"/>
      <c r="V907" s="1"/>
    </row>
    <row r="908" spans="1:22" ht="14.7" customHeight="1" x14ac:dyDescent="0.25">
      <c r="A908" s="2">
        <v>43250</v>
      </c>
      <c r="B908" s="56" t="s">
        <v>645</v>
      </c>
      <c r="C908" s="1" t="s">
        <v>61</v>
      </c>
      <c r="D908" s="1" t="s">
        <v>63</v>
      </c>
      <c r="E908" s="193"/>
      <c r="G908" s="1" t="s">
        <v>1247</v>
      </c>
      <c r="H908" s="7" t="s">
        <v>1275</v>
      </c>
      <c r="I908" s="7" t="s">
        <v>1239</v>
      </c>
      <c r="J908" s="56">
        <v>20</v>
      </c>
      <c r="K908" s="81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57">
        <f>ROUND(Tableau1[[#This Row],[Prix_Unit_HT]],2)*Tableau1[[#This Row],[Qte_commande]]</f>
        <v>116.64000000000001</v>
      </c>
      <c r="P908" s="57">
        <f>ROUND(Tableau1[[#This Row],[Prix_Unit_TTC]],2)*Tableau1[[#This Row],[Qte_commande]]</f>
        <v>122.39999999999999</v>
      </c>
      <c r="Q908" s="1">
        <v>41.14</v>
      </c>
      <c r="R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08" s="1"/>
      <c r="V908" s="1"/>
    </row>
    <row r="909" spans="1:22" ht="14.7" customHeight="1" x14ac:dyDescent="0.25">
      <c r="A909" s="2">
        <v>43250</v>
      </c>
      <c r="B909" s="56" t="s">
        <v>645</v>
      </c>
      <c r="C909" s="1" t="s">
        <v>61</v>
      </c>
      <c r="D909" s="1" t="s">
        <v>63</v>
      </c>
      <c r="E909" s="193"/>
      <c r="G909" s="1" t="s">
        <v>1247</v>
      </c>
      <c r="H909" s="7" t="s">
        <v>1275</v>
      </c>
      <c r="I909" s="7" t="s">
        <v>1240</v>
      </c>
      <c r="J909" s="56">
        <v>20</v>
      </c>
      <c r="K909" s="81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57">
        <f>ROUND(Tableau1[[#This Row],[Prix_Unit_HT]],2)*Tableau1[[#This Row],[Qte_commande]]</f>
        <v>58.320000000000007</v>
      </c>
      <c r="P909" s="57">
        <f>ROUND(Tableau1[[#This Row],[Prix_Unit_TTC]],2)*Tableau1[[#This Row],[Qte_commande]]</f>
        <v>61.199999999999996</v>
      </c>
      <c r="Q909" s="1">
        <v>20.57</v>
      </c>
      <c r="R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909" s="1"/>
      <c r="V909" s="1"/>
    </row>
    <row r="910" spans="1:22" ht="14.7" customHeight="1" x14ac:dyDescent="0.25">
      <c r="A910" s="2">
        <v>43250</v>
      </c>
      <c r="B910" s="56" t="s">
        <v>645</v>
      </c>
      <c r="C910" s="1" t="s">
        <v>61</v>
      </c>
      <c r="D910" s="1" t="s">
        <v>63</v>
      </c>
      <c r="E910" s="193"/>
      <c r="G910" s="1" t="s">
        <v>1247</v>
      </c>
      <c r="H910" s="1" t="s">
        <v>1275</v>
      </c>
      <c r="I910" s="1" t="s">
        <v>1236</v>
      </c>
      <c r="J910" s="56">
        <v>20</v>
      </c>
      <c r="K910" s="81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57">
        <f>ROUND(Tableau1[[#This Row],[Prix_Unit_HT]],2)*Tableau1[[#This Row],[Qte_commande]]</f>
        <v>38.880000000000003</v>
      </c>
      <c r="P910" s="57">
        <f>ROUND(Tableau1[[#This Row],[Prix_Unit_TTC]],2)*Tableau1[[#This Row],[Qte_commande]]</f>
        <v>40.799999999999997</v>
      </c>
      <c r="Q910" s="1">
        <v>13.71</v>
      </c>
      <c r="R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0" s="1"/>
      <c r="V910" s="1"/>
    </row>
    <row r="911" spans="1:22" ht="14.7" customHeight="1" x14ac:dyDescent="0.25">
      <c r="A911" s="2">
        <v>43250</v>
      </c>
      <c r="B911" s="56" t="s">
        <v>645</v>
      </c>
      <c r="C911" s="1" t="s">
        <v>61</v>
      </c>
      <c r="D911" s="1" t="s">
        <v>63</v>
      </c>
      <c r="E911" s="193"/>
      <c r="G911" s="1" t="s">
        <v>1247</v>
      </c>
      <c r="H911" s="1" t="s">
        <v>1274</v>
      </c>
      <c r="I911" s="1" t="s">
        <v>1213</v>
      </c>
      <c r="J911" s="56">
        <v>70</v>
      </c>
      <c r="K911" s="81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57">
        <f>ROUND(Tableau1[[#This Row],[Prix_Unit_HT]],2)*Tableau1[[#This Row],[Qte_commande]]</f>
        <v>171.24</v>
      </c>
      <c r="P911" s="57">
        <f>ROUND(Tableau1[[#This Row],[Prix_Unit_TTC]],2)*Tableau1[[#This Row],[Qte_commande]]</f>
        <v>205.44</v>
      </c>
      <c r="Q911" s="1">
        <v>12</v>
      </c>
      <c r="R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911" s="1"/>
      <c r="V911" s="1"/>
    </row>
    <row r="912" spans="1:22" ht="14.7" customHeight="1" x14ac:dyDescent="0.25">
      <c r="A912" s="2">
        <v>43250</v>
      </c>
      <c r="B912" s="56" t="s">
        <v>645</v>
      </c>
      <c r="C912" s="1" t="s">
        <v>61</v>
      </c>
      <c r="D912" s="1" t="s">
        <v>63</v>
      </c>
      <c r="E912" s="193"/>
      <c r="G912" s="1" t="s">
        <v>1247</v>
      </c>
      <c r="H912" s="1" t="s">
        <v>1275</v>
      </c>
      <c r="I912" s="1" t="s">
        <v>1243</v>
      </c>
      <c r="J912" s="56">
        <v>50</v>
      </c>
      <c r="K912" s="81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57">
        <f>ROUND(Tableau1[[#This Row],[Prix_Unit_HT]],2)*Tableau1[[#This Row],[Qte_commande]]</f>
        <v>80</v>
      </c>
      <c r="P912" s="57">
        <f>ROUND(Tableau1[[#This Row],[Prix_Unit_TTC]],2)*Tableau1[[#This Row],[Qte_commande]]</f>
        <v>84.800000000000011</v>
      </c>
      <c r="Q912" s="1">
        <v>57.14</v>
      </c>
      <c r="R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57.142857142857146</v>
      </c>
      <c r="U912" s="1"/>
      <c r="V912" s="1"/>
    </row>
    <row r="913" spans="1:22" ht="14.7" customHeight="1" x14ac:dyDescent="0.25">
      <c r="A913" s="2">
        <v>43250</v>
      </c>
      <c r="B913" s="56" t="s">
        <v>645</v>
      </c>
      <c r="C913" s="1" t="s">
        <v>61</v>
      </c>
      <c r="D913" s="1" t="s">
        <v>63</v>
      </c>
      <c r="E913" s="193"/>
      <c r="G913" s="1" t="s">
        <v>1247</v>
      </c>
      <c r="H913" s="1" t="s">
        <v>1275</v>
      </c>
      <c r="I913" s="1" t="s">
        <v>1241</v>
      </c>
      <c r="J913" s="56">
        <v>20</v>
      </c>
      <c r="K913" s="81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57">
        <f>ROUND(Tableau1[[#This Row],[Prix_Unit_HT]],2)*Tableau1[[#This Row],[Qte_commande]]</f>
        <v>38.880000000000003</v>
      </c>
      <c r="P913" s="57">
        <f>ROUND(Tableau1[[#This Row],[Prix_Unit_TTC]],2)*Tableau1[[#This Row],[Qte_commande]]</f>
        <v>40.799999999999997</v>
      </c>
      <c r="Q913" s="1">
        <v>13.71</v>
      </c>
      <c r="R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13" s="1"/>
      <c r="V913" s="1"/>
    </row>
    <row r="914" spans="1:22" ht="14.7" customHeight="1" x14ac:dyDescent="0.25">
      <c r="A914" s="2">
        <v>43250</v>
      </c>
      <c r="B914" s="56" t="s">
        <v>645</v>
      </c>
      <c r="C914" s="1" t="s">
        <v>61</v>
      </c>
      <c r="D914" s="1" t="s">
        <v>63</v>
      </c>
      <c r="E914" s="193"/>
      <c r="G914" s="1" t="s">
        <v>1247</v>
      </c>
      <c r="H914" s="1" t="s">
        <v>1275</v>
      </c>
      <c r="I914" s="1" t="s">
        <v>1237</v>
      </c>
      <c r="J914" s="56">
        <v>20</v>
      </c>
      <c r="K914" s="81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57">
        <f>ROUND(Tableau1[[#This Row],[Prix_Unit_HT]],2)*Tableau1[[#This Row],[Qte_commande]]</f>
        <v>77.760000000000005</v>
      </c>
      <c r="P914" s="57">
        <f>ROUND(Tableau1[[#This Row],[Prix_Unit_TTC]],2)*Tableau1[[#This Row],[Qte_commande]]</f>
        <v>81.599999999999994</v>
      </c>
      <c r="Q914" s="1">
        <v>27.43</v>
      </c>
      <c r="R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14" s="1"/>
      <c r="V914" s="1"/>
    </row>
    <row r="915" spans="1:22" ht="14.7" customHeight="1" x14ac:dyDescent="0.25">
      <c r="A915" s="2">
        <v>43251</v>
      </c>
      <c r="B915" s="56" t="s">
        <v>661</v>
      </c>
      <c r="C915" s="1" t="s">
        <v>94</v>
      </c>
      <c r="D915" s="1" t="s">
        <v>96</v>
      </c>
      <c r="E915" s="193"/>
      <c r="G915" s="1" t="s">
        <v>1247</v>
      </c>
      <c r="H915" s="1" t="s">
        <v>1275</v>
      </c>
      <c r="I915" s="1" t="s">
        <v>1241</v>
      </c>
      <c r="J915" s="56">
        <v>20</v>
      </c>
      <c r="K915" s="81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57">
        <f>ROUND(Tableau1[[#This Row],[Prix_Unit_HT]],2)*Tableau1[[#This Row],[Qte_commande]]</f>
        <v>388.8</v>
      </c>
      <c r="P915" s="57">
        <f>ROUND(Tableau1[[#This Row],[Prix_Unit_TTC]],2)*Tableau1[[#This Row],[Qte_commande]]</f>
        <v>408</v>
      </c>
      <c r="Q915" s="1">
        <v>137.13999999999999</v>
      </c>
      <c r="R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915" s="1"/>
      <c r="V915" s="1"/>
    </row>
    <row r="916" spans="1:22" ht="14.7" customHeight="1" x14ac:dyDescent="0.25">
      <c r="A916" s="2">
        <v>43256</v>
      </c>
      <c r="B916" s="56" t="s">
        <v>686</v>
      </c>
      <c r="C916" s="1" t="s">
        <v>512</v>
      </c>
      <c r="D916" s="1" t="s">
        <v>453</v>
      </c>
      <c r="E916" s="193"/>
      <c r="G916" s="1" t="s">
        <v>1247</v>
      </c>
      <c r="H916" s="1" t="s">
        <v>1274</v>
      </c>
      <c r="I916" s="1" t="s">
        <v>1175</v>
      </c>
      <c r="J916" s="56">
        <v>70</v>
      </c>
      <c r="K916" s="81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57">
        <f>ROUND(Tableau1[[#This Row],[Prix_Unit_HT]],2)*Tableau1[[#This Row],[Qte_commande]]</f>
        <v>1353.24</v>
      </c>
      <c r="P916" s="57">
        <f>ROUND(Tableau1[[#This Row],[Prix_Unit_TTC]],2)*Tableau1[[#This Row],[Qte_commande]]</f>
        <v>1624.32</v>
      </c>
      <c r="Q916" s="1">
        <v>108</v>
      </c>
      <c r="R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  <c r="U916" s="1"/>
      <c r="V916" s="1"/>
    </row>
    <row r="917" spans="1:22" ht="14.7" customHeight="1" x14ac:dyDescent="0.25">
      <c r="A917" s="2">
        <v>43256</v>
      </c>
      <c r="B917" s="56" t="s">
        <v>686</v>
      </c>
      <c r="C917" s="1" t="s">
        <v>512</v>
      </c>
      <c r="D917" s="1" t="s">
        <v>453</v>
      </c>
      <c r="E917" s="193"/>
      <c r="G917" s="1" t="s">
        <v>1247</v>
      </c>
      <c r="H917" s="1" t="s">
        <v>1274</v>
      </c>
      <c r="I917" s="1" t="s">
        <v>1175</v>
      </c>
      <c r="J917" s="56">
        <v>70</v>
      </c>
      <c r="K917" s="81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57">
        <f>ROUND(Tableau1[[#This Row],[Prix_Unit_HT]],2)*Tableau1[[#This Row],[Qte_commande]]</f>
        <v>526.26</v>
      </c>
      <c r="P917" s="57">
        <f>ROUND(Tableau1[[#This Row],[Prix_Unit_TTC]],2)*Tableau1[[#This Row],[Qte_commande]]</f>
        <v>631.67999999999995</v>
      </c>
      <c r="Q917" s="1">
        <v>42</v>
      </c>
      <c r="R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917" s="1"/>
      <c r="V917" s="1"/>
    </row>
    <row r="918" spans="1:22" ht="14.7" customHeight="1" x14ac:dyDescent="0.25">
      <c r="A918" s="2">
        <v>43256</v>
      </c>
      <c r="B918" s="56" t="s">
        <v>686</v>
      </c>
      <c r="C918" s="1" t="s">
        <v>512</v>
      </c>
      <c r="D918" s="1" t="s">
        <v>453</v>
      </c>
      <c r="E918" s="193"/>
      <c r="G918" s="1" t="s">
        <v>1247</v>
      </c>
      <c r="H918" s="1" t="s">
        <v>1274</v>
      </c>
      <c r="I918" s="1" t="s">
        <v>1245</v>
      </c>
      <c r="J918" s="56">
        <v>70</v>
      </c>
      <c r="K918" s="81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57">
        <f>ROUND(Tableau1[[#This Row],[Prix_Unit_HT]],2)*Tableau1[[#This Row],[Qte_commande]]</f>
        <v>452.16</v>
      </c>
      <c r="P918" s="57">
        <f>ROUND(Tableau1[[#This Row],[Prix_Unit_TTC]],2)*Tableau1[[#This Row],[Qte_commande]]</f>
        <v>542.52</v>
      </c>
      <c r="Q918" s="1">
        <v>36</v>
      </c>
      <c r="R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18" s="1"/>
      <c r="V918" s="1"/>
    </row>
    <row r="919" spans="1:22" ht="14.7" customHeight="1" x14ac:dyDescent="0.25">
      <c r="A919" s="2">
        <v>43258</v>
      </c>
      <c r="B919" s="56" t="s">
        <v>413</v>
      </c>
      <c r="C919" s="1" t="s">
        <v>2</v>
      </c>
      <c r="D919" s="1" t="s">
        <v>4</v>
      </c>
      <c r="E919" s="193"/>
      <c r="G919" s="1" t="s">
        <v>1247</v>
      </c>
      <c r="H919" s="7" t="s">
        <v>1275</v>
      </c>
      <c r="I919" s="7" t="s">
        <v>1240</v>
      </c>
      <c r="J919" s="56">
        <v>20</v>
      </c>
      <c r="K919" s="81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57">
        <f>ROUND(Tableau1[[#This Row],[Prix_Unit_HT]],2)*Tableau1[[#This Row],[Qte_commande]]</f>
        <v>19.440000000000001</v>
      </c>
      <c r="P919" s="57">
        <f>ROUND(Tableau1[[#This Row],[Prix_Unit_TTC]],2)*Tableau1[[#This Row],[Qte_commande]]</f>
        <v>20.399999999999999</v>
      </c>
      <c r="Q919" s="1">
        <v>6.86</v>
      </c>
      <c r="R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19" s="1"/>
      <c r="V919" s="1"/>
    </row>
    <row r="920" spans="1:22" ht="14.7" customHeight="1" x14ac:dyDescent="0.25">
      <c r="A920" s="2">
        <v>43258</v>
      </c>
      <c r="B920" s="56" t="s">
        <v>471</v>
      </c>
      <c r="C920" s="1" t="s">
        <v>472</v>
      </c>
      <c r="D920" s="1" t="s">
        <v>285</v>
      </c>
      <c r="E920" s="193"/>
      <c r="G920" s="1" t="s">
        <v>1163</v>
      </c>
      <c r="H920" s="7" t="s">
        <v>1274</v>
      </c>
      <c r="I920" s="1" t="s">
        <v>1244</v>
      </c>
      <c r="J920" s="56">
        <v>70</v>
      </c>
      <c r="K920" s="81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57">
        <f>ROUND(Tableau1[[#This Row],[Prix_Unit_HT]],2)*Tableau1[[#This Row],[Qte_commande]]</f>
        <v>111.53999999999999</v>
      </c>
      <c r="P920" s="57">
        <f>ROUND(Tableau1[[#This Row],[Prix_Unit_TTC]],2)*Tableau1[[#This Row],[Qte_commande]]</f>
        <v>133.85999999999999</v>
      </c>
      <c r="Q920" s="1">
        <v>6</v>
      </c>
      <c r="R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0" s="1"/>
      <c r="V920" s="1"/>
    </row>
    <row r="921" spans="1:22" ht="14.7" customHeight="1" x14ac:dyDescent="0.25">
      <c r="A921" s="2">
        <v>43258</v>
      </c>
      <c r="B921" s="56" t="s">
        <v>471</v>
      </c>
      <c r="C921" s="1" t="s">
        <v>472</v>
      </c>
      <c r="D921" s="1" t="s">
        <v>285</v>
      </c>
      <c r="E921" s="193"/>
      <c r="G921" s="1" t="s">
        <v>1163</v>
      </c>
      <c r="H921" s="7" t="s">
        <v>1275</v>
      </c>
      <c r="I921" s="7" t="s">
        <v>1242</v>
      </c>
      <c r="J921" s="56">
        <v>20</v>
      </c>
      <c r="K921" s="81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57">
        <f>ROUND(Tableau1[[#This Row],[Prix_Unit_HT]],2)*Tableau1[[#This Row],[Qte_commande]]</f>
        <v>21.36</v>
      </c>
      <c r="P921" s="57">
        <f>ROUND(Tableau1[[#This Row],[Prix_Unit_TTC]],2)*Tableau1[[#This Row],[Qte_commande]]</f>
        <v>22.56</v>
      </c>
      <c r="Q921" s="1">
        <v>6.86</v>
      </c>
      <c r="R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21" s="1"/>
      <c r="V921" s="1"/>
    </row>
    <row r="922" spans="1:22" ht="14.7" customHeight="1" x14ac:dyDescent="0.25">
      <c r="A922" s="2">
        <v>43258</v>
      </c>
      <c r="B922" s="56" t="s">
        <v>413</v>
      </c>
      <c r="C922" s="1" t="s">
        <v>2</v>
      </c>
      <c r="D922" s="1" t="s">
        <v>4</v>
      </c>
      <c r="E922" s="193"/>
      <c r="G922" s="1" t="s">
        <v>1247</v>
      </c>
      <c r="H922" s="7" t="s">
        <v>1274</v>
      </c>
      <c r="I922" s="7" t="s">
        <v>1197</v>
      </c>
      <c r="J922" s="56">
        <v>70</v>
      </c>
      <c r="K922" s="81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57">
        <f>ROUND(Tableau1[[#This Row],[Prix_Unit_HT]],2)*Tableau1[[#This Row],[Qte_commande]]</f>
        <v>178.98</v>
      </c>
      <c r="P922" s="57">
        <f>ROUND(Tableau1[[#This Row],[Prix_Unit_TTC]],2)*Tableau1[[#This Row],[Qte_commande]]</f>
        <v>214.74</v>
      </c>
      <c r="Q922" s="1">
        <v>6</v>
      </c>
      <c r="R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2" s="1"/>
      <c r="V922" s="1"/>
    </row>
    <row r="923" spans="1:22" ht="14.7" customHeight="1" x14ac:dyDescent="0.25">
      <c r="A923" s="2">
        <v>43258</v>
      </c>
      <c r="B923" s="56" t="s">
        <v>413</v>
      </c>
      <c r="C923" s="1" t="s">
        <v>2</v>
      </c>
      <c r="D923" s="1" t="s">
        <v>4</v>
      </c>
      <c r="E923" s="193"/>
      <c r="G923" s="1" t="s">
        <v>1247</v>
      </c>
      <c r="H923" s="1" t="s">
        <v>1274</v>
      </c>
      <c r="I923" s="1" t="s">
        <v>1226</v>
      </c>
      <c r="J923" s="56">
        <v>70</v>
      </c>
      <c r="K923" s="81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57">
        <f>ROUND(Tableau1[[#This Row],[Prix_Unit_HT]],2)*Tableau1[[#This Row],[Qte_commande]]</f>
        <v>120.96000000000001</v>
      </c>
      <c r="P923" s="57">
        <f>ROUND(Tableau1[[#This Row],[Prix_Unit_TTC]],2)*Tableau1[[#This Row],[Qte_commande]]</f>
        <v>145.14000000000001</v>
      </c>
      <c r="Q923" s="1">
        <v>6</v>
      </c>
      <c r="R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3" s="1"/>
      <c r="V923" s="1"/>
    </row>
    <row r="924" spans="1:22" ht="14.7" customHeight="1" x14ac:dyDescent="0.25">
      <c r="A924" s="2">
        <v>43258</v>
      </c>
      <c r="B924" s="56" t="s">
        <v>413</v>
      </c>
      <c r="C924" s="1" t="s">
        <v>2</v>
      </c>
      <c r="D924" s="1" t="s">
        <v>4</v>
      </c>
      <c r="E924" s="193"/>
      <c r="G924" s="1" t="s">
        <v>1247</v>
      </c>
      <c r="H924" s="1" t="s">
        <v>1274</v>
      </c>
      <c r="I924" s="1" t="s">
        <v>1175</v>
      </c>
      <c r="J924" s="56">
        <v>70</v>
      </c>
      <c r="K924" s="81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57">
        <f>ROUND(Tableau1[[#This Row],[Prix_Unit_HT]],2)*Tableau1[[#This Row],[Qte_commande]]</f>
        <v>601.43999999999994</v>
      </c>
      <c r="P924" s="57">
        <f>ROUND(Tableau1[[#This Row],[Prix_Unit_TTC]],2)*Tableau1[[#This Row],[Qte_commande]]</f>
        <v>721.92</v>
      </c>
      <c r="Q924" s="1">
        <v>48</v>
      </c>
      <c r="R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24" s="1"/>
      <c r="V924" s="1"/>
    </row>
    <row r="925" spans="1:22" ht="14.7" customHeight="1" x14ac:dyDescent="0.25">
      <c r="A925" s="2">
        <v>43258</v>
      </c>
      <c r="B925" s="56" t="s">
        <v>670</v>
      </c>
      <c r="C925" s="1" t="s">
        <v>374</v>
      </c>
      <c r="D925" s="1" t="s">
        <v>4</v>
      </c>
      <c r="E925" s="193"/>
      <c r="G925" s="1" t="s">
        <v>1163</v>
      </c>
      <c r="H925" s="1" t="s">
        <v>1275</v>
      </c>
      <c r="I925" s="1" t="s">
        <v>1243</v>
      </c>
      <c r="J925" s="56">
        <v>50</v>
      </c>
      <c r="K925" s="81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57">
        <f>ROUND(Tableau1[[#This Row],[Prix_Unit_HT]],2)*Tableau1[[#This Row],[Qte_commande]]</f>
        <v>110.00000000000001</v>
      </c>
      <c r="P925" s="57">
        <f>ROUND(Tableau1[[#This Row],[Prix_Unit_TTC]],2)*Tableau1[[#This Row],[Qte_commande]]</f>
        <v>115.99999999999999</v>
      </c>
      <c r="Q925" s="1">
        <v>71.430000000000007</v>
      </c>
      <c r="R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71.428571428571431</v>
      </c>
      <c r="U925" s="1"/>
      <c r="V925" s="1"/>
    </row>
    <row r="926" spans="1:22" ht="14.7" customHeight="1" x14ac:dyDescent="0.25">
      <c r="A926" s="2">
        <v>43258</v>
      </c>
      <c r="B926" s="56" t="s">
        <v>471</v>
      </c>
      <c r="C926" s="1" t="s">
        <v>472</v>
      </c>
      <c r="D926" s="1" t="s">
        <v>285</v>
      </c>
      <c r="E926" s="193"/>
      <c r="G926" s="1" t="s">
        <v>1163</v>
      </c>
      <c r="H926" s="1" t="s">
        <v>1274</v>
      </c>
      <c r="I926" s="1" t="s">
        <v>1188</v>
      </c>
      <c r="J926" s="56">
        <v>70</v>
      </c>
      <c r="K926" s="81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57">
        <f>ROUND(Tableau1[[#This Row],[Prix_Unit_HT]],2)*Tableau1[[#This Row],[Qte_commande]]</f>
        <v>111.06</v>
      </c>
      <c r="P926" s="57">
        <f>ROUND(Tableau1[[#This Row],[Prix_Unit_TTC]],2)*Tableau1[[#This Row],[Qte_commande]]</f>
        <v>133.26</v>
      </c>
      <c r="Q926" s="1">
        <v>6</v>
      </c>
      <c r="R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6" s="1"/>
      <c r="V926" s="1"/>
    </row>
    <row r="927" spans="1:22" ht="14.7" customHeight="1" x14ac:dyDescent="0.25">
      <c r="A927" s="2">
        <v>43258</v>
      </c>
      <c r="B927" s="56" t="s">
        <v>413</v>
      </c>
      <c r="C927" s="1" t="s">
        <v>2</v>
      </c>
      <c r="D927" s="1" t="s">
        <v>4</v>
      </c>
      <c r="E927" s="193"/>
      <c r="G927" s="1" t="s">
        <v>1247</v>
      </c>
      <c r="H927" s="1" t="s">
        <v>1274</v>
      </c>
      <c r="I927" s="1" t="s">
        <v>1188</v>
      </c>
      <c r="J927" s="56">
        <v>70</v>
      </c>
      <c r="K927" s="81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57">
        <f>ROUND(Tableau1[[#This Row],[Prix_Unit_HT]],2)*Tableau1[[#This Row],[Qte_commande]]</f>
        <v>98.100000000000009</v>
      </c>
      <c r="P927" s="57">
        <f>ROUND(Tableau1[[#This Row],[Prix_Unit_TTC]],2)*Tableau1[[#This Row],[Qte_commande]]</f>
        <v>117.72</v>
      </c>
      <c r="Q927" s="1">
        <v>6</v>
      </c>
      <c r="R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7" s="1"/>
      <c r="V927" s="1"/>
    </row>
    <row r="928" spans="1:22" ht="14.7" customHeight="1" x14ac:dyDescent="0.25">
      <c r="A928" s="2">
        <v>43258</v>
      </c>
      <c r="B928" s="56" t="s">
        <v>473</v>
      </c>
      <c r="C928" s="1" t="s">
        <v>474</v>
      </c>
      <c r="D928" s="1" t="s">
        <v>20</v>
      </c>
      <c r="E928" s="193"/>
      <c r="G928" s="1" t="s">
        <v>1247</v>
      </c>
      <c r="H928" s="1" t="s">
        <v>1274</v>
      </c>
      <c r="I928" s="1" t="s">
        <v>1188</v>
      </c>
      <c r="J928" s="56">
        <v>70</v>
      </c>
      <c r="K928" s="81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57">
        <f>ROUND(Tableau1[[#This Row],[Prix_Unit_HT]],2)*Tableau1[[#This Row],[Qte_commande]]</f>
        <v>98.100000000000009</v>
      </c>
      <c r="P928" s="57">
        <f>ROUND(Tableau1[[#This Row],[Prix_Unit_TTC]],2)*Tableau1[[#This Row],[Qte_commande]]</f>
        <v>117.72</v>
      </c>
      <c r="Q928" s="1">
        <v>6</v>
      </c>
      <c r="R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8" s="1"/>
      <c r="V928" s="1"/>
    </row>
    <row r="929" spans="1:22" ht="14.7" customHeight="1" x14ac:dyDescent="0.25">
      <c r="A929" s="2">
        <v>43258</v>
      </c>
      <c r="B929" s="56" t="s">
        <v>413</v>
      </c>
      <c r="C929" s="1" t="s">
        <v>2</v>
      </c>
      <c r="D929" s="1" t="s">
        <v>4</v>
      </c>
      <c r="E929" s="193"/>
      <c r="G929" s="1" t="s">
        <v>1247</v>
      </c>
      <c r="H929" s="1" t="s">
        <v>1274</v>
      </c>
      <c r="I929" s="7" t="s">
        <v>1190</v>
      </c>
      <c r="J929" s="56">
        <v>70</v>
      </c>
      <c r="K929" s="81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57">
        <f>ROUND(Tableau1[[#This Row],[Prix_Unit_HT]],2)*Tableau1[[#This Row],[Qte_commande]]</f>
        <v>120</v>
      </c>
      <c r="P929" s="57">
        <f>ROUND(Tableau1[[#This Row],[Prix_Unit_TTC]],2)*Tableau1[[#This Row],[Qte_commande]]</f>
        <v>144</v>
      </c>
      <c r="Q929" s="1">
        <v>6</v>
      </c>
      <c r="R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29" s="1"/>
      <c r="V929" s="1"/>
    </row>
    <row r="930" spans="1:22" ht="14.7" customHeight="1" x14ac:dyDescent="0.25">
      <c r="A930" s="2">
        <v>43258</v>
      </c>
      <c r="B930" s="56" t="s">
        <v>471</v>
      </c>
      <c r="C930" s="1" t="s">
        <v>472</v>
      </c>
      <c r="D930" s="1" t="s">
        <v>285</v>
      </c>
      <c r="E930" s="193"/>
      <c r="G930" s="1" t="s">
        <v>1163</v>
      </c>
      <c r="H930" s="1" t="s">
        <v>1274</v>
      </c>
      <c r="I930" s="1" t="s">
        <v>1189</v>
      </c>
      <c r="J930" s="56">
        <v>70</v>
      </c>
      <c r="K930" s="81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57">
        <f>ROUND(Tableau1[[#This Row],[Prix_Unit_HT]],2)*Tableau1[[#This Row],[Qte_commande]]</f>
        <v>101.10000000000001</v>
      </c>
      <c r="P930" s="57">
        <f>ROUND(Tableau1[[#This Row],[Prix_Unit_TTC]],2)*Tableau1[[#This Row],[Qte_commande]]</f>
        <v>121.38</v>
      </c>
      <c r="Q930" s="1">
        <v>6</v>
      </c>
      <c r="R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0" s="1"/>
      <c r="V930" s="1"/>
    </row>
    <row r="931" spans="1:22" ht="14.7" customHeight="1" x14ac:dyDescent="0.25">
      <c r="A931" s="2">
        <v>43258</v>
      </c>
      <c r="B931" s="56" t="s">
        <v>624</v>
      </c>
      <c r="C931" s="1" t="s">
        <v>2</v>
      </c>
      <c r="D931" s="1" t="s">
        <v>4</v>
      </c>
      <c r="E931" s="193"/>
      <c r="G931" s="1" t="s">
        <v>1247</v>
      </c>
      <c r="H931" s="1" t="s">
        <v>1274</v>
      </c>
      <c r="I931" s="1" t="s">
        <v>1189</v>
      </c>
      <c r="J931" s="56">
        <v>70</v>
      </c>
      <c r="K931" s="81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57">
        <f>ROUND(Tableau1[[#This Row],[Prix_Unit_HT]],2)*Tableau1[[#This Row],[Qte_commande]]</f>
        <v>88.14</v>
      </c>
      <c r="P931" s="57">
        <f>ROUND(Tableau1[[#This Row],[Prix_Unit_TTC]],2)*Tableau1[[#This Row],[Qte_commande]]</f>
        <v>105.78</v>
      </c>
      <c r="Q931" s="1">
        <v>6</v>
      </c>
      <c r="R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1" s="1"/>
      <c r="V931" s="1"/>
    </row>
    <row r="932" spans="1:22" ht="14.7" customHeight="1" x14ac:dyDescent="0.25">
      <c r="A932" s="2">
        <v>43258</v>
      </c>
      <c r="B932" s="56" t="s">
        <v>471</v>
      </c>
      <c r="C932" s="1" t="s">
        <v>472</v>
      </c>
      <c r="D932" s="1" t="s">
        <v>285</v>
      </c>
      <c r="E932" s="193"/>
      <c r="G932" s="1" t="s">
        <v>1163</v>
      </c>
      <c r="H932" s="1" t="s">
        <v>1274</v>
      </c>
      <c r="I932" s="1" t="s">
        <v>1223</v>
      </c>
      <c r="J932" s="56">
        <v>50</v>
      </c>
      <c r="K932" s="81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57">
        <f>ROUND(Tableau1[[#This Row],[Prix_Unit_HT]],2)*Tableau1[[#This Row],[Qte_commande]]</f>
        <v>84.15</v>
      </c>
      <c r="P932" s="57">
        <f>ROUND(Tableau1[[#This Row],[Prix_Unit_TTC]],2)*Tableau1[[#This Row],[Qte_commande]]</f>
        <v>100.97999999999999</v>
      </c>
      <c r="Q932" s="1">
        <v>2.14</v>
      </c>
      <c r="R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932" s="1"/>
      <c r="V932" s="1"/>
    </row>
    <row r="933" spans="1:22" ht="14.7" customHeight="1" x14ac:dyDescent="0.25">
      <c r="A933" s="2">
        <v>43258</v>
      </c>
      <c r="B933" s="56" t="s">
        <v>471</v>
      </c>
      <c r="C933" s="1" t="s">
        <v>472</v>
      </c>
      <c r="D933" s="1" t="s">
        <v>285</v>
      </c>
      <c r="E933" s="193"/>
      <c r="G933" s="1" t="s">
        <v>1163</v>
      </c>
      <c r="H933" s="1" t="s">
        <v>1274</v>
      </c>
      <c r="I933" s="1" t="s">
        <v>1211</v>
      </c>
      <c r="J933" s="56">
        <v>70</v>
      </c>
      <c r="K933" s="81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57">
        <f>ROUND(Tableau1[[#This Row],[Prix_Unit_HT]],2)*Tableau1[[#This Row],[Qte_commande]]</f>
        <v>94.5</v>
      </c>
      <c r="P933" s="57">
        <f>ROUND(Tableau1[[#This Row],[Prix_Unit_TTC]],2)*Tableau1[[#This Row],[Qte_commande]]</f>
        <v>113.39999999999999</v>
      </c>
      <c r="Q933" s="1">
        <v>6</v>
      </c>
      <c r="R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3" s="1"/>
      <c r="V933" s="1"/>
    </row>
    <row r="934" spans="1:22" ht="14.7" customHeight="1" x14ac:dyDescent="0.25">
      <c r="A934" s="2">
        <v>43258</v>
      </c>
      <c r="B934" s="56" t="s">
        <v>413</v>
      </c>
      <c r="C934" s="1" t="s">
        <v>2</v>
      </c>
      <c r="D934" s="1" t="s">
        <v>4</v>
      </c>
      <c r="E934" s="193"/>
      <c r="G934" s="1" t="s">
        <v>1247</v>
      </c>
      <c r="H934" s="1" t="s">
        <v>1274</v>
      </c>
      <c r="I934" s="1" t="s">
        <v>1211</v>
      </c>
      <c r="J934" s="56">
        <v>70</v>
      </c>
      <c r="K934" s="81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57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57">
        <f>ROUND(Tableau1[[#This Row],[Prix_Unit_HT]],2)*Tableau1[[#This Row],[Qte_commande]]</f>
        <v>94.5</v>
      </c>
      <c r="P934" s="57">
        <f>ROUND(Tableau1[[#This Row],[Prix_Unit_TTC]],2)*Tableau1[[#This Row],[Qte_commande]]</f>
        <v>113.39999999999999</v>
      </c>
      <c r="Q934" s="1">
        <v>6</v>
      </c>
      <c r="R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34" s="1"/>
      <c r="V934" s="1"/>
    </row>
    <row r="935" spans="1:22" ht="14.7" customHeight="1" x14ac:dyDescent="0.25">
      <c r="A935" s="2">
        <v>43258</v>
      </c>
      <c r="B935" s="56" t="s">
        <v>471</v>
      </c>
      <c r="C935" s="1" t="s">
        <v>472</v>
      </c>
      <c r="D935" s="1" t="s">
        <v>285</v>
      </c>
      <c r="E935" s="193"/>
      <c r="G935" s="1" t="s">
        <v>1163</v>
      </c>
      <c r="H935" s="1" t="s">
        <v>1275</v>
      </c>
      <c r="I935" s="1" t="s">
        <v>1241</v>
      </c>
      <c r="J935" s="56">
        <v>20</v>
      </c>
      <c r="K935" s="81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57">
        <f>ROUND(Tableau1[[#This Row],[Prix_Unit_HT]],2)*Tableau1[[#This Row],[Qte_commande]]</f>
        <v>21.36</v>
      </c>
      <c r="P935" s="57">
        <f>ROUND(Tableau1[[#This Row],[Prix_Unit_TTC]],2)*Tableau1[[#This Row],[Qte_commande]]</f>
        <v>22.56</v>
      </c>
      <c r="Q935" s="1">
        <v>6.86</v>
      </c>
      <c r="R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5" s="1"/>
      <c r="V935" s="1"/>
    </row>
    <row r="936" spans="1:22" ht="14.7" customHeight="1" x14ac:dyDescent="0.25">
      <c r="A936" s="2">
        <v>43258</v>
      </c>
      <c r="B936" s="56" t="s">
        <v>413</v>
      </c>
      <c r="C936" s="1" t="s">
        <v>2</v>
      </c>
      <c r="D936" s="1" t="s">
        <v>4</v>
      </c>
      <c r="E936" s="193"/>
      <c r="G936" s="1" t="s">
        <v>1247</v>
      </c>
      <c r="H936" s="1" t="s">
        <v>1275</v>
      </c>
      <c r="I936" s="1" t="s">
        <v>1241</v>
      </c>
      <c r="J936" s="56">
        <v>20</v>
      </c>
      <c r="K936" s="81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57">
        <f>ROUND(Tableau1[[#This Row],[Prix_Unit_HT]],2)*Tableau1[[#This Row],[Qte_commande]]</f>
        <v>38.880000000000003</v>
      </c>
      <c r="P936" s="57">
        <f>ROUND(Tableau1[[#This Row],[Prix_Unit_TTC]],2)*Tableau1[[#This Row],[Qte_commande]]</f>
        <v>40.799999999999997</v>
      </c>
      <c r="Q936" s="1">
        <v>13.71</v>
      </c>
      <c r="R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6" s="1"/>
      <c r="V936" s="1"/>
    </row>
    <row r="937" spans="1:22" ht="14.7" customHeight="1" x14ac:dyDescent="0.25">
      <c r="A937" s="2">
        <v>43258</v>
      </c>
      <c r="B937" s="56" t="s">
        <v>646</v>
      </c>
      <c r="C937" s="1" t="s">
        <v>12</v>
      </c>
      <c r="D937" s="1" t="s">
        <v>14</v>
      </c>
      <c r="E937" s="193"/>
      <c r="G937" s="1" t="s">
        <v>1247</v>
      </c>
      <c r="H937" s="1" t="s">
        <v>1275</v>
      </c>
      <c r="I937" s="1" t="s">
        <v>1237</v>
      </c>
      <c r="J937" s="56">
        <v>20</v>
      </c>
      <c r="K937" s="81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57">
        <f>ROUND(Tableau1[[#This Row],[Prix_Unit_HT]],2)*Tableau1[[#This Row],[Qte_commande]]</f>
        <v>194.4</v>
      </c>
      <c r="P937" s="57">
        <f>ROUND(Tableau1[[#This Row],[Prix_Unit_TTC]],2)*Tableau1[[#This Row],[Qte_commande]]</f>
        <v>204</v>
      </c>
      <c r="Q937" s="1">
        <v>68.569999999999993</v>
      </c>
      <c r="R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37" s="1"/>
      <c r="V937" s="1"/>
    </row>
    <row r="938" spans="1:22" ht="14.7" customHeight="1" x14ac:dyDescent="0.25">
      <c r="A938" s="2">
        <v>43258</v>
      </c>
      <c r="B938" s="56" t="s">
        <v>471</v>
      </c>
      <c r="C938" s="1" t="s">
        <v>472</v>
      </c>
      <c r="D938" s="1" t="s">
        <v>285</v>
      </c>
      <c r="E938" s="193"/>
      <c r="G938" s="1" t="s">
        <v>1163</v>
      </c>
      <c r="H938" s="1" t="s">
        <v>1275</v>
      </c>
      <c r="I938" s="1" t="s">
        <v>1237</v>
      </c>
      <c r="J938" s="56">
        <v>20</v>
      </c>
      <c r="K938" s="81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57">
        <f>ROUND(Tableau1[[#This Row],[Prix_Unit_HT]],2)*Tableau1[[#This Row],[Qte_commande]]</f>
        <v>21.36</v>
      </c>
      <c r="P938" s="57">
        <f>ROUND(Tableau1[[#This Row],[Prix_Unit_TTC]],2)*Tableau1[[#This Row],[Qte_commande]]</f>
        <v>22.56</v>
      </c>
      <c r="Q938" s="1">
        <v>6.86</v>
      </c>
      <c r="R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38" s="1"/>
      <c r="V938" s="1"/>
    </row>
    <row r="939" spans="1:22" ht="14.7" customHeight="1" x14ac:dyDescent="0.25">
      <c r="A939" s="2">
        <v>43258</v>
      </c>
      <c r="B939" s="56" t="s">
        <v>413</v>
      </c>
      <c r="C939" s="1" t="s">
        <v>2</v>
      </c>
      <c r="D939" s="1" t="s">
        <v>4</v>
      </c>
      <c r="E939" s="193"/>
      <c r="G939" s="1" t="s">
        <v>1247</v>
      </c>
      <c r="H939" s="1" t="s">
        <v>1275</v>
      </c>
      <c r="I939" s="1" t="s">
        <v>1237</v>
      </c>
      <c r="J939" s="56">
        <v>20</v>
      </c>
      <c r="K939" s="81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57">
        <f>ROUND(Tableau1[[#This Row],[Prix_Unit_HT]],2)*Tableau1[[#This Row],[Qte_commande]]</f>
        <v>38.880000000000003</v>
      </c>
      <c r="P939" s="57">
        <f>ROUND(Tableau1[[#This Row],[Prix_Unit_TTC]],2)*Tableau1[[#This Row],[Qte_commande]]</f>
        <v>40.799999999999997</v>
      </c>
      <c r="Q939" s="1">
        <v>13.71</v>
      </c>
      <c r="R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39" s="1"/>
      <c r="V939" s="1"/>
    </row>
    <row r="940" spans="1:22" ht="14.7" customHeight="1" x14ac:dyDescent="0.25">
      <c r="A940" s="2">
        <v>43258</v>
      </c>
      <c r="B940" s="56" t="s">
        <v>637</v>
      </c>
      <c r="C940" s="1" t="s">
        <v>638</v>
      </c>
      <c r="D940" s="1" t="s">
        <v>639</v>
      </c>
      <c r="E940" s="193"/>
      <c r="G940" s="1" t="s">
        <v>1163</v>
      </c>
      <c r="H940" s="1" t="s">
        <v>1274</v>
      </c>
      <c r="I940" s="1" t="s">
        <v>640</v>
      </c>
      <c r="J940" s="56">
        <v>70</v>
      </c>
      <c r="K940" s="81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57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57">
        <f>ROUND(Tableau1[[#This Row],[Prix_Unit_HT]],2)*Tableau1[[#This Row],[Qte_commande]]</f>
        <v>0</v>
      </c>
      <c r="P940" s="57">
        <f>ROUND(Tableau1[[#This Row],[Prix_Unit_TTC]],2)*Tableau1[[#This Row],[Qte_commande]]</f>
        <v>0</v>
      </c>
      <c r="Q940" s="1">
        <v>24</v>
      </c>
      <c r="R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940" s="1"/>
      <c r="V940" s="1"/>
    </row>
    <row r="941" spans="1:22" ht="14.7" customHeight="1" x14ac:dyDescent="0.25">
      <c r="A941" s="2">
        <v>43258</v>
      </c>
      <c r="B941" s="56" t="s">
        <v>637</v>
      </c>
      <c r="C941" s="1" t="s">
        <v>638</v>
      </c>
      <c r="D941" s="1" t="s">
        <v>639</v>
      </c>
      <c r="E941" s="193"/>
      <c r="G941" s="1" t="s">
        <v>1163</v>
      </c>
      <c r="H941" s="1" t="s">
        <v>1274</v>
      </c>
      <c r="I941" s="1" t="s">
        <v>674</v>
      </c>
      <c r="J941" s="56">
        <v>100</v>
      </c>
      <c r="K941" s="81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57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57">
        <f>ROUND(Tableau1[[#This Row],[Prix_Unit_HT]],2)*Tableau1[[#This Row],[Qte_commande]]</f>
        <v>0</v>
      </c>
      <c r="P941" s="57">
        <f>ROUND(Tableau1[[#This Row],[Prix_Unit_TTC]],2)*Tableau1[[#This Row],[Qte_commande]]</f>
        <v>0</v>
      </c>
      <c r="Q941" s="1">
        <v>17.14</v>
      </c>
      <c r="R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41" s="1"/>
      <c r="V941" s="1"/>
    </row>
    <row r="942" spans="1:22" ht="14.7" customHeight="1" x14ac:dyDescent="0.25">
      <c r="A942" s="2">
        <v>43262</v>
      </c>
      <c r="B942" s="56" t="s">
        <v>476</v>
      </c>
      <c r="C942" s="1" t="s">
        <v>111</v>
      </c>
      <c r="D942" s="1" t="s">
        <v>477</v>
      </c>
      <c r="E942" s="193"/>
      <c r="G942" s="1" t="s">
        <v>1247</v>
      </c>
      <c r="H942" s="7" t="s">
        <v>1274</v>
      </c>
      <c r="I942" s="7" t="s">
        <v>1197</v>
      </c>
      <c r="J942" s="56">
        <v>70</v>
      </c>
      <c r="K942" s="81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57">
        <f>ROUND(Tableau1[[#This Row],[Prix_Unit_HT]],2)*Tableau1[[#This Row],[Qte_commande]]</f>
        <v>536.93999999999994</v>
      </c>
      <c r="P942" s="57">
        <f>ROUND(Tableau1[[#This Row],[Prix_Unit_TTC]],2)*Tableau1[[#This Row],[Qte_commande]]</f>
        <v>644.22</v>
      </c>
      <c r="Q942" s="1">
        <v>18</v>
      </c>
      <c r="R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942" s="1"/>
      <c r="V942" s="1"/>
    </row>
    <row r="943" spans="1:22" ht="14.7" customHeight="1" x14ac:dyDescent="0.25">
      <c r="A943" s="2">
        <v>43262</v>
      </c>
      <c r="B943" s="56" t="s">
        <v>476</v>
      </c>
      <c r="C943" s="1" t="s">
        <v>111</v>
      </c>
      <c r="D943" s="1" t="s">
        <v>477</v>
      </c>
      <c r="E943" s="193"/>
      <c r="G943" s="1" t="s">
        <v>1247</v>
      </c>
      <c r="H943" s="1" t="s">
        <v>1274</v>
      </c>
      <c r="I943" s="1" t="s">
        <v>1188</v>
      </c>
      <c r="J943" s="56">
        <v>70</v>
      </c>
      <c r="K943" s="81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57">
        <f>ROUND(Tableau1[[#This Row],[Prix_Unit_HT]],2)*Tableau1[[#This Row],[Qte_commande]]</f>
        <v>490.50000000000006</v>
      </c>
      <c r="P943" s="57">
        <f>ROUND(Tableau1[[#This Row],[Prix_Unit_TTC]],2)*Tableau1[[#This Row],[Qte_commande]]</f>
        <v>588.6</v>
      </c>
      <c r="Q943" s="1">
        <v>30</v>
      </c>
      <c r="R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3" s="1"/>
      <c r="V943" s="1"/>
    </row>
    <row r="944" spans="1:22" ht="14.7" customHeight="1" x14ac:dyDescent="0.25">
      <c r="A944" s="2">
        <v>43262</v>
      </c>
      <c r="B944" s="56" t="s">
        <v>475</v>
      </c>
      <c r="C944" s="1" t="s">
        <v>173</v>
      </c>
      <c r="D944" s="1" t="s">
        <v>175</v>
      </c>
      <c r="E944" s="193"/>
      <c r="G944" s="1" t="s">
        <v>1163</v>
      </c>
      <c r="H944" s="1" t="s">
        <v>1274</v>
      </c>
      <c r="I944" s="1" t="s">
        <v>1188</v>
      </c>
      <c r="J944" s="56">
        <v>70</v>
      </c>
      <c r="K944" s="81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57">
        <f>ROUND(Tableau1[[#This Row],[Prix_Unit_HT]],2)*Tableau1[[#This Row],[Qte_commande]]</f>
        <v>111.06</v>
      </c>
      <c r="P944" s="57">
        <f>ROUND(Tableau1[[#This Row],[Prix_Unit_TTC]],2)*Tableau1[[#This Row],[Qte_commande]]</f>
        <v>133.26</v>
      </c>
      <c r="Q944" s="1">
        <v>6</v>
      </c>
      <c r="R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4" s="1"/>
      <c r="V944" s="1"/>
    </row>
    <row r="945" spans="1:22" ht="14.7" customHeight="1" x14ac:dyDescent="0.25">
      <c r="A945" s="2">
        <v>43262</v>
      </c>
      <c r="B945" s="56" t="s">
        <v>475</v>
      </c>
      <c r="C945" s="1" t="s">
        <v>173</v>
      </c>
      <c r="D945" s="1" t="s">
        <v>175</v>
      </c>
      <c r="E945" s="193"/>
      <c r="G945" s="1" t="s">
        <v>1163</v>
      </c>
      <c r="H945" s="1" t="s">
        <v>1274</v>
      </c>
      <c r="I945" s="1" t="s">
        <v>1189</v>
      </c>
      <c r="J945" s="56">
        <v>70</v>
      </c>
      <c r="K945" s="81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57">
        <f>ROUND(Tableau1[[#This Row],[Prix_Unit_HT]],2)*Tableau1[[#This Row],[Qte_commande]]</f>
        <v>101.10000000000001</v>
      </c>
      <c r="P945" s="57">
        <f>ROUND(Tableau1[[#This Row],[Prix_Unit_TTC]],2)*Tableau1[[#This Row],[Qte_commande]]</f>
        <v>121.38</v>
      </c>
      <c r="Q945" s="1">
        <v>6</v>
      </c>
      <c r="R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45" s="1"/>
      <c r="V945" s="1"/>
    </row>
    <row r="946" spans="1:22" ht="14.7" customHeight="1" x14ac:dyDescent="0.25">
      <c r="A946" s="2">
        <v>43262</v>
      </c>
      <c r="B946" s="56" t="s">
        <v>476</v>
      </c>
      <c r="C946" s="1" t="s">
        <v>111</v>
      </c>
      <c r="D946" s="1" t="s">
        <v>477</v>
      </c>
      <c r="E946" s="193"/>
      <c r="G946" s="1" t="s">
        <v>1247</v>
      </c>
      <c r="H946" s="1" t="s">
        <v>1274</v>
      </c>
      <c r="I946" s="1" t="s">
        <v>1189</v>
      </c>
      <c r="J946" s="56">
        <v>70</v>
      </c>
      <c r="K946" s="81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57">
        <f>ROUND(Tableau1[[#This Row],[Prix_Unit_HT]],2)*Tableau1[[#This Row],[Qte_commande]]</f>
        <v>440.7</v>
      </c>
      <c r="P946" s="57">
        <f>ROUND(Tableau1[[#This Row],[Prix_Unit_TTC]],2)*Tableau1[[#This Row],[Qte_commande]]</f>
        <v>528.9</v>
      </c>
      <c r="Q946" s="1">
        <v>30</v>
      </c>
      <c r="R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946" s="1"/>
      <c r="V946" s="1"/>
    </row>
    <row r="947" spans="1:22" ht="14.7" customHeight="1" x14ac:dyDescent="0.25">
      <c r="A947" s="2">
        <v>43262</v>
      </c>
      <c r="B947" s="56" t="s">
        <v>476</v>
      </c>
      <c r="C947" s="1" t="s">
        <v>111</v>
      </c>
      <c r="D947" s="1" t="s">
        <v>477</v>
      </c>
      <c r="E947" s="193"/>
      <c r="G947" s="1" t="s">
        <v>1163</v>
      </c>
      <c r="H947" s="1" t="s">
        <v>1274</v>
      </c>
      <c r="I947" s="1" t="s">
        <v>1230</v>
      </c>
      <c r="J947" s="56">
        <v>75</v>
      </c>
      <c r="K947" s="81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57">
        <f>ROUND(Tableau1[[#This Row],[Prix_Unit_HT]],2)*Tableau1[[#This Row],[Qte_commande]]</f>
        <v>315.12</v>
      </c>
      <c r="P947" s="57">
        <f>ROUND(Tableau1[[#This Row],[Prix_Unit_TTC]],2)*Tableau1[[#This Row],[Qte_commande]]</f>
        <v>378.12</v>
      </c>
      <c r="Q947" s="1">
        <v>12</v>
      </c>
      <c r="R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7" s="1"/>
      <c r="V947" s="1"/>
    </row>
    <row r="948" spans="1:22" ht="14.7" customHeight="1" x14ac:dyDescent="0.25">
      <c r="A948" s="2">
        <v>43262</v>
      </c>
      <c r="B948" s="56" t="s">
        <v>476</v>
      </c>
      <c r="C948" s="1" t="s">
        <v>111</v>
      </c>
      <c r="D948" s="1" t="s">
        <v>477</v>
      </c>
      <c r="E948" s="193"/>
      <c r="G948" s="1" t="s">
        <v>1247</v>
      </c>
      <c r="H948" s="1" t="s">
        <v>1274</v>
      </c>
      <c r="I948" s="1" t="s">
        <v>1223</v>
      </c>
      <c r="J948" s="56">
        <v>50</v>
      </c>
      <c r="K948" s="81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57">
        <f>ROUND(Tableau1[[#This Row],[Prix_Unit_HT]],2)*Tableau1[[#This Row],[Qte_commande]]</f>
        <v>453.42</v>
      </c>
      <c r="P948" s="57">
        <f>ROUND(Tableau1[[#This Row],[Prix_Unit_TTC]],2)*Tableau1[[#This Row],[Qte_commande]]</f>
        <v>544.14</v>
      </c>
      <c r="Q948" s="1">
        <v>12.86</v>
      </c>
      <c r="R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948" s="1"/>
      <c r="V948" s="1"/>
    </row>
    <row r="949" spans="1:22" ht="14.7" customHeight="1" x14ac:dyDescent="0.25">
      <c r="A949" s="2">
        <v>43263</v>
      </c>
      <c r="B949" s="56" t="s">
        <v>711</v>
      </c>
      <c r="C949" s="1" t="s">
        <v>162</v>
      </c>
      <c r="D949" s="1" t="s">
        <v>708</v>
      </c>
      <c r="E949" s="193"/>
      <c r="G949" s="1" t="s">
        <v>1247</v>
      </c>
      <c r="H949" s="1" t="s">
        <v>1274</v>
      </c>
      <c r="I949" s="1" t="s">
        <v>1175</v>
      </c>
      <c r="J949" s="56">
        <v>175</v>
      </c>
      <c r="K949" s="81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57">
        <f>ROUND(Tableau1[[#This Row],[Prix_Unit_HT]],2)*Tableau1[[#This Row],[Qte_commande]]</f>
        <v>1735.2</v>
      </c>
      <c r="P949" s="57">
        <f>ROUND(Tableau1[[#This Row],[Prix_Unit_TTC]],2)*Tableau1[[#This Row],[Qte_commande]]</f>
        <v>2082</v>
      </c>
      <c r="Q949" s="1">
        <v>150</v>
      </c>
      <c r="R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49" s="1"/>
      <c r="V949" s="1"/>
    </row>
    <row r="950" spans="1:22" ht="14.7" customHeight="1" x14ac:dyDescent="0.25">
      <c r="A950" s="2">
        <v>43264</v>
      </c>
      <c r="B950" s="56" t="s">
        <v>671</v>
      </c>
      <c r="C950" s="1" t="s">
        <v>94</v>
      </c>
      <c r="D950" s="1" t="s">
        <v>96</v>
      </c>
      <c r="E950" s="193"/>
      <c r="G950" s="1" t="s">
        <v>1247</v>
      </c>
      <c r="H950" s="7" t="s">
        <v>1275</v>
      </c>
      <c r="I950" s="7" t="s">
        <v>1239</v>
      </c>
      <c r="J950" s="56">
        <v>20</v>
      </c>
      <c r="K950" s="81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57">
        <f>ROUND(Tableau1[[#This Row],[Prix_Unit_HT]],2)*Tableau1[[#This Row],[Qte_commande]]</f>
        <v>194.4</v>
      </c>
      <c r="P950" s="57">
        <f>ROUND(Tableau1[[#This Row],[Prix_Unit_TTC]],2)*Tableau1[[#This Row],[Qte_commande]]</f>
        <v>204</v>
      </c>
      <c r="Q950" s="1">
        <v>68.569999999999993</v>
      </c>
      <c r="R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50" s="1"/>
      <c r="V950" s="1"/>
    </row>
    <row r="951" spans="1:22" ht="14.7" customHeight="1" x14ac:dyDescent="0.25">
      <c r="A951" s="2">
        <v>43264</v>
      </c>
      <c r="B951" s="56" t="s">
        <v>671</v>
      </c>
      <c r="C951" s="1" t="s">
        <v>94</v>
      </c>
      <c r="D951" s="1" t="s">
        <v>96</v>
      </c>
      <c r="E951" s="193"/>
      <c r="G951" s="1" t="s">
        <v>1247</v>
      </c>
      <c r="H951" s="7" t="s">
        <v>1275</v>
      </c>
      <c r="I951" s="7" t="s">
        <v>1239</v>
      </c>
      <c r="J951" s="56">
        <v>20</v>
      </c>
      <c r="K951" s="81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57">
        <f>ROUND(Tableau1[[#This Row],[Prix_Unit_HT]],2)*Tableau1[[#This Row],[Qte_commande]]</f>
        <v>19.440000000000001</v>
      </c>
      <c r="P951" s="57">
        <f>ROUND(Tableau1[[#This Row],[Prix_Unit_TTC]],2)*Tableau1[[#This Row],[Qte_commande]]</f>
        <v>20.399999999999999</v>
      </c>
      <c r="Q951" s="1">
        <v>6.86</v>
      </c>
      <c r="R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1" s="1"/>
      <c r="V951" s="1"/>
    </row>
    <row r="952" spans="1:22" ht="14.7" customHeight="1" x14ac:dyDescent="0.25">
      <c r="A952" s="2">
        <v>43264</v>
      </c>
      <c r="B952" s="56" t="s">
        <v>671</v>
      </c>
      <c r="C952" s="1" t="s">
        <v>94</v>
      </c>
      <c r="D952" s="1" t="s">
        <v>96</v>
      </c>
      <c r="E952" s="193"/>
      <c r="G952" s="1" t="s">
        <v>1247</v>
      </c>
      <c r="H952" s="1" t="s">
        <v>1275</v>
      </c>
      <c r="I952" s="1" t="s">
        <v>1243</v>
      </c>
      <c r="J952" s="56">
        <v>50</v>
      </c>
      <c r="K952" s="81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57">
        <f>ROUND(Tableau1[[#This Row],[Prix_Unit_HT]],2)*Tableau1[[#This Row],[Qte_commande]]</f>
        <v>220</v>
      </c>
      <c r="P952" s="57">
        <f>ROUND(Tableau1[[#This Row],[Prix_Unit_TTC]],2)*Tableau1[[#This Row],[Qte_commande]]</f>
        <v>233.20000000000002</v>
      </c>
      <c r="Q952" s="1">
        <v>157.13999999999999</v>
      </c>
      <c r="R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157.14285714285714</v>
      </c>
      <c r="U952" s="1"/>
      <c r="V952" s="1"/>
    </row>
    <row r="953" spans="1:22" ht="14.7" customHeight="1" x14ac:dyDescent="0.25">
      <c r="A953" s="2">
        <v>43264</v>
      </c>
      <c r="B953" s="56" t="s">
        <v>671</v>
      </c>
      <c r="C953" s="1" t="s">
        <v>94</v>
      </c>
      <c r="D953" s="1" t="s">
        <v>96</v>
      </c>
      <c r="E953" s="193"/>
      <c r="G953" s="1" t="s">
        <v>1247</v>
      </c>
      <c r="H953" s="1" t="s">
        <v>1275</v>
      </c>
      <c r="I953" s="1" t="s">
        <v>1243</v>
      </c>
      <c r="J953" s="56">
        <v>50</v>
      </c>
      <c r="K953" s="81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57">
        <f>ROUND(Tableau1[[#This Row],[Prix_Unit_HT]],2)*Tableau1[[#This Row],[Qte_commande]]</f>
        <v>20</v>
      </c>
      <c r="P953" s="57">
        <f>ROUND(Tableau1[[#This Row],[Prix_Unit_TTC]],2)*Tableau1[[#This Row],[Qte_commande]]</f>
        <v>21.200000000000003</v>
      </c>
      <c r="Q953" s="1">
        <v>14.29</v>
      </c>
      <c r="R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14.285714285714286</v>
      </c>
      <c r="U953" s="1"/>
      <c r="V953" s="1"/>
    </row>
    <row r="954" spans="1:22" ht="14.7" customHeight="1" x14ac:dyDescent="0.25">
      <c r="A954" s="2">
        <v>43266</v>
      </c>
      <c r="B954" s="56" t="s">
        <v>647</v>
      </c>
      <c r="C954" s="1" t="s">
        <v>9</v>
      </c>
      <c r="D954" s="1" t="s">
        <v>11</v>
      </c>
      <c r="E954" s="193"/>
      <c r="G954" s="1" t="s">
        <v>1247</v>
      </c>
      <c r="H954" s="7" t="s">
        <v>1275</v>
      </c>
      <c r="I954" s="7" t="s">
        <v>1239</v>
      </c>
      <c r="J954" s="56">
        <v>20</v>
      </c>
      <c r="K954" s="81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57">
        <f>ROUND(Tableau1[[#This Row],[Prix_Unit_HT]],2)*Tableau1[[#This Row],[Qte_commande]]</f>
        <v>38.880000000000003</v>
      </c>
      <c r="P954" s="57">
        <f>ROUND(Tableau1[[#This Row],[Prix_Unit_TTC]],2)*Tableau1[[#This Row],[Qte_commande]]</f>
        <v>40.799999999999997</v>
      </c>
      <c r="Q954" s="1">
        <v>13.71</v>
      </c>
      <c r="R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954" s="1"/>
      <c r="V954" s="1"/>
    </row>
    <row r="955" spans="1:22" ht="14.7" customHeight="1" x14ac:dyDescent="0.25">
      <c r="A955" s="2">
        <v>43266</v>
      </c>
      <c r="B955" s="56" t="s">
        <v>625</v>
      </c>
      <c r="C955" s="1" t="s">
        <v>168</v>
      </c>
      <c r="D955" s="1" t="s">
        <v>170</v>
      </c>
      <c r="E955" s="193"/>
      <c r="G955" s="1" t="s">
        <v>1163</v>
      </c>
      <c r="H955" s="7" t="s">
        <v>1275</v>
      </c>
      <c r="I955" s="7" t="s">
        <v>1239</v>
      </c>
      <c r="J955" s="56">
        <v>20</v>
      </c>
      <c r="K955" s="81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57">
        <f>ROUND(Tableau1[[#This Row],[Prix_Unit_HT]],2)*Tableau1[[#This Row],[Qte_commande]]</f>
        <v>21.36</v>
      </c>
      <c r="P955" s="57">
        <f>ROUND(Tableau1[[#This Row],[Prix_Unit_TTC]],2)*Tableau1[[#This Row],[Qte_commande]]</f>
        <v>22.56</v>
      </c>
      <c r="Q955" s="1">
        <v>6.86</v>
      </c>
      <c r="R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5" s="1"/>
      <c r="V955" s="1"/>
    </row>
    <row r="956" spans="1:22" ht="14.7" customHeight="1" x14ac:dyDescent="0.25">
      <c r="A956" s="2">
        <v>43266</v>
      </c>
      <c r="B956" s="56" t="s">
        <v>625</v>
      </c>
      <c r="C956" s="1" t="s">
        <v>168</v>
      </c>
      <c r="D956" s="1" t="s">
        <v>170</v>
      </c>
      <c r="E956" s="193"/>
      <c r="G956" s="1" t="s">
        <v>1163</v>
      </c>
      <c r="H956" s="7" t="s">
        <v>1275</v>
      </c>
      <c r="I956" s="7" t="s">
        <v>1242</v>
      </c>
      <c r="J956" s="56">
        <v>20</v>
      </c>
      <c r="K956" s="81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57">
        <f>ROUND(Tableau1[[#This Row],[Prix_Unit_HT]],2)*Tableau1[[#This Row],[Qte_commande]]</f>
        <v>21.36</v>
      </c>
      <c r="P956" s="57">
        <f>ROUND(Tableau1[[#This Row],[Prix_Unit_TTC]],2)*Tableau1[[#This Row],[Qte_commande]]</f>
        <v>22.56</v>
      </c>
      <c r="Q956" s="1">
        <v>6.86</v>
      </c>
      <c r="R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56" s="1"/>
      <c r="V956" s="1"/>
    </row>
    <row r="957" spans="1:22" ht="14.7" customHeight="1" x14ac:dyDescent="0.25">
      <c r="A957" s="2">
        <v>43266</v>
      </c>
      <c r="B957" s="56" t="s">
        <v>647</v>
      </c>
      <c r="C957" s="1" t="s">
        <v>9</v>
      </c>
      <c r="D957" s="1" t="s">
        <v>11</v>
      </c>
      <c r="E957" s="193"/>
      <c r="G957" s="1" t="s">
        <v>1247</v>
      </c>
      <c r="H957" s="1" t="s">
        <v>1274</v>
      </c>
      <c r="I957" s="1" t="s">
        <v>1175</v>
      </c>
      <c r="J957" s="56">
        <v>175</v>
      </c>
      <c r="K957" s="81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57">
        <f>ROUND(Tableau1[[#This Row],[Prix_Unit_HT]],2)*Tableau1[[#This Row],[Qte_commande]]</f>
        <v>1388.16</v>
      </c>
      <c r="P957" s="57">
        <f>ROUND(Tableau1[[#This Row],[Prix_Unit_TTC]],2)*Tableau1[[#This Row],[Qte_commande]]</f>
        <v>1665.6000000000001</v>
      </c>
      <c r="Q957" s="1">
        <v>120</v>
      </c>
      <c r="R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957" s="1"/>
      <c r="V957" s="1"/>
    </row>
    <row r="958" spans="1:22" ht="14.7" customHeight="1" x14ac:dyDescent="0.25">
      <c r="A958" s="2">
        <v>43266</v>
      </c>
      <c r="B958" s="56" t="s">
        <v>625</v>
      </c>
      <c r="C958" s="1" t="s">
        <v>168</v>
      </c>
      <c r="D958" s="1" t="s">
        <v>170</v>
      </c>
      <c r="E958" s="193"/>
      <c r="G958" s="1" t="s">
        <v>1163</v>
      </c>
      <c r="H958" s="1" t="s">
        <v>1274</v>
      </c>
      <c r="I958" s="1" t="s">
        <v>1189</v>
      </c>
      <c r="J958" s="56">
        <v>70</v>
      </c>
      <c r="K958" s="81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57">
        <f>ROUND(Tableau1[[#This Row],[Prix_Unit_HT]],2)*Tableau1[[#This Row],[Qte_commande]]</f>
        <v>101.10000000000001</v>
      </c>
      <c r="P958" s="57">
        <f>ROUND(Tableau1[[#This Row],[Prix_Unit_TTC]],2)*Tableau1[[#This Row],[Qte_commande]]</f>
        <v>121.38</v>
      </c>
      <c r="Q958" s="1">
        <v>6</v>
      </c>
      <c r="R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8" s="1"/>
      <c r="V958" s="1"/>
    </row>
    <row r="959" spans="1:22" ht="14.7" customHeight="1" x14ac:dyDescent="0.25">
      <c r="A959" s="2">
        <v>43266</v>
      </c>
      <c r="B959" s="56" t="s">
        <v>532</v>
      </c>
      <c r="C959" s="1" t="s">
        <v>6</v>
      </c>
      <c r="D959" s="1" t="s">
        <v>8</v>
      </c>
      <c r="E959" s="193"/>
      <c r="G959" s="1" t="s">
        <v>1247</v>
      </c>
      <c r="H959" s="1" t="s">
        <v>1274</v>
      </c>
      <c r="I959" s="1" t="s">
        <v>1189</v>
      </c>
      <c r="J959" s="56">
        <v>70</v>
      </c>
      <c r="K959" s="81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57">
        <f>ROUND(Tableau1[[#This Row],[Prix_Unit_HT]],2)*Tableau1[[#This Row],[Qte_commande]]</f>
        <v>88.14</v>
      </c>
      <c r="P959" s="57">
        <f>ROUND(Tableau1[[#This Row],[Prix_Unit_TTC]],2)*Tableau1[[#This Row],[Qte_commande]]</f>
        <v>105.78</v>
      </c>
      <c r="Q959" s="1">
        <v>6</v>
      </c>
      <c r="R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959" s="1"/>
      <c r="V959" s="1"/>
    </row>
    <row r="960" spans="1:22" ht="14.7" customHeight="1" x14ac:dyDescent="0.25">
      <c r="A960" s="2">
        <v>43266</v>
      </c>
      <c r="B960" s="56" t="s">
        <v>625</v>
      </c>
      <c r="C960" s="1" t="s">
        <v>168</v>
      </c>
      <c r="D960" s="1" t="s">
        <v>170</v>
      </c>
      <c r="E960" s="193"/>
      <c r="G960" s="1" t="s">
        <v>1163</v>
      </c>
      <c r="H960" s="1" t="s">
        <v>1274</v>
      </c>
      <c r="I960" s="1" t="s">
        <v>1223</v>
      </c>
      <c r="J960" s="56">
        <v>50</v>
      </c>
      <c r="K960" s="81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57">
        <f>ROUND(Tableau1[[#This Row],[Prix_Unit_HT]],2)*Tableau1[[#This Row],[Qte_commande]]</f>
        <v>56.1</v>
      </c>
      <c r="P960" s="57">
        <f>ROUND(Tableau1[[#This Row],[Prix_Unit_TTC]],2)*Tableau1[[#This Row],[Qte_commande]]</f>
        <v>67.319999999999993</v>
      </c>
      <c r="Q960" s="1">
        <v>1.43</v>
      </c>
      <c r="R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1.4285714285714286</v>
      </c>
      <c r="U960" s="1"/>
      <c r="V960" s="1"/>
    </row>
    <row r="961" spans="1:22" ht="14.7" customHeight="1" x14ac:dyDescent="0.25">
      <c r="A961" s="2">
        <v>43266</v>
      </c>
      <c r="B961" s="56" t="s">
        <v>532</v>
      </c>
      <c r="C961" s="1" t="s">
        <v>6</v>
      </c>
      <c r="D961" s="1" t="s">
        <v>8</v>
      </c>
      <c r="E961" s="193"/>
      <c r="G961" s="1" t="s">
        <v>1247</v>
      </c>
      <c r="H961" s="1" t="s">
        <v>1274</v>
      </c>
      <c r="I961" s="1" t="s">
        <v>1218</v>
      </c>
      <c r="J961" s="56">
        <v>100</v>
      </c>
      <c r="K961" s="81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57">
        <f>ROUND(Tableau1[[#This Row],[Prix_Unit_HT]],2)*Tableau1[[#This Row],[Qte_commande]]</f>
        <v>1420.2</v>
      </c>
      <c r="P961" s="57">
        <f>ROUND(Tableau1[[#This Row],[Prix_Unit_TTC]],2)*Tableau1[[#This Row],[Qte_commande]]</f>
        <v>1703.7</v>
      </c>
      <c r="Q961" s="1">
        <v>128.57</v>
      </c>
      <c r="R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961" s="1"/>
      <c r="V961" s="1"/>
    </row>
    <row r="962" spans="1:22" ht="14.7" customHeight="1" x14ac:dyDescent="0.25">
      <c r="A962" s="2">
        <v>43266</v>
      </c>
      <c r="B962" s="56" t="s">
        <v>647</v>
      </c>
      <c r="C962" s="1" t="s">
        <v>9</v>
      </c>
      <c r="D962" s="1" t="s">
        <v>11</v>
      </c>
      <c r="E962" s="193"/>
      <c r="G962" s="1" t="s">
        <v>1247</v>
      </c>
      <c r="H962" s="1" t="s">
        <v>1275</v>
      </c>
      <c r="I962" s="1" t="s">
        <v>1241</v>
      </c>
      <c r="J962" s="56">
        <v>20</v>
      </c>
      <c r="K962" s="81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57">
        <f>ROUND(Tableau1[[#This Row],[Prix_Unit_HT]],2)*Tableau1[[#This Row],[Qte_commande]]</f>
        <v>116.64000000000001</v>
      </c>
      <c r="P962" s="57">
        <f>ROUND(Tableau1[[#This Row],[Prix_Unit_TTC]],2)*Tableau1[[#This Row],[Qte_commande]]</f>
        <v>122.39999999999999</v>
      </c>
      <c r="Q962" s="1">
        <v>41.14</v>
      </c>
      <c r="R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962" s="1"/>
      <c r="V962" s="1"/>
    </row>
    <row r="963" spans="1:22" ht="14.7" customHeight="1" x14ac:dyDescent="0.25">
      <c r="A963" s="2">
        <v>43266</v>
      </c>
      <c r="B963" s="56" t="s">
        <v>625</v>
      </c>
      <c r="C963" s="1" t="s">
        <v>168</v>
      </c>
      <c r="D963" s="1" t="s">
        <v>170</v>
      </c>
      <c r="E963" s="193"/>
      <c r="G963" s="1" t="s">
        <v>1163</v>
      </c>
      <c r="H963" s="1" t="s">
        <v>1275</v>
      </c>
      <c r="I963" s="1" t="s">
        <v>1241</v>
      </c>
      <c r="J963" s="56">
        <v>20</v>
      </c>
      <c r="K963" s="81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57">
        <f>ROUND(Tableau1[[#This Row],[Prix_Unit_HT]],2)*Tableau1[[#This Row],[Qte_commande]]</f>
        <v>21.36</v>
      </c>
      <c r="P963" s="57">
        <f>ROUND(Tableau1[[#This Row],[Prix_Unit_TTC]],2)*Tableau1[[#This Row],[Qte_commande]]</f>
        <v>22.56</v>
      </c>
      <c r="Q963" s="1">
        <v>6.86</v>
      </c>
      <c r="R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63" s="1"/>
      <c r="V963" s="1"/>
    </row>
    <row r="964" spans="1:22" ht="14.7" customHeight="1" x14ac:dyDescent="0.25">
      <c r="A964" s="2">
        <v>43266</v>
      </c>
      <c r="B964" s="56" t="s">
        <v>557</v>
      </c>
      <c r="C964" s="1" t="s">
        <v>320</v>
      </c>
      <c r="D964" s="1" t="s">
        <v>322</v>
      </c>
      <c r="E964" s="193"/>
      <c r="G964" s="1" t="s">
        <v>1163</v>
      </c>
      <c r="H964" s="1" t="s">
        <v>1276</v>
      </c>
      <c r="I964" s="1" t="s">
        <v>128</v>
      </c>
      <c r="J964" s="107">
        <v>3</v>
      </c>
      <c r="K964" s="81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57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57">
        <f>ROUND(Tableau1[[#This Row],[Prix_Unit_HT]],2)*Tableau1[[#This Row],[Qte_commande]]</f>
        <v>299</v>
      </c>
      <c r="P964" s="57">
        <f>ROUND(Tableau1[[#This Row],[Prix_Unit_TTC]],2)*Tableau1[[#This Row],[Qte_commande]]</f>
        <v>358.8</v>
      </c>
      <c r="Q964" s="1">
        <v>1</v>
      </c>
      <c r="R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4" s="1"/>
      <c r="V964" s="1"/>
    </row>
    <row r="965" spans="1:22" ht="14.7" customHeight="1" x14ac:dyDescent="0.25">
      <c r="A965" s="2">
        <v>43266</v>
      </c>
      <c r="B965" s="56" t="s">
        <v>562</v>
      </c>
      <c r="C965" s="1" t="s">
        <v>563</v>
      </c>
      <c r="D965" s="1" t="s">
        <v>564</v>
      </c>
      <c r="E965" s="193"/>
      <c r="G965" s="1" t="s">
        <v>1163</v>
      </c>
      <c r="H965" s="1" t="s">
        <v>1276</v>
      </c>
      <c r="I965" s="1" t="s">
        <v>128</v>
      </c>
      <c r="J965" s="107">
        <v>3</v>
      </c>
      <c r="K965" s="81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57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57">
        <f>ROUND(Tableau1[[#This Row],[Prix_Unit_HT]],2)*Tableau1[[#This Row],[Qte_commande]]</f>
        <v>299</v>
      </c>
      <c r="P965" s="57">
        <f>ROUND(Tableau1[[#This Row],[Prix_Unit_TTC]],2)*Tableau1[[#This Row],[Qte_commande]]</f>
        <v>358.8</v>
      </c>
      <c r="Q965" s="1">
        <v>1</v>
      </c>
      <c r="R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5" s="1"/>
      <c r="V965" s="1"/>
    </row>
    <row r="966" spans="1:22" ht="14.7" customHeight="1" x14ac:dyDescent="0.25">
      <c r="A966" s="2">
        <v>43266</v>
      </c>
      <c r="B966" s="56" t="s">
        <v>559</v>
      </c>
      <c r="C966" s="1" t="s">
        <v>560</v>
      </c>
      <c r="D966" s="1" t="s">
        <v>285</v>
      </c>
      <c r="E966" s="193"/>
      <c r="G966" s="1" t="s">
        <v>1163</v>
      </c>
      <c r="H966" s="1" t="s">
        <v>1276</v>
      </c>
      <c r="I966" s="1" t="s">
        <v>128</v>
      </c>
      <c r="J966" s="107">
        <v>3</v>
      </c>
      <c r="K966" s="81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57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57">
        <f>ROUND(Tableau1[[#This Row],[Prix_Unit_HT]],2)*Tableau1[[#This Row],[Qte_commande]]</f>
        <v>299</v>
      </c>
      <c r="P966" s="57">
        <f>ROUND(Tableau1[[#This Row],[Prix_Unit_TTC]],2)*Tableau1[[#This Row],[Qte_commande]]</f>
        <v>358.8</v>
      </c>
      <c r="Q966" s="1">
        <v>1</v>
      </c>
      <c r="R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66" s="1"/>
      <c r="V966" s="1"/>
    </row>
    <row r="967" spans="1:22" ht="14.7" customHeight="1" x14ac:dyDescent="0.25">
      <c r="A967" s="2">
        <v>43266</v>
      </c>
      <c r="B967" s="56" t="s">
        <v>558</v>
      </c>
      <c r="C967" s="1" t="s">
        <v>472</v>
      </c>
      <c r="D967" s="1" t="s">
        <v>285</v>
      </c>
      <c r="E967" s="193"/>
      <c r="G967" s="1" t="s">
        <v>1163</v>
      </c>
      <c r="H967" s="1" t="s">
        <v>1276</v>
      </c>
      <c r="I967" s="1" t="s">
        <v>128</v>
      </c>
      <c r="J967" s="107">
        <v>3</v>
      </c>
      <c r="K967" s="81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57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57">
        <f>ROUND(Tableau1[[#This Row],[Prix_Unit_HT]],2)*Tableau1[[#This Row],[Qte_commande]]</f>
        <v>1495</v>
      </c>
      <c r="P967" s="57">
        <f>ROUND(Tableau1[[#This Row],[Prix_Unit_TTC]],2)*Tableau1[[#This Row],[Qte_commande]]</f>
        <v>1794</v>
      </c>
      <c r="Q967" s="1">
        <v>5</v>
      </c>
      <c r="R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67" s="1"/>
      <c r="V967" s="1"/>
    </row>
    <row r="968" spans="1:22" ht="14.7" customHeight="1" x14ac:dyDescent="0.25">
      <c r="A968" s="2">
        <v>43266</v>
      </c>
      <c r="B968" s="56" t="s">
        <v>561</v>
      </c>
      <c r="C968" s="1" t="s">
        <v>545</v>
      </c>
      <c r="D968" s="1" t="s">
        <v>546</v>
      </c>
      <c r="E968" s="193"/>
      <c r="G968" s="1" t="s">
        <v>1163</v>
      </c>
      <c r="H968" s="1" t="s">
        <v>1276</v>
      </c>
      <c r="I968" s="1" t="s">
        <v>128</v>
      </c>
      <c r="J968" s="107">
        <v>3</v>
      </c>
      <c r="K968" s="81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57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57">
        <f>ROUND(Tableau1[[#This Row],[Prix_Unit_HT]],2)*Tableau1[[#This Row],[Qte_commande]]</f>
        <v>0</v>
      </c>
      <c r="P968" s="57">
        <f>ROUND(Tableau1[[#This Row],[Prix_Unit_TTC]],2)*Tableau1[[#This Row],[Qte_commande]]</f>
        <v>0</v>
      </c>
      <c r="Q968" s="1">
        <v>0</v>
      </c>
      <c r="R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968" s="1"/>
      <c r="V968" s="1"/>
    </row>
    <row r="969" spans="1:22" ht="14.7" customHeight="1" x14ac:dyDescent="0.25">
      <c r="A969" s="2">
        <v>43266</v>
      </c>
      <c r="B969" s="56" t="s">
        <v>647</v>
      </c>
      <c r="C969" s="1" t="s">
        <v>9</v>
      </c>
      <c r="D969" s="1" t="s">
        <v>11</v>
      </c>
      <c r="E969" s="193"/>
      <c r="G969" s="1" t="s">
        <v>1247</v>
      </c>
      <c r="H969" s="1" t="s">
        <v>1275</v>
      </c>
      <c r="I969" s="1" t="s">
        <v>1237</v>
      </c>
      <c r="J969" s="56">
        <v>20</v>
      </c>
      <c r="K969" s="81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57">
        <f>ROUND(Tableau1[[#This Row],[Prix_Unit_HT]],2)*Tableau1[[#This Row],[Qte_commande]]</f>
        <v>155.52000000000001</v>
      </c>
      <c r="P969" s="57">
        <f>ROUND(Tableau1[[#This Row],[Prix_Unit_TTC]],2)*Tableau1[[#This Row],[Qte_commande]]</f>
        <v>163.19999999999999</v>
      </c>
      <c r="Q969" s="1">
        <v>54.86</v>
      </c>
      <c r="R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969" s="1"/>
      <c r="V969" s="1"/>
    </row>
    <row r="970" spans="1:22" ht="14.7" customHeight="1" x14ac:dyDescent="0.25">
      <c r="A970" s="2">
        <v>43271</v>
      </c>
      <c r="B970" s="56" t="s">
        <v>723</v>
      </c>
      <c r="C970" s="1" t="s">
        <v>157</v>
      </c>
      <c r="D970" s="1" t="s">
        <v>159</v>
      </c>
      <c r="E970" s="193"/>
      <c r="G970" s="1" t="s">
        <v>1247</v>
      </c>
      <c r="H970" s="1" t="s">
        <v>1274</v>
      </c>
      <c r="I970" s="1" t="s">
        <v>1175</v>
      </c>
      <c r="J970" s="56">
        <v>100</v>
      </c>
      <c r="K970" s="81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57">
        <f>ROUND(Tableau1[[#This Row],[Prix_Unit_HT]],2)*Tableau1[[#This Row],[Qte_commande]]</f>
        <v>4104</v>
      </c>
      <c r="P970" s="57">
        <f>ROUND(Tableau1[[#This Row],[Prix_Unit_TTC]],2)*Tableau1[[#This Row],[Qte_commande]]</f>
        <v>4924.8</v>
      </c>
      <c r="Q970" s="1">
        <v>342.86</v>
      </c>
      <c r="R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970" s="1"/>
      <c r="V970" s="1"/>
    </row>
    <row r="971" spans="1:22" ht="14.7" customHeight="1" x14ac:dyDescent="0.25">
      <c r="A971" s="2">
        <v>43272</v>
      </c>
      <c r="B971" s="56" t="s">
        <v>573</v>
      </c>
      <c r="C971" s="1" t="s">
        <v>317</v>
      </c>
      <c r="D971" s="1" t="s">
        <v>319</v>
      </c>
      <c r="E971" s="193"/>
      <c r="G971" s="1" t="s">
        <v>1163</v>
      </c>
      <c r="H971" s="1" t="s">
        <v>1276</v>
      </c>
      <c r="I971" s="1" t="s">
        <v>128</v>
      </c>
      <c r="J971" s="107">
        <v>3</v>
      </c>
      <c r="K971" s="81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57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57">
        <f>ROUND(Tableau1[[#This Row],[Prix_Unit_HT]],2)*Tableau1[[#This Row],[Qte_commande]]</f>
        <v>1495</v>
      </c>
      <c r="P971" s="57">
        <f>ROUND(Tableau1[[#This Row],[Prix_Unit_TTC]],2)*Tableau1[[#This Row],[Qte_commande]]</f>
        <v>1794</v>
      </c>
      <c r="Q971" s="1">
        <v>5</v>
      </c>
      <c r="R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1" s="1"/>
      <c r="V971" s="1"/>
    </row>
    <row r="972" spans="1:22" ht="14.7" customHeight="1" x14ac:dyDescent="0.25">
      <c r="A972" s="2">
        <v>43272</v>
      </c>
      <c r="B972" s="56" t="s">
        <v>569</v>
      </c>
      <c r="C972" s="1" t="s">
        <v>326</v>
      </c>
      <c r="D972" s="1" t="s">
        <v>11</v>
      </c>
      <c r="E972" s="193"/>
      <c r="G972" s="1" t="s">
        <v>1163</v>
      </c>
      <c r="H972" s="1" t="s">
        <v>1276</v>
      </c>
      <c r="I972" s="1" t="s">
        <v>128</v>
      </c>
      <c r="J972" s="107">
        <v>3</v>
      </c>
      <c r="K972" s="81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57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57">
        <f>ROUND(Tableau1[[#This Row],[Prix_Unit_HT]],2)*Tableau1[[#This Row],[Qte_commande]]</f>
        <v>1495</v>
      </c>
      <c r="P972" s="57">
        <f>ROUND(Tableau1[[#This Row],[Prix_Unit_TTC]],2)*Tableau1[[#This Row],[Qte_commande]]</f>
        <v>1794</v>
      </c>
      <c r="Q972" s="1">
        <v>5</v>
      </c>
      <c r="R9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972" s="1"/>
      <c r="V972" s="1"/>
    </row>
    <row r="973" spans="1:22" ht="14.7" customHeight="1" x14ac:dyDescent="0.25">
      <c r="A973" s="2">
        <v>43272</v>
      </c>
      <c r="B973" s="56" t="s">
        <v>568</v>
      </c>
      <c r="C973" s="1" t="s">
        <v>147</v>
      </c>
      <c r="D973" s="1" t="s">
        <v>149</v>
      </c>
      <c r="E973" s="193"/>
      <c r="G973" s="1" t="s">
        <v>1163</v>
      </c>
      <c r="H973" s="1" t="s">
        <v>1276</v>
      </c>
      <c r="I973" s="1" t="s">
        <v>128</v>
      </c>
      <c r="J973" s="107">
        <v>3</v>
      </c>
      <c r="K973" s="81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57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57">
        <f>ROUND(Tableau1[[#This Row],[Prix_Unit_HT]],2)*Tableau1[[#This Row],[Qte_commande]]</f>
        <v>598</v>
      </c>
      <c r="P973" s="57">
        <f>ROUND(Tableau1[[#This Row],[Prix_Unit_TTC]],2)*Tableau1[[#This Row],[Qte_commande]]</f>
        <v>717.6</v>
      </c>
      <c r="Q973" s="1">
        <v>2</v>
      </c>
      <c r="R9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3" s="1"/>
      <c r="V973" s="1"/>
    </row>
    <row r="974" spans="1:22" ht="14.7" customHeight="1" x14ac:dyDescent="0.25">
      <c r="A974" s="2">
        <v>43272</v>
      </c>
      <c r="B974" s="56" t="s">
        <v>565</v>
      </c>
      <c r="C974" s="1" t="s">
        <v>2</v>
      </c>
      <c r="D974" s="1" t="s">
        <v>4</v>
      </c>
      <c r="E974" s="193"/>
      <c r="G974" s="1" t="s">
        <v>1163</v>
      </c>
      <c r="H974" s="1" t="s">
        <v>1276</v>
      </c>
      <c r="I974" s="1" t="s">
        <v>128</v>
      </c>
      <c r="J974" s="107">
        <v>3</v>
      </c>
      <c r="K974" s="81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57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57">
        <f>ROUND(Tableau1[[#This Row],[Prix_Unit_HT]],2)*Tableau1[[#This Row],[Qte_commande]]</f>
        <v>598</v>
      </c>
      <c r="P974" s="57">
        <f>ROUND(Tableau1[[#This Row],[Prix_Unit_TTC]],2)*Tableau1[[#This Row],[Qte_commande]]</f>
        <v>717.6</v>
      </c>
      <c r="Q974" s="1">
        <v>2</v>
      </c>
      <c r="R9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4" s="1"/>
      <c r="V974" s="1"/>
    </row>
    <row r="975" spans="1:22" ht="14.7" customHeight="1" x14ac:dyDescent="0.25">
      <c r="A975" s="2">
        <v>43272</v>
      </c>
      <c r="B975" s="56" t="s">
        <v>566</v>
      </c>
      <c r="C975" s="1" t="s">
        <v>567</v>
      </c>
      <c r="D975" s="1" t="s">
        <v>4</v>
      </c>
      <c r="E975" s="193"/>
      <c r="G975" s="1" t="s">
        <v>1163</v>
      </c>
      <c r="H975" s="1" t="s">
        <v>1276</v>
      </c>
      <c r="I975" s="1" t="s">
        <v>128</v>
      </c>
      <c r="J975" s="107">
        <v>3</v>
      </c>
      <c r="K975" s="81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57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57">
        <f>ROUND(Tableau1[[#This Row],[Prix_Unit_HT]],2)*Tableau1[[#This Row],[Qte_commande]]</f>
        <v>598</v>
      </c>
      <c r="P975" s="57">
        <f>ROUND(Tableau1[[#This Row],[Prix_Unit_TTC]],2)*Tableau1[[#This Row],[Qte_commande]]</f>
        <v>717.6</v>
      </c>
      <c r="Q975" s="1">
        <v>2</v>
      </c>
      <c r="R9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5" s="1"/>
      <c r="V975" s="1"/>
    </row>
    <row r="976" spans="1:22" ht="14.7" customHeight="1" x14ac:dyDescent="0.25">
      <c r="A976" s="2">
        <v>43272</v>
      </c>
      <c r="B976" s="56" t="s">
        <v>570</v>
      </c>
      <c r="C976" s="1" t="s">
        <v>571</v>
      </c>
      <c r="D976" s="1" t="s">
        <v>164</v>
      </c>
      <c r="E976" s="193"/>
      <c r="G976" s="1" t="s">
        <v>1163</v>
      </c>
      <c r="H976" s="1" t="s">
        <v>1276</v>
      </c>
      <c r="I976" s="1" t="s">
        <v>128</v>
      </c>
      <c r="J976" s="107">
        <v>3</v>
      </c>
      <c r="K976" s="81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57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57">
        <f>ROUND(Tableau1[[#This Row],[Prix_Unit_HT]],2)*Tableau1[[#This Row],[Qte_commande]]</f>
        <v>598</v>
      </c>
      <c r="P976" s="57">
        <f>ROUND(Tableau1[[#This Row],[Prix_Unit_TTC]],2)*Tableau1[[#This Row],[Qte_commande]]</f>
        <v>717.6</v>
      </c>
      <c r="Q976" s="1">
        <v>2</v>
      </c>
      <c r="R9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976" s="1"/>
      <c r="V976" s="1"/>
    </row>
    <row r="977" spans="1:22" ht="14.7" customHeight="1" x14ac:dyDescent="0.25">
      <c r="A977" s="2">
        <v>43272</v>
      </c>
      <c r="B977" s="56" t="s">
        <v>572</v>
      </c>
      <c r="C977" s="1" t="s">
        <v>552</v>
      </c>
      <c r="D977" s="1" t="s">
        <v>47</v>
      </c>
      <c r="E977" s="193"/>
      <c r="G977" s="1" t="s">
        <v>1163</v>
      </c>
      <c r="H977" s="1" t="s">
        <v>1276</v>
      </c>
      <c r="I977" s="1" t="s">
        <v>128</v>
      </c>
      <c r="J977" s="107">
        <v>3</v>
      </c>
      <c r="K977" s="81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57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57">
        <f>ROUND(Tableau1[[#This Row],[Prix_Unit_HT]],2)*Tableau1[[#This Row],[Qte_commande]]</f>
        <v>299</v>
      </c>
      <c r="P977" s="57">
        <f>ROUND(Tableau1[[#This Row],[Prix_Unit_TTC]],2)*Tableau1[[#This Row],[Qte_commande]]</f>
        <v>358.8</v>
      </c>
      <c r="Q977" s="1">
        <v>1</v>
      </c>
      <c r="R9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7" s="1"/>
      <c r="V977" s="1"/>
    </row>
    <row r="978" spans="1:22" ht="14.7" customHeight="1" x14ac:dyDescent="0.25">
      <c r="A978" s="2">
        <v>43278</v>
      </c>
      <c r="B978" s="56" t="s">
        <v>687</v>
      </c>
      <c r="C978" s="1" t="s">
        <v>226</v>
      </c>
      <c r="D978" s="1" t="s">
        <v>228</v>
      </c>
      <c r="E978" s="193"/>
      <c r="G978" s="1" t="s">
        <v>1247</v>
      </c>
      <c r="H978" s="1" t="s">
        <v>1274</v>
      </c>
      <c r="I978" s="1" t="s">
        <v>1175</v>
      </c>
      <c r="J978" s="56">
        <v>70</v>
      </c>
      <c r="K978" s="81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57">
        <f>ROUND(Tableau1[[#This Row],[Prix_Unit_HT]],2)*Tableau1[[#This Row],[Qte_commande]]</f>
        <v>1879.5</v>
      </c>
      <c r="P978" s="57">
        <f>ROUND(Tableau1[[#This Row],[Prix_Unit_TTC]],2)*Tableau1[[#This Row],[Qte_commande]]</f>
        <v>2256</v>
      </c>
      <c r="Q978" s="1">
        <v>150</v>
      </c>
      <c r="R9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78" s="1"/>
      <c r="V978" s="1"/>
    </row>
    <row r="979" spans="1:22" ht="14.7" customHeight="1" x14ac:dyDescent="0.25">
      <c r="A979" s="2">
        <v>43278</v>
      </c>
      <c r="B979" s="56" t="s">
        <v>574</v>
      </c>
      <c r="C979" s="1" t="s">
        <v>536</v>
      </c>
      <c r="D979" s="1" t="s">
        <v>537</v>
      </c>
      <c r="E979" s="193"/>
      <c r="G979" s="1" t="s">
        <v>1163</v>
      </c>
      <c r="H979" s="1" t="s">
        <v>1276</v>
      </c>
      <c r="I979" s="1" t="s">
        <v>128</v>
      </c>
      <c r="J979" s="107">
        <v>3</v>
      </c>
      <c r="K979" s="81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57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57">
        <f>ROUND(Tableau1[[#This Row],[Prix_Unit_HT]],2)*Tableau1[[#This Row],[Qte_commande]]</f>
        <v>299</v>
      </c>
      <c r="P979" s="57">
        <f>ROUND(Tableau1[[#This Row],[Prix_Unit_TTC]],2)*Tableau1[[#This Row],[Qte_commande]]</f>
        <v>358.8</v>
      </c>
      <c r="Q979" s="1">
        <v>1</v>
      </c>
      <c r="R9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979" s="1"/>
      <c r="V979" s="1"/>
    </row>
    <row r="980" spans="1:22" ht="14.7" customHeight="1" x14ac:dyDescent="0.25">
      <c r="A980" s="2">
        <v>43279</v>
      </c>
      <c r="B980" s="56" t="s">
        <v>648</v>
      </c>
      <c r="C980" s="1" t="s">
        <v>64</v>
      </c>
      <c r="D980" s="1" t="s">
        <v>66</v>
      </c>
      <c r="E980" s="193"/>
      <c r="G980" s="1" t="s">
        <v>1247</v>
      </c>
      <c r="H980" s="7" t="s">
        <v>1275</v>
      </c>
      <c r="I980" s="7" t="s">
        <v>1242</v>
      </c>
      <c r="J980" s="56">
        <v>20</v>
      </c>
      <c r="K980" s="81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57">
        <f>ROUND(Tableau1[[#This Row],[Prix_Unit_HT]],2)*Tableau1[[#This Row],[Qte_commande]]</f>
        <v>97.2</v>
      </c>
      <c r="P980" s="57">
        <f>ROUND(Tableau1[[#This Row],[Prix_Unit_TTC]],2)*Tableau1[[#This Row],[Qte_commande]]</f>
        <v>102</v>
      </c>
      <c r="Q980" s="1">
        <v>34.29</v>
      </c>
      <c r="R9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0" s="1"/>
      <c r="V980" s="1"/>
    </row>
    <row r="981" spans="1:22" ht="14.7" customHeight="1" x14ac:dyDescent="0.25">
      <c r="A981" s="2">
        <v>43279</v>
      </c>
      <c r="B981" s="56" t="s">
        <v>648</v>
      </c>
      <c r="C981" s="1" t="s">
        <v>64</v>
      </c>
      <c r="D981" s="1" t="s">
        <v>66</v>
      </c>
      <c r="E981" s="193"/>
      <c r="G981" s="1" t="s">
        <v>1247</v>
      </c>
      <c r="H981" s="1" t="s">
        <v>1275</v>
      </c>
      <c r="I981" s="1" t="s">
        <v>1236</v>
      </c>
      <c r="J981" s="56">
        <v>20</v>
      </c>
      <c r="K981" s="81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57">
        <f>ROUND(Tableau1[[#This Row],[Prix_Unit_HT]],2)*Tableau1[[#This Row],[Qte_commande]]</f>
        <v>97.2</v>
      </c>
      <c r="P981" s="57">
        <f>ROUND(Tableau1[[#This Row],[Prix_Unit_TTC]],2)*Tableau1[[#This Row],[Qte_commande]]</f>
        <v>102</v>
      </c>
      <c r="Q981" s="1">
        <v>34.29</v>
      </c>
      <c r="R9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1" s="1"/>
      <c r="V981" s="1"/>
    </row>
    <row r="982" spans="1:22" ht="14.7" customHeight="1" x14ac:dyDescent="0.25">
      <c r="A982" s="2">
        <v>43279</v>
      </c>
      <c r="B982" s="56" t="s">
        <v>648</v>
      </c>
      <c r="C982" s="1" t="s">
        <v>64</v>
      </c>
      <c r="D982" s="1" t="s">
        <v>66</v>
      </c>
      <c r="E982" s="193"/>
      <c r="G982" s="1" t="s">
        <v>1247</v>
      </c>
      <c r="H982" s="1" t="s">
        <v>1274</v>
      </c>
      <c r="I982" s="1" t="s">
        <v>1175</v>
      </c>
      <c r="J982" s="56">
        <v>70</v>
      </c>
      <c r="K982" s="81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57">
        <f>ROUND(Tableau1[[#This Row],[Prix_Unit_HT]],2)*Tableau1[[#This Row],[Qte_commande]]</f>
        <v>3007.2</v>
      </c>
      <c r="P982" s="57">
        <f>ROUND(Tableau1[[#This Row],[Prix_Unit_TTC]],2)*Tableau1[[#This Row],[Qte_commande]]</f>
        <v>3609.6</v>
      </c>
      <c r="Q982" s="1">
        <v>240</v>
      </c>
      <c r="R9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982" s="1"/>
      <c r="V982" s="1"/>
    </row>
    <row r="983" spans="1:22" ht="14.7" customHeight="1" x14ac:dyDescent="0.25">
      <c r="A983" s="2">
        <v>43279</v>
      </c>
      <c r="B983" s="56" t="s">
        <v>525</v>
      </c>
      <c r="C983" s="1" t="s">
        <v>70</v>
      </c>
      <c r="D983" s="1" t="s">
        <v>20</v>
      </c>
      <c r="E983" s="193"/>
      <c r="G983" s="1" t="s">
        <v>1247</v>
      </c>
      <c r="H983" s="1" t="s">
        <v>1274</v>
      </c>
      <c r="I983" s="1" t="s">
        <v>1175</v>
      </c>
      <c r="J983" s="56">
        <v>175</v>
      </c>
      <c r="K983" s="81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57">
        <f>ROUND(Tableau1[[#This Row],[Prix_Unit_HT]],2)*Tableau1[[#This Row],[Qte_commande]]</f>
        <v>173.52</v>
      </c>
      <c r="P983" s="57">
        <f>ROUND(Tableau1[[#This Row],[Prix_Unit_TTC]],2)*Tableau1[[#This Row],[Qte_commande]]</f>
        <v>208.20000000000002</v>
      </c>
      <c r="Q983" s="1">
        <v>15</v>
      </c>
      <c r="R9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3" s="1"/>
      <c r="V983" s="1"/>
    </row>
    <row r="984" spans="1:22" ht="14.7" customHeight="1" x14ac:dyDescent="0.25">
      <c r="A984" s="2">
        <v>43279</v>
      </c>
      <c r="B984" s="56" t="s">
        <v>676</v>
      </c>
      <c r="C984" s="1" t="s">
        <v>419</v>
      </c>
      <c r="D984" s="1" t="s">
        <v>20</v>
      </c>
      <c r="E984" s="193"/>
      <c r="G984" s="1" t="s">
        <v>1247</v>
      </c>
      <c r="H984" s="1" t="s">
        <v>1274</v>
      </c>
      <c r="I984" s="1" t="s">
        <v>1175</v>
      </c>
      <c r="J984" s="56">
        <v>175</v>
      </c>
      <c r="K984" s="81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57">
        <f>ROUND(Tableau1[[#This Row],[Prix_Unit_HT]],2)*Tableau1[[#This Row],[Qte_commande]]</f>
        <v>173.52</v>
      </c>
      <c r="P984" s="57">
        <f>ROUND(Tableau1[[#This Row],[Prix_Unit_TTC]],2)*Tableau1[[#This Row],[Qte_commande]]</f>
        <v>208.20000000000002</v>
      </c>
      <c r="Q984" s="1">
        <v>15</v>
      </c>
      <c r="R9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984" s="1"/>
      <c r="V984" s="1"/>
    </row>
    <row r="985" spans="1:22" ht="14.7" customHeight="1" x14ac:dyDescent="0.25">
      <c r="A985" s="2">
        <v>43279</v>
      </c>
      <c r="B985" s="56" t="s">
        <v>676</v>
      </c>
      <c r="C985" s="1" t="s">
        <v>419</v>
      </c>
      <c r="D985" s="1" t="s">
        <v>20</v>
      </c>
      <c r="E985" s="193"/>
      <c r="G985" s="1" t="s">
        <v>1163</v>
      </c>
      <c r="H985" s="1" t="s">
        <v>1274</v>
      </c>
      <c r="I985" s="1" t="s">
        <v>1223</v>
      </c>
      <c r="J985" s="56">
        <v>50</v>
      </c>
      <c r="K985" s="81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57">
        <f>ROUND(Tableau1[[#This Row],[Prix_Unit_HT]],2)*Tableau1[[#This Row],[Qte_commande]]</f>
        <v>168.3</v>
      </c>
      <c r="P985" s="57">
        <f>ROUND(Tableau1[[#This Row],[Prix_Unit_TTC]],2)*Tableau1[[#This Row],[Qte_commande]]</f>
        <v>201.95999999999998</v>
      </c>
      <c r="Q985" s="1">
        <v>4.29</v>
      </c>
      <c r="R9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85" s="1"/>
      <c r="V985" s="1"/>
    </row>
    <row r="986" spans="1:22" ht="14.7" customHeight="1" x14ac:dyDescent="0.25">
      <c r="A986" s="2">
        <v>43279</v>
      </c>
      <c r="B986" s="56" t="s">
        <v>525</v>
      </c>
      <c r="C986" s="1" t="s">
        <v>70</v>
      </c>
      <c r="D986" s="1" t="s">
        <v>20</v>
      </c>
      <c r="E986" s="193"/>
      <c r="G986" s="1" t="s">
        <v>1163</v>
      </c>
      <c r="H986" s="1" t="s">
        <v>1274</v>
      </c>
      <c r="I986" s="1" t="s">
        <v>1216</v>
      </c>
      <c r="J986" s="56">
        <v>100</v>
      </c>
      <c r="K986" s="81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57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57">
        <f>ROUND(Tableau1[[#This Row],[Prix_Unit_HT]],2)*Tableau1[[#This Row],[Qte_commande]]</f>
        <v>0</v>
      </c>
      <c r="P986" s="57">
        <f>ROUND(Tableau1[[#This Row],[Prix_Unit_TTC]],2)*Tableau1[[#This Row],[Qte_commande]]</f>
        <v>0</v>
      </c>
      <c r="Q986" s="1">
        <v>68.569999999999993</v>
      </c>
      <c r="R9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6" s="1"/>
      <c r="V986" s="1"/>
    </row>
    <row r="987" spans="1:22" ht="14.7" customHeight="1" x14ac:dyDescent="0.25">
      <c r="A987" s="2">
        <v>43279</v>
      </c>
      <c r="B987" s="56" t="s">
        <v>648</v>
      </c>
      <c r="C987" s="1" t="s">
        <v>64</v>
      </c>
      <c r="D987" s="1" t="s">
        <v>66</v>
      </c>
      <c r="E987" s="193"/>
      <c r="G987" s="1" t="s">
        <v>1247</v>
      </c>
      <c r="H987" s="1" t="s">
        <v>1275</v>
      </c>
      <c r="I987" s="1" t="s">
        <v>1241</v>
      </c>
      <c r="J987" s="56">
        <v>20</v>
      </c>
      <c r="K987" s="81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57">
        <f>ROUND(Tableau1[[#This Row],[Prix_Unit_HT]],2)*Tableau1[[#This Row],[Qte_commande]]</f>
        <v>97.2</v>
      </c>
      <c r="P987" s="57">
        <f>ROUND(Tableau1[[#This Row],[Prix_Unit_TTC]],2)*Tableau1[[#This Row],[Qte_commande]]</f>
        <v>102</v>
      </c>
      <c r="Q987" s="1">
        <v>34.29</v>
      </c>
      <c r="R9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87" s="1"/>
      <c r="V987" s="1"/>
    </row>
    <row r="988" spans="1:22" ht="14.7" customHeight="1" x14ac:dyDescent="0.25">
      <c r="A988" s="2">
        <v>43279</v>
      </c>
      <c r="B988" s="56" t="s">
        <v>648</v>
      </c>
      <c r="C988" s="1" t="s">
        <v>64</v>
      </c>
      <c r="D988" s="1" t="s">
        <v>66</v>
      </c>
      <c r="E988" s="193"/>
      <c r="G988" s="1" t="s">
        <v>1247</v>
      </c>
      <c r="H988" s="1" t="s">
        <v>1275</v>
      </c>
      <c r="I988" s="1" t="s">
        <v>1237</v>
      </c>
      <c r="J988" s="56">
        <v>20</v>
      </c>
      <c r="K988" s="81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57">
        <f>ROUND(Tableau1[[#This Row],[Prix_Unit_HT]],2)*Tableau1[[#This Row],[Qte_commande]]</f>
        <v>194.4</v>
      </c>
      <c r="P988" s="57">
        <f>ROUND(Tableau1[[#This Row],[Prix_Unit_TTC]],2)*Tableau1[[#This Row],[Qte_commande]]</f>
        <v>204</v>
      </c>
      <c r="Q988" s="1">
        <v>68.569999999999993</v>
      </c>
      <c r="R9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988" s="1"/>
      <c r="V988" s="1"/>
    </row>
    <row r="989" spans="1:22" ht="14.7" customHeight="1" x14ac:dyDescent="0.25">
      <c r="A989" s="2">
        <v>43280</v>
      </c>
      <c r="B989" s="56" t="s">
        <v>649</v>
      </c>
      <c r="C989" s="1" t="s">
        <v>650</v>
      </c>
      <c r="D989" s="1" t="s">
        <v>453</v>
      </c>
      <c r="E989" s="193"/>
      <c r="G989" s="1" t="s">
        <v>1247</v>
      </c>
      <c r="H989" s="1" t="s">
        <v>1274</v>
      </c>
      <c r="I989" s="1" t="s">
        <v>1175</v>
      </c>
      <c r="J989" s="56">
        <v>100</v>
      </c>
      <c r="K989" s="81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57">
        <f>ROUND(Tableau1[[#This Row],[Prix_Unit_HT]],2)*Tableau1[[#This Row],[Qte_commande]]</f>
        <v>205.20000000000002</v>
      </c>
      <c r="P989" s="57">
        <f>ROUND(Tableau1[[#This Row],[Prix_Unit_TTC]],2)*Tableau1[[#This Row],[Qte_commande]]</f>
        <v>246.24</v>
      </c>
      <c r="Q989" s="1">
        <v>17.14</v>
      </c>
      <c r="R9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989" s="1"/>
      <c r="V989" s="1"/>
    </row>
    <row r="990" spans="1:22" ht="14.7" customHeight="1" x14ac:dyDescent="0.25">
      <c r="A990" s="2">
        <v>43280</v>
      </c>
      <c r="B990" s="56" t="s">
        <v>649</v>
      </c>
      <c r="C990" s="1" t="s">
        <v>650</v>
      </c>
      <c r="D990" s="1" t="s">
        <v>453</v>
      </c>
      <c r="E990" s="193"/>
      <c r="G990" s="1" t="s">
        <v>1247</v>
      </c>
      <c r="H990" s="1" t="s">
        <v>1274</v>
      </c>
      <c r="I990" s="1" t="s">
        <v>1223</v>
      </c>
      <c r="J990" s="56">
        <v>50</v>
      </c>
      <c r="K990" s="81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57">
        <f>ROUND(Tableau1[[#This Row],[Prix_Unit_HT]],2)*Tableau1[[#This Row],[Qte_commande]]</f>
        <v>151.14000000000001</v>
      </c>
      <c r="P990" s="57">
        <f>ROUND(Tableau1[[#This Row],[Prix_Unit_TTC]],2)*Tableau1[[#This Row],[Qte_commande]]</f>
        <v>181.38</v>
      </c>
      <c r="Q990" s="1">
        <v>4.29</v>
      </c>
      <c r="R9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990" s="1"/>
      <c r="V990" s="1"/>
    </row>
    <row r="991" spans="1:22" ht="14.7" customHeight="1" x14ac:dyDescent="0.25">
      <c r="A991" s="2">
        <v>43280</v>
      </c>
      <c r="B991" s="56" t="s">
        <v>649</v>
      </c>
      <c r="C991" s="1" t="s">
        <v>650</v>
      </c>
      <c r="D991" s="1" t="s">
        <v>453</v>
      </c>
      <c r="E991" s="193"/>
      <c r="G991" s="1" t="s">
        <v>1247</v>
      </c>
      <c r="H991" s="1" t="s">
        <v>1275</v>
      </c>
      <c r="I991" s="1" t="s">
        <v>1241</v>
      </c>
      <c r="J991" s="56">
        <v>20</v>
      </c>
      <c r="K991" s="81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57">
        <f>ROUND(Tableau1[[#This Row],[Prix_Unit_HT]],2)*Tableau1[[#This Row],[Qte_commande]]</f>
        <v>136.08000000000001</v>
      </c>
      <c r="P991" s="57">
        <f>ROUND(Tableau1[[#This Row],[Prix_Unit_TTC]],2)*Tableau1[[#This Row],[Qte_commande]]</f>
        <v>142.79999999999998</v>
      </c>
      <c r="Q991" s="1">
        <v>48</v>
      </c>
      <c r="R9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991" s="1"/>
      <c r="V991" s="1"/>
    </row>
    <row r="992" spans="1:22" ht="14.7" customHeight="1" x14ac:dyDescent="0.25">
      <c r="A992" s="2">
        <v>43280</v>
      </c>
      <c r="B992" s="56" t="s">
        <v>649</v>
      </c>
      <c r="C992" s="1" t="s">
        <v>650</v>
      </c>
      <c r="D992" s="1" t="s">
        <v>453</v>
      </c>
      <c r="E992" s="193"/>
      <c r="G992" s="1" t="s">
        <v>1247</v>
      </c>
      <c r="H992" s="1" t="s">
        <v>1275</v>
      </c>
      <c r="I992" s="1" t="s">
        <v>1237</v>
      </c>
      <c r="J992" s="56">
        <v>20</v>
      </c>
      <c r="K992" s="81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57">
        <f>ROUND(Tableau1[[#This Row],[Prix_Unit_HT]],2)*Tableau1[[#This Row],[Qte_commande]]</f>
        <v>97.2</v>
      </c>
      <c r="P992" s="57">
        <f>ROUND(Tableau1[[#This Row],[Prix_Unit_TTC]],2)*Tableau1[[#This Row],[Qte_commande]]</f>
        <v>102</v>
      </c>
      <c r="Q992" s="1">
        <v>34.29</v>
      </c>
      <c r="R9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992" s="1"/>
      <c r="V992" s="1"/>
    </row>
    <row r="993" spans="1:22" ht="14.7" customHeight="1" x14ac:dyDescent="0.25">
      <c r="A993" s="2">
        <v>43284</v>
      </c>
      <c r="B993" s="56" t="s">
        <v>519</v>
      </c>
      <c r="C993" s="1" t="s">
        <v>512</v>
      </c>
      <c r="D993" s="1" t="s">
        <v>453</v>
      </c>
      <c r="E993" s="193"/>
      <c r="G993" s="1" t="s">
        <v>1247</v>
      </c>
      <c r="H993" s="1" t="s">
        <v>1274</v>
      </c>
      <c r="I993" s="1" t="s">
        <v>1175</v>
      </c>
      <c r="J993" s="56">
        <v>70</v>
      </c>
      <c r="K993" s="81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57">
        <f>ROUND(Tableau1[[#This Row],[Prix_Unit_HT]],2)*Tableau1[[#This Row],[Qte_commande]]</f>
        <v>1879.5</v>
      </c>
      <c r="P993" s="57">
        <f>ROUND(Tableau1[[#This Row],[Prix_Unit_TTC]],2)*Tableau1[[#This Row],[Qte_commande]]</f>
        <v>2256</v>
      </c>
      <c r="Q993" s="1">
        <v>150</v>
      </c>
      <c r="R9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993" s="1"/>
      <c r="V993" s="1"/>
    </row>
    <row r="994" spans="1:22" ht="14.7" customHeight="1" x14ac:dyDescent="0.25">
      <c r="A994" s="2">
        <v>43284</v>
      </c>
      <c r="B994" s="56" t="s">
        <v>672</v>
      </c>
      <c r="C994" s="1" t="s">
        <v>94</v>
      </c>
      <c r="D994" s="1" t="s">
        <v>96</v>
      </c>
      <c r="E994" s="193"/>
      <c r="G994" s="1" t="s">
        <v>1247</v>
      </c>
      <c r="H994" s="1" t="s">
        <v>1275</v>
      </c>
      <c r="I994" s="1" t="s">
        <v>1243</v>
      </c>
      <c r="J994" s="56">
        <v>50</v>
      </c>
      <c r="K994" s="81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57">
        <f>ROUND(Tableau1[[#This Row],[Prix_Unit_HT]],2)*Tableau1[[#This Row],[Qte_commande]]</f>
        <v>40</v>
      </c>
      <c r="P994" s="57">
        <f>ROUND(Tableau1[[#This Row],[Prix_Unit_TTC]],2)*Tableau1[[#This Row],[Qte_commande]]</f>
        <v>42.400000000000006</v>
      </c>
      <c r="Q994" s="1">
        <v>28.57</v>
      </c>
      <c r="R9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28.571428571428573</v>
      </c>
      <c r="U994" s="1"/>
      <c r="V994" s="1"/>
    </row>
    <row r="995" spans="1:22" ht="14.7" customHeight="1" x14ac:dyDescent="0.25">
      <c r="A995" s="2">
        <v>43284</v>
      </c>
      <c r="B995" s="56" t="s">
        <v>672</v>
      </c>
      <c r="C995" s="1" t="s">
        <v>94</v>
      </c>
      <c r="D995" s="1" t="s">
        <v>96</v>
      </c>
      <c r="E995" s="193"/>
      <c r="G995" s="1" t="s">
        <v>1247</v>
      </c>
      <c r="H995" s="1" t="s">
        <v>1275</v>
      </c>
      <c r="I995" s="1" t="s">
        <v>1243</v>
      </c>
      <c r="J995" s="56">
        <v>50</v>
      </c>
      <c r="K995" s="81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57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57">
        <f>ROUND(Tableau1[[#This Row],[Prix_Unit_HT]],2)*Tableau1[[#This Row],[Qte_commande]]</f>
        <v>140</v>
      </c>
      <c r="P995" s="57">
        <f>ROUND(Tableau1[[#This Row],[Prix_Unit_TTC]],2)*Tableau1[[#This Row],[Qte_commande]]</f>
        <v>148.4</v>
      </c>
      <c r="Q995" s="1">
        <v>100</v>
      </c>
      <c r="R9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100</v>
      </c>
      <c r="U995" s="1"/>
      <c r="V995" s="1"/>
    </row>
    <row r="996" spans="1:22" ht="14.7" customHeight="1" x14ac:dyDescent="0.25">
      <c r="A996" s="2">
        <v>43284</v>
      </c>
      <c r="B996" s="56" t="s">
        <v>672</v>
      </c>
      <c r="C996" s="1" t="s">
        <v>94</v>
      </c>
      <c r="D996" s="1" t="s">
        <v>96</v>
      </c>
      <c r="E996" s="193"/>
      <c r="G996" s="1" t="s">
        <v>1247</v>
      </c>
      <c r="H996" s="1" t="s">
        <v>1275</v>
      </c>
      <c r="I996" s="1" t="s">
        <v>1243</v>
      </c>
      <c r="J996" s="56">
        <v>20</v>
      </c>
      <c r="K996" s="81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57">
        <f>ROUND(Tableau1[[#This Row],[Prix_Unit_HT]],2)*Tableau1[[#This Row],[Qte_commande]]</f>
        <v>505.44000000000005</v>
      </c>
      <c r="P996" s="57">
        <f>ROUND(Tableau1[[#This Row],[Prix_Unit_TTC]],2)*Tableau1[[#This Row],[Qte_commande]]</f>
        <v>530.4</v>
      </c>
      <c r="Q996" s="1">
        <v>178.29</v>
      </c>
      <c r="R9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178.28571428571431</v>
      </c>
      <c r="U996" s="1"/>
      <c r="V996" s="1"/>
    </row>
    <row r="997" spans="1:22" ht="14.7" customHeight="1" x14ac:dyDescent="0.25">
      <c r="A997" s="2">
        <v>43284</v>
      </c>
      <c r="B997" s="56" t="s">
        <v>672</v>
      </c>
      <c r="C997" s="1" t="s">
        <v>94</v>
      </c>
      <c r="D997" s="1" t="s">
        <v>96</v>
      </c>
      <c r="E997" s="193"/>
      <c r="G997" s="1" t="s">
        <v>1247</v>
      </c>
      <c r="H997" s="1" t="s">
        <v>1275</v>
      </c>
      <c r="I997" s="1" t="s">
        <v>1243</v>
      </c>
      <c r="J997" s="56">
        <v>20</v>
      </c>
      <c r="K997" s="81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57">
        <f>ROUND(Tableau1[[#This Row],[Prix_Unit_HT]],2)*Tableau1[[#This Row],[Qte_commande]]</f>
        <v>77.760000000000005</v>
      </c>
      <c r="P997" s="57">
        <f>ROUND(Tableau1[[#This Row],[Prix_Unit_TTC]],2)*Tableau1[[#This Row],[Qte_commande]]</f>
        <v>81.599999999999994</v>
      </c>
      <c r="Q997" s="1">
        <v>27.43</v>
      </c>
      <c r="R9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997" s="1"/>
      <c r="V997" s="1"/>
    </row>
    <row r="998" spans="1:22" ht="14.7" customHeight="1" x14ac:dyDescent="0.25">
      <c r="A998" s="2">
        <v>43284</v>
      </c>
      <c r="B998" s="56" t="s">
        <v>519</v>
      </c>
      <c r="C998" s="1" t="s">
        <v>512</v>
      </c>
      <c r="D998" s="1" t="s">
        <v>453</v>
      </c>
      <c r="E998" s="193"/>
      <c r="G998" s="1" t="s">
        <v>1247</v>
      </c>
      <c r="H998" s="1" t="s">
        <v>1274</v>
      </c>
      <c r="I998" s="1" t="s">
        <v>1245</v>
      </c>
      <c r="J998" s="56">
        <v>70</v>
      </c>
      <c r="K998" s="81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57">
        <f>ROUND(Tableau1[[#This Row],[Prix_Unit_HT]],2)*Tableau1[[#This Row],[Qte_commande]]</f>
        <v>452.16</v>
      </c>
      <c r="P998" s="57">
        <f>ROUND(Tableau1[[#This Row],[Prix_Unit_TTC]],2)*Tableau1[[#This Row],[Qte_commande]]</f>
        <v>542.52</v>
      </c>
      <c r="Q998" s="1">
        <v>36</v>
      </c>
      <c r="R9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998" s="1"/>
      <c r="V998" s="1"/>
    </row>
    <row r="999" spans="1:22" ht="14.7" customHeight="1" x14ac:dyDescent="0.25">
      <c r="A999" s="2">
        <v>43299</v>
      </c>
      <c r="B999" s="56" t="s">
        <v>673</v>
      </c>
      <c r="C999" s="1" t="s">
        <v>142</v>
      </c>
      <c r="D999" s="1" t="s">
        <v>144</v>
      </c>
      <c r="E999" s="193"/>
      <c r="G999" s="1" t="s">
        <v>1247</v>
      </c>
      <c r="H999" s="7" t="s">
        <v>1275</v>
      </c>
      <c r="I999" s="7" t="s">
        <v>1239</v>
      </c>
      <c r="J999" s="56">
        <v>20</v>
      </c>
      <c r="K999" s="81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57">
        <f>ROUND(Tableau1[[#This Row],[Prix_Unit_HT]],2)*Tableau1[[#This Row],[Qte_commande]]</f>
        <v>19.440000000000001</v>
      </c>
      <c r="P999" s="57">
        <f>ROUND(Tableau1[[#This Row],[Prix_Unit_TTC]],2)*Tableau1[[#This Row],[Qte_commande]]</f>
        <v>20.399999999999999</v>
      </c>
      <c r="Q999" s="1">
        <v>6.86</v>
      </c>
      <c r="R9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999" s="1"/>
      <c r="V999" s="1"/>
    </row>
    <row r="1000" spans="1:22" ht="14.7" customHeight="1" x14ac:dyDescent="0.25">
      <c r="A1000" s="2">
        <v>43304</v>
      </c>
      <c r="B1000" s="56" t="s">
        <v>688</v>
      </c>
      <c r="C1000" s="1" t="s">
        <v>226</v>
      </c>
      <c r="D1000" s="1" t="s">
        <v>228</v>
      </c>
      <c r="E1000" s="193"/>
      <c r="G1000" s="1" t="s">
        <v>1247</v>
      </c>
      <c r="H1000" s="1" t="s">
        <v>1274</v>
      </c>
      <c r="I1000" s="1" t="s">
        <v>1175</v>
      </c>
      <c r="J1000" s="56">
        <v>70</v>
      </c>
      <c r="K1000" s="81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57">
        <f>ROUND(Tableau1[[#This Row],[Prix_Unit_HT]],2)*Tableau1[[#This Row],[Qte_commande]]</f>
        <v>1879.5</v>
      </c>
      <c r="P1000" s="57">
        <f>ROUND(Tableau1[[#This Row],[Prix_Unit_TTC]],2)*Tableau1[[#This Row],[Qte_commande]]</f>
        <v>2256</v>
      </c>
      <c r="Q1000" s="1">
        <v>150</v>
      </c>
      <c r="R10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00" s="1"/>
      <c r="V1000" s="1"/>
    </row>
    <row r="1001" spans="1:22" ht="14.7" customHeight="1" x14ac:dyDescent="0.25">
      <c r="A1001" s="2">
        <v>43306</v>
      </c>
      <c r="B1001" s="56" t="s">
        <v>689</v>
      </c>
      <c r="C1001" s="1" t="s">
        <v>512</v>
      </c>
      <c r="D1001" s="1" t="s">
        <v>453</v>
      </c>
      <c r="E1001" s="193"/>
      <c r="G1001" s="1" t="s">
        <v>1247</v>
      </c>
      <c r="H1001" s="1" t="s">
        <v>1274</v>
      </c>
      <c r="I1001" s="1" t="s">
        <v>1175</v>
      </c>
      <c r="J1001" s="56">
        <v>70</v>
      </c>
      <c r="K1001" s="81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57">
        <f>ROUND(Tableau1[[#This Row],[Prix_Unit_HT]],2)*Tableau1[[#This Row],[Qte_commande]]</f>
        <v>3759</v>
      </c>
      <c r="P1001" s="57">
        <f>ROUND(Tableau1[[#This Row],[Prix_Unit_TTC]],2)*Tableau1[[#This Row],[Qte_commande]]</f>
        <v>4512</v>
      </c>
      <c r="Q1001" s="1">
        <v>300</v>
      </c>
      <c r="R10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300</v>
      </c>
      <c r="U1001" s="1"/>
      <c r="V1001" s="1"/>
    </row>
    <row r="1002" spans="1:22" ht="14.7" customHeight="1" x14ac:dyDescent="0.25">
      <c r="A1002" s="2">
        <v>43306</v>
      </c>
      <c r="B1002" s="56" t="s">
        <v>435</v>
      </c>
      <c r="C1002" s="1" t="s">
        <v>436</v>
      </c>
      <c r="D1002" s="1" t="s">
        <v>437</v>
      </c>
      <c r="E1002" s="193"/>
      <c r="G1002" s="1" t="s">
        <v>1163</v>
      </c>
      <c r="H1002" s="1" t="s">
        <v>1274</v>
      </c>
      <c r="I1002" s="1" t="s">
        <v>1175</v>
      </c>
      <c r="J1002" s="56">
        <v>70</v>
      </c>
      <c r="K1002" s="81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57">
        <f>ROUND(Tableau1[[#This Row],[Prix_Unit_HT]],2)*Tableau1[[#This Row],[Qte_commande]]</f>
        <v>334.56</v>
      </c>
      <c r="P1002" s="57">
        <f>ROUND(Tableau1[[#This Row],[Prix_Unit_TTC]],2)*Tableau1[[#This Row],[Qte_commande]]</f>
        <v>401.52</v>
      </c>
      <c r="Q1002" s="1">
        <v>24</v>
      </c>
      <c r="R10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02" s="1"/>
      <c r="V1002" s="1"/>
    </row>
    <row r="1003" spans="1:22" ht="14.7" customHeight="1" x14ac:dyDescent="0.25">
      <c r="A1003" s="2">
        <v>43306</v>
      </c>
      <c r="B1003" s="56" t="s">
        <v>435</v>
      </c>
      <c r="C1003" s="1" t="s">
        <v>436</v>
      </c>
      <c r="D1003" s="1" t="s">
        <v>437</v>
      </c>
      <c r="E1003" s="193"/>
      <c r="G1003" s="1" t="s">
        <v>1163</v>
      </c>
      <c r="H1003" s="1" t="s">
        <v>1274</v>
      </c>
      <c r="I1003" s="1" t="s">
        <v>1175</v>
      </c>
      <c r="J1003" s="56">
        <v>175</v>
      </c>
      <c r="K1003" s="81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57">
        <f>ROUND(Tableau1[[#This Row],[Prix_Unit_HT]],2)*Tableau1[[#This Row],[Qte_commande]]</f>
        <v>193.62</v>
      </c>
      <c r="P1003" s="57">
        <f>ROUND(Tableau1[[#This Row],[Prix_Unit_TTC]],2)*Tableau1[[#This Row],[Qte_commande]]</f>
        <v>232.32</v>
      </c>
      <c r="Q1003" s="1">
        <v>15</v>
      </c>
      <c r="R10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003" s="1"/>
      <c r="V1003" s="1"/>
    </row>
    <row r="1004" spans="1:22" ht="14.7" customHeight="1" x14ac:dyDescent="0.25">
      <c r="A1004" s="2">
        <v>43306</v>
      </c>
      <c r="B1004" s="56" t="s">
        <v>478</v>
      </c>
      <c r="C1004" s="1" t="s">
        <v>45</v>
      </c>
      <c r="D1004" s="1" t="s">
        <v>47</v>
      </c>
      <c r="E1004" s="193"/>
      <c r="G1004" s="1" t="s">
        <v>1247</v>
      </c>
      <c r="H1004" s="1" t="s">
        <v>1274</v>
      </c>
      <c r="I1004" s="1" t="s">
        <v>1188</v>
      </c>
      <c r="J1004" s="56">
        <v>70</v>
      </c>
      <c r="K1004" s="81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57">
        <f>ROUND(Tableau1[[#This Row],[Prix_Unit_HT]],2)*Tableau1[[#This Row],[Qte_commande]]</f>
        <v>98.100000000000009</v>
      </c>
      <c r="P1004" s="57">
        <f>ROUND(Tableau1[[#This Row],[Prix_Unit_TTC]],2)*Tableau1[[#This Row],[Qte_commande]]</f>
        <v>117.72</v>
      </c>
      <c r="Q1004" s="1">
        <v>6</v>
      </c>
      <c r="R10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4" s="1"/>
      <c r="V1004" s="1"/>
    </row>
    <row r="1005" spans="1:22" ht="14.7" customHeight="1" x14ac:dyDescent="0.25">
      <c r="A1005" s="2">
        <v>43306</v>
      </c>
      <c r="B1005" s="56" t="s">
        <v>431</v>
      </c>
      <c r="C1005" s="1" t="s">
        <v>12</v>
      </c>
      <c r="D1005" s="1" t="s">
        <v>14</v>
      </c>
      <c r="E1005" s="193"/>
      <c r="G1005" s="1" t="s">
        <v>1247</v>
      </c>
      <c r="H1005" s="1" t="s">
        <v>1274</v>
      </c>
      <c r="I1005" s="7" t="s">
        <v>1199</v>
      </c>
      <c r="J1005" s="56">
        <v>70</v>
      </c>
      <c r="K1005" s="81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57">
        <f>ROUND(Tableau1[[#This Row],[Prix_Unit_HT]],2)*Tableau1[[#This Row],[Qte_commande]]</f>
        <v>428.46</v>
      </c>
      <c r="P1005" s="57">
        <f>ROUND(Tableau1[[#This Row],[Prix_Unit_TTC]],2)*Tableau1[[#This Row],[Qte_commande]]</f>
        <v>514.14</v>
      </c>
      <c r="Q1005" s="1">
        <v>6</v>
      </c>
      <c r="R10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5" s="1"/>
      <c r="V1005" s="1"/>
    </row>
    <row r="1006" spans="1:22" ht="14.7" customHeight="1" x14ac:dyDescent="0.25">
      <c r="A1006" s="2">
        <v>43306</v>
      </c>
      <c r="B1006" s="56" t="s">
        <v>478</v>
      </c>
      <c r="C1006" s="1" t="s">
        <v>45</v>
      </c>
      <c r="D1006" s="1" t="s">
        <v>47</v>
      </c>
      <c r="E1006" s="193"/>
      <c r="G1006" s="1" t="s">
        <v>1247</v>
      </c>
      <c r="H1006" s="1" t="s">
        <v>1274</v>
      </c>
      <c r="I1006" s="1" t="s">
        <v>1189</v>
      </c>
      <c r="J1006" s="56">
        <v>70</v>
      </c>
      <c r="K1006" s="81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57">
        <f>ROUND(Tableau1[[#This Row],[Prix_Unit_HT]],2)*Tableau1[[#This Row],[Qte_commande]]</f>
        <v>88.14</v>
      </c>
      <c r="P1006" s="57">
        <f>ROUND(Tableau1[[#This Row],[Prix_Unit_TTC]],2)*Tableau1[[#This Row],[Qte_commande]]</f>
        <v>105.78</v>
      </c>
      <c r="Q1006" s="1">
        <v>6</v>
      </c>
      <c r="R10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06" s="1"/>
      <c r="V1006" s="1"/>
    </row>
    <row r="1007" spans="1:22" ht="14.7" customHeight="1" x14ac:dyDescent="0.25">
      <c r="A1007" s="2">
        <v>43306</v>
      </c>
      <c r="B1007" s="56" t="s">
        <v>478</v>
      </c>
      <c r="C1007" s="1" t="s">
        <v>45</v>
      </c>
      <c r="D1007" s="1" t="s">
        <v>47</v>
      </c>
      <c r="E1007" s="193"/>
      <c r="G1007" s="1" t="s">
        <v>1247</v>
      </c>
      <c r="H1007" s="1" t="s">
        <v>1274</v>
      </c>
      <c r="I1007" s="1" t="s">
        <v>1223</v>
      </c>
      <c r="J1007" s="56">
        <v>50</v>
      </c>
      <c r="K1007" s="81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57">
        <f>ROUND(Tableau1[[#This Row],[Prix_Unit_HT]],2)*Tableau1[[#This Row],[Qte_commande]]</f>
        <v>151.14000000000001</v>
      </c>
      <c r="P1007" s="57">
        <f>ROUND(Tableau1[[#This Row],[Prix_Unit_TTC]],2)*Tableau1[[#This Row],[Qte_commande]]</f>
        <v>181.38</v>
      </c>
      <c r="Q1007" s="1">
        <v>4.29</v>
      </c>
      <c r="R10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7" s="1"/>
      <c r="V1007" s="1"/>
    </row>
    <row r="1008" spans="1:22" ht="14.7" customHeight="1" x14ac:dyDescent="0.25">
      <c r="A1008" s="2">
        <v>43306</v>
      </c>
      <c r="B1008" s="56" t="s">
        <v>662</v>
      </c>
      <c r="C1008" s="1" t="s">
        <v>663</v>
      </c>
      <c r="D1008" s="1" t="s">
        <v>20</v>
      </c>
      <c r="E1008" s="193"/>
      <c r="G1008" s="1" t="s">
        <v>1163</v>
      </c>
      <c r="H1008" s="1" t="s">
        <v>1274</v>
      </c>
      <c r="I1008" s="1" t="s">
        <v>1223</v>
      </c>
      <c r="J1008" s="56">
        <v>50</v>
      </c>
      <c r="K1008" s="81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57">
        <f>ROUND(Tableau1[[#This Row],[Prix_Unit_HT]],2)*Tableau1[[#This Row],[Qte_commande]]</f>
        <v>168.3</v>
      </c>
      <c r="P1008" s="57">
        <f>ROUND(Tableau1[[#This Row],[Prix_Unit_TTC]],2)*Tableau1[[#This Row],[Qte_commande]]</f>
        <v>201.95999999999998</v>
      </c>
      <c r="Q1008" s="1">
        <v>4.29</v>
      </c>
      <c r="R10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08" s="1"/>
      <c r="V1008" s="1"/>
    </row>
    <row r="1009" spans="1:22" ht="14.7" customHeight="1" x14ac:dyDescent="0.25">
      <c r="A1009" s="2">
        <v>43306</v>
      </c>
      <c r="B1009" s="56" t="s">
        <v>435</v>
      </c>
      <c r="C1009" s="1" t="s">
        <v>436</v>
      </c>
      <c r="D1009" s="1" t="s">
        <v>437</v>
      </c>
      <c r="E1009" s="193"/>
      <c r="G1009" s="1" t="s">
        <v>1163</v>
      </c>
      <c r="H1009" s="1" t="s">
        <v>1274</v>
      </c>
      <c r="I1009" s="1" t="s">
        <v>1217</v>
      </c>
      <c r="J1009" s="56">
        <v>70</v>
      </c>
      <c r="K1009" s="81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57">
        <f>ROUND(Tableau1[[#This Row],[Prix_Unit_HT]],2)*Tableau1[[#This Row],[Qte_commande]]</f>
        <v>138.35999999999999</v>
      </c>
      <c r="P1009" s="57">
        <f>ROUND(Tableau1[[#This Row],[Prix_Unit_TTC]],2)*Tableau1[[#This Row],[Qte_commande]]</f>
        <v>165.96</v>
      </c>
      <c r="Q1009" s="1">
        <v>12</v>
      </c>
      <c r="R10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09" s="1"/>
      <c r="V1009" s="1"/>
    </row>
    <row r="1010" spans="1:22" ht="14.7" customHeight="1" x14ac:dyDescent="0.25">
      <c r="A1010" s="2">
        <v>43306</v>
      </c>
      <c r="B1010" s="56" t="s">
        <v>431</v>
      </c>
      <c r="C1010" s="1" t="s">
        <v>12</v>
      </c>
      <c r="D1010" s="1" t="s">
        <v>14</v>
      </c>
      <c r="E1010" s="193"/>
      <c r="G1010" s="1" t="s">
        <v>1247</v>
      </c>
      <c r="H1010" s="1" t="s">
        <v>1274</v>
      </c>
      <c r="I1010" s="1" t="s">
        <v>1245</v>
      </c>
      <c r="J1010" s="56">
        <v>70</v>
      </c>
      <c r="K1010" s="81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57">
        <f>ROUND(Tableau1[[#This Row],[Prix_Unit_HT]],2)*Tableau1[[#This Row],[Qte_commande]]</f>
        <v>301.44</v>
      </c>
      <c r="P1010" s="57">
        <f>ROUND(Tableau1[[#This Row],[Prix_Unit_TTC]],2)*Tableau1[[#This Row],[Qte_commande]]</f>
        <v>361.68</v>
      </c>
      <c r="Q1010" s="1">
        <v>24</v>
      </c>
      <c r="R10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0" s="1"/>
      <c r="V1010" s="1"/>
    </row>
    <row r="1011" spans="1:22" ht="14.7" customHeight="1" x14ac:dyDescent="0.25">
      <c r="A1011" s="2">
        <v>43306</v>
      </c>
      <c r="B1011" s="56" t="s">
        <v>689</v>
      </c>
      <c r="C1011" s="1" t="s">
        <v>512</v>
      </c>
      <c r="D1011" s="1" t="s">
        <v>453</v>
      </c>
      <c r="E1011" s="193"/>
      <c r="G1011" s="1" t="s">
        <v>1247</v>
      </c>
      <c r="H1011" s="1" t="s">
        <v>1274</v>
      </c>
      <c r="I1011" s="1" t="s">
        <v>1245</v>
      </c>
      <c r="J1011" s="56">
        <v>70</v>
      </c>
      <c r="K1011" s="81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57">
        <f>ROUND(Tableau1[[#This Row],[Prix_Unit_HT]],2)*Tableau1[[#This Row],[Qte_commande]]</f>
        <v>301.44</v>
      </c>
      <c r="P1011" s="57">
        <f>ROUND(Tableau1[[#This Row],[Prix_Unit_TTC]],2)*Tableau1[[#This Row],[Qte_commande]]</f>
        <v>361.68</v>
      </c>
      <c r="Q1011" s="1">
        <v>24</v>
      </c>
      <c r="R10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011" s="1"/>
      <c r="V1011" s="1"/>
    </row>
    <row r="1012" spans="1:22" ht="14.7" customHeight="1" x14ac:dyDescent="0.25">
      <c r="A1012" s="2">
        <v>43306</v>
      </c>
      <c r="B1012" s="56" t="s">
        <v>662</v>
      </c>
      <c r="C1012" s="1" t="s">
        <v>663</v>
      </c>
      <c r="D1012" s="1" t="s">
        <v>20</v>
      </c>
      <c r="E1012" s="193"/>
      <c r="G1012" s="1" t="s">
        <v>1163</v>
      </c>
      <c r="H1012" s="1" t="s">
        <v>1275</v>
      </c>
      <c r="I1012" s="1" t="s">
        <v>1241</v>
      </c>
      <c r="J1012" s="56">
        <v>20</v>
      </c>
      <c r="K1012" s="81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57">
        <f>ROUND(Tableau1[[#This Row],[Prix_Unit_HT]],2)*Tableau1[[#This Row],[Qte_commande]]</f>
        <v>21.36</v>
      </c>
      <c r="P1012" s="57">
        <f>ROUND(Tableau1[[#This Row],[Prix_Unit_TTC]],2)*Tableau1[[#This Row],[Qte_commande]]</f>
        <v>22.56</v>
      </c>
      <c r="Q1012" s="1">
        <v>6.86</v>
      </c>
      <c r="R10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12" s="1"/>
      <c r="V1012" s="1"/>
    </row>
    <row r="1013" spans="1:22" ht="14.7" customHeight="1" x14ac:dyDescent="0.25">
      <c r="A1013" s="2">
        <v>43306</v>
      </c>
      <c r="B1013" s="56" t="s">
        <v>431</v>
      </c>
      <c r="C1013" s="1" t="s">
        <v>12</v>
      </c>
      <c r="D1013" s="1" t="s">
        <v>14</v>
      </c>
      <c r="E1013" s="193"/>
      <c r="G1013" s="1" t="s">
        <v>1247</v>
      </c>
      <c r="H1013" s="1" t="s">
        <v>1275</v>
      </c>
      <c r="I1013" s="1" t="s">
        <v>1237</v>
      </c>
      <c r="J1013" s="56">
        <v>20</v>
      </c>
      <c r="K1013" s="81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57">
        <f>ROUND(Tableau1[[#This Row],[Prix_Unit_HT]],2)*Tableau1[[#This Row],[Qte_commande]]</f>
        <v>116.64000000000001</v>
      </c>
      <c r="P1013" s="57">
        <f>ROUND(Tableau1[[#This Row],[Prix_Unit_TTC]],2)*Tableau1[[#This Row],[Qte_commande]]</f>
        <v>122.39999999999999</v>
      </c>
      <c r="Q1013" s="1">
        <v>41.14</v>
      </c>
      <c r="R10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13" s="1"/>
      <c r="V1013" s="1"/>
    </row>
    <row r="1014" spans="1:22" ht="14.7" customHeight="1" x14ac:dyDescent="0.25">
      <c r="A1014" s="2">
        <v>43313</v>
      </c>
      <c r="B1014" s="56" t="s">
        <v>714</v>
      </c>
      <c r="C1014" s="1" t="s">
        <v>94</v>
      </c>
      <c r="D1014" s="1" t="s">
        <v>96</v>
      </c>
      <c r="E1014" s="193"/>
      <c r="G1014" s="1" t="s">
        <v>1247</v>
      </c>
      <c r="H1014" s="1" t="s">
        <v>1275</v>
      </c>
      <c r="I1014" s="1" t="s">
        <v>1243</v>
      </c>
      <c r="J1014" s="56">
        <v>20</v>
      </c>
      <c r="K1014" s="81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57">
        <f>ROUND(Tableau1[[#This Row],[Prix_Unit_HT]],2)*Tableau1[[#This Row],[Qte_commande]]</f>
        <v>777.6</v>
      </c>
      <c r="P1014" s="57">
        <f>ROUND(Tableau1[[#This Row],[Prix_Unit_TTC]],2)*Tableau1[[#This Row],[Qte_commande]]</f>
        <v>816</v>
      </c>
      <c r="Q1014" s="1">
        <v>274.29000000000002</v>
      </c>
      <c r="R10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274.28571428571428</v>
      </c>
      <c r="U1014" s="1"/>
      <c r="V1014" s="1"/>
    </row>
    <row r="1015" spans="1:22" ht="14.7" customHeight="1" x14ac:dyDescent="0.25">
      <c r="A1015" s="2">
        <v>43313</v>
      </c>
      <c r="B1015" s="56" t="s">
        <v>714</v>
      </c>
      <c r="C1015" s="1" t="s">
        <v>94</v>
      </c>
      <c r="D1015" s="1" t="s">
        <v>96</v>
      </c>
      <c r="E1015" s="193"/>
      <c r="G1015" s="1" t="s">
        <v>1247</v>
      </c>
      <c r="H1015" s="1" t="s">
        <v>1275</v>
      </c>
      <c r="I1015" s="1" t="s">
        <v>1243</v>
      </c>
      <c r="J1015" s="56">
        <v>20</v>
      </c>
      <c r="K1015" s="81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57">
        <f>ROUND(Tableau1[[#This Row],[Prix_Unit_HT]],2)*Tableau1[[#This Row],[Qte_commande]]</f>
        <v>77.760000000000005</v>
      </c>
      <c r="P1015" s="57">
        <f>ROUND(Tableau1[[#This Row],[Prix_Unit_TTC]],2)*Tableau1[[#This Row],[Qte_commande]]</f>
        <v>81.599999999999994</v>
      </c>
      <c r="Q1015" s="1">
        <v>27.43</v>
      </c>
      <c r="R10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15" s="1"/>
      <c r="V1015" s="1"/>
    </row>
    <row r="1016" spans="1:22" ht="14.7" customHeight="1" x14ac:dyDescent="0.25">
      <c r="A1016" s="2">
        <v>43314</v>
      </c>
      <c r="B1016" s="56" t="s">
        <v>479</v>
      </c>
      <c r="C1016" s="1" t="s">
        <v>142</v>
      </c>
      <c r="D1016" s="1" t="s">
        <v>144</v>
      </c>
      <c r="E1016" s="193"/>
      <c r="G1016" s="1" t="s">
        <v>1247</v>
      </c>
      <c r="H1016" s="7" t="s">
        <v>1274</v>
      </c>
      <c r="I1016" s="1" t="s">
        <v>1244</v>
      </c>
      <c r="J1016" s="56">
        <v>70</v>
      </c>
      <c r="K1016" s="81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57">
        <f>ROUND(Tableau1[[#This Row],[Prix_Unit_HT]],2)*Tableau1[[#This Row],[Qte_commande]]</f>
        <v>104.46000000000001</v>
      </c>
      <c r="P1016" s="57">
        <f>ROUND(Tableau1[[#This Row],[Prix_Unit_TTC]],2)*Tableau1[[#This Row],[Qte_commande]]</f>
        <v>125.34</v>
      </c>
      <c r="Q1016" s="1">
        <v>6</v>
      </c>
      <c r="R10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6" s="1"/>
      <c r="V1016" s="1"/>
    </row>
    <row r="1017" spans="1:22" ht="14.7" customHeight="1" x14ac:dyDescent="0.25">
      <c r="A1017" s="2">
        <v>43314</v>
      </c>
      <c r="B1017" s="56" t="s">
        <v>479</v>
      </c>
      <c r="C1017" s="1" t="s">
        <v>142</v>
      </c>
      <c r="D1017" s="1" t="s">
        <v>144</v>
      </c>
      <c r="E1017" s="193"/>
      <c r="G1017" s="1" t="s">
        <v>1247</v>
      </c>
      <c r="H1017" s="7" t="s">
        <v>1274</v>
      </c>
      <c r="I1017" s="7" t="s">
        <v>1197</v>
      </c>
      <c r="J1017" s="56">
        <v>70</v>
      </c>
      <c r="K1017" s="81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57">
        <f>ROUND(Tableau1[[#This Row],[Prix_Unit_HT]],2)*Tableau1[[#This Row],[Qte_commande]]</f>
        <v>178.98</v>
      </c>
      <c r="P1017" s="57">
        <f>ROUND(Tableau1[[#This Row],[Prix_Unit_TTC]],2)*Tableau1[[#This Row],[Qte_commande]]</f>
        <v>214.74</v>
      </c>
      <c r="Q1017" s="1">
        <v>6</v>
      </c>
      <c r="R10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7" s="1"/>
      <c r="V1017" s="1"/>
    </row>
    <row r="1018" spans="1:22" ht="14.7" customHeight="1" x14ac:dyDescent="0.25">
      <c r="A1018" s="2">
        <v>43314</v>
      </c>
      <c r="B1018" s="56" t="s">
        <v>523</v>
      </c>
      <c r="C1018" s="1" t="s">
        <v>339</v>
      </c>
      <c r="D1018" s="1" t="s">
        <v>341</v>
      </c>
      <c r="E1018" s="193"/>
      <c r="G1018" s="1" t="s">
        <v>1163</v>
      </c>
      <c r="H1018" s="7" t="s">
        <v>1274</v>
      </c>
      <c r="I1018" s="7" t="s">
        <v>1197</v>
      </c>
      <c r="J1018" s="56">
        <v>70</v>
      </c>
      <c r="K1018" s="81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57">
        <f>ROUND(Tableau1[[#This Row],[Prix_Unit_HT]],2)*Tableau1[[#This Row],[Qte_commande]]</f>
        <v>194.45999999999998</v>
      </c>
      <c r="P1018" s="57">
        <f>ROUND(Tableau1[[#This Row],[Prix_Unit_TTC]],2)*Tableau1[[#This Row],[Qte_commande]]</f>
        <v>233.34</v>
      </c>
      <c r="Q1018" s="1">
        <v>6</v>
      </c>
      <c r="R10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8" s="1"/>
      <c r="V1018" s="1"/>
    </row>
    <row r="1019" spans="1:22" ht="14.7" customHeight="1" x14ac:dyDescent="0.25">
      <c r="A1019" s="2">
        <v>43314</v>
      </c>
      <c r="B1019" s="56" t="s">
        <v>523</v>
      </c>
      <c r="C1019" s="1" t="s">
        <v>339</v>
      </c>
      <c r="D1019" s="1" t="s">
        <v>341</v>
      </c>
      <c r="E1019" s="193"/>
      <c r="G1019" s="1" t="s">
        <v>1163</v>
      </c>
      <c r="H1019" s="1" t="s">
        <v>1274</v>
      </c>
      <c r="I1019" s="1" t="s">
        <v>1175</v>
      </c>
      <c r="J1019" s="56">
        <v>70</v>
      </c>
      <c r="K1019" s="81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57">
        <f>ROUND(Tableau1[[#This Row],[Prix_Unit_HT]],2)*Tableau1[[#This Row],[Qte_commande]]</f>
        <v>83.64</v>
      </c>
      <c r="P1019" s="57">
        <f>ROUND(Tableau1[[#This Row],[Prix_Unit_TTC]],2)*Tableau1[[#This Row],[Qte_commande]]</f>
        <v>100.38</v>
      </c>
      <c r="Q1019" s="1">
        <v>6</v>
      </c>
      <c r="R10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19" s="1"/>
      <c r="V1019" s="1"/>
    </row>
    <row r="1020" spans="1:22" ht="14.7" customHeight="1" x14ac:dyDescent="0.25">
      <c r="A1020" s="2">
        <v>43314</v>
      </c>
      <c r="B1020" s="56" t="s">
        <v>479</v>
      </c>
      <c r="C1020" s="1" t="s">
        <v>142</v>
      </c>
      <c r="D1020" s="1" t="s">
        <v>144</v>
      </c>
      <c r="E1020" s="193"/>
      <c r="G1020" s="1" t="s">
        <v>1247</v>
      </c>
      <c r="H1020" s="1" t="s">
        <v>1274</v>
      </c>
      <c r="I1020" s="1" t="s">
        <v>1188</v>
      </c>
      <c r="J1020" s="56">
        <v>70</v>
      </c>
      <c r="K1020" s="81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57">
        <f>ROUND(Tableau1[[#This Row],[Prix_Unit_HT]],2)*Tableau1[[#This Row],[Qte_commande]]</f>
        <v>98.100000000000009</v>
      </c>
      <c r="P1020" s="57">
        <f>ROUND(Tableau1[[#This Row],[Prix_Unit_TTC]],2)*Tableau1[[#This Row],[Qte_commande]]</f>
        <v>117.72</v>
      </c>
      <c r="Q1020" s="1">
        <v>6</v>
      </c>
      <c r="R10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0" s="1"/>
      <c r="V1020" s="1"/>
    </row>
    <row r="1021" spans="1:22" ht="14.7" customHeight="1" x14ac:dyDescent="0.25">
      <c r="A1021" s="2">
        <v>43314</v>
      </c>
      <c r="B1021" s="56" t="s">
        <v>523</v>
      </c>
      <c r="C1021" s="1" t="s">
        <v>339</v>
      </c>
      <c r="D1021" s="1" t="s">
        <v>341</v>
      </c>
      <c r="E1021" s="193"/>
      <c r="G1021" s="1" t="s">
        <v>1163</v>
      </c>
      <c r="H1021" s="1" t="s">
        <v>1274</v>
      </c>
      <c r="I1021" s="7" t="s">
        <v>1199</v>
      </c>
      <c r="J1021" s="56">
        <v>70</v>
      </c>
      <c r="K1021" s="81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57">
        <f>ROUND(Tableau1[[#This Row],[Prix_Unit_HT]],2)*Tableau1[[#This Row],[Qte_commande]]</f>
        <v>157.22</v>
      </c>
      <c r="P1021" s="57">
        <f>ROUND(Tableau1[[#This Row],[Prix_Unit_TTC]],2)*Tableau1[[#This Row],[Qte_commande]]</f>
        <v>188.66</v>
      </c>
      <c r="Q1021" s="1">
        <v>2</v>
      </c>
      <c r="R10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21" s="1"/>
      <c r="V1021" s="1"/>
    </row>
    <row r="1022" spans="1:22" ht="14.7" customHeight="1" x14ac:dyDescent="0.25">
      <c r="A1022" s="2">
        <v>43314</v>
      </c>
      <c r="B1022" s="56" t="s">
        <v>523</v>
      </c>
      <c r="C1022" s="1" t="s">
        <v>339</v>
      </c>
      <c r="D1022" s="1" t="s">
        <v>341</v>
      </c>
      <c r="E1022" s="193"/>
      <c r="G1022" s="1" t="s">
        <v>1163</v>
      </c>
      <c r="H1022" s="1" t="s">
        <v>1274</v>
      </c>
      <c r="I1022" s="1" t="s">
        <v>1189</v>
      </c>
      <c r="J1022" s="56">
        <v>70</v>
      </c>
      <c r="K1022" s="81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57">
        <f>ROUND(Tableau1[[#This Row],[Prix_Unit_HT]],2)*Tableau1[[#This Row],[Qte_commande]]</f>
        <v>101.10000000000001</v>
      </c>
      <c r="P1022" s="57">
        <f>ROUND(Tableau1[[#This Row],[Prix_Unit_TTC]],2)*Tableau1[[#This Row],[Qte_commande]]</f>
        <v>121.38</v>
      </c>
      <c r="Q1022" s="1">
        <v>6</v>
      </c>
      <c r="R10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2" s="1"/>
      <c r="V1022" s="1"/>
    </row>
    <row r="1023" spans="1:22" ht="14.7" customHeight="1" x14ac:dyDescent="0.25">
      <c r="A1023" s="2">
        <v>43314</v>
      </c>
      <c r="B1023" s="56" t="s">
        <v>479</v>
      </c>
      <c r="C1023" s="1" t="s">
        <v>142</v>
      </c>
      <c r="D1023" s="1" t="s">
        <v>144</v>
      </c>
      <c r="E1023" s="193"/>
      <c r="G1023" s="1" t="s">
        <v>1247</v>
      </c>
      <c r="H1023" s="1" t="s">
        <v>1274</v>
      </c>
      <c r="I1023" s="1" t="s">
        <v>1189</v>
      </c>
      <c r="J1023" s="56">
        <v>70</v>
      </c>
      <c r="K1023" s="81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57">
        <f>ROUND(Tableau1[[#This Row],[Prix_Unit_HT]],2)*Tableau1[[#This Row],[Qte_commande]]</f>
        <v>88.14</v>
      </c>
      <c r="P1023" s="57">
        <f>ROUND(Tableau1[[#This Row],[Prix_Unit_TTC]],2)*Tableau1[[#This Row],[Qte_commande]]</f>
        <v>105.78</v>
      </c>
      <c r="Q1023" s="1">
        <v>6</v>
      </c>
      <c r="R10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3" s="1"/>
      <c r="V1023" s="1"/>
    </row>
    <row r="1024" spans="1:22" ht="14.7" customHeight="1" x14ac:dyDescent="0.25">
      <c r="A1024" s="2">
        <v>43314</v>
      </c>
      <c r="B1024" s="56" t="s">
        <v>523</v>
      </c>
      <c r="C1024" s="1" t="s">
        <v>339</v>
      </c>
      <c r="D1024" s="1" t="s">
        <v>341</v>
      </c>
      <c r="E1024" s="193"/>
      <c r="G1024" s="1" t="s">
        <v>1163</v>
      </c>
      <c r="H1024" s="1" t="s">
        <v>1274</v>
      </c>
      <c r="I1024" s="1" t="s">
        <v>1223</v>
      </c>
      <c r="J1024" s="56">
        <v>50</v>
      </c>
      <c r="K1024" s="81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57">
        <f>ROUND(Tableau1[[#This Row],[Prix_Unit_HT]],2)*Tableau1[[#This Row],[Qte_commande]]</f>
        <v>84.15</v>
      </c>
      <c r="P1024" s="57">
        <f>ROUND(Tableau1[[#This Row],[Prix_Unit_TTC]],2)*Tableau1[[#This Row],[Qte_commande]]</f>
        <v>100.97999999999999</v>
      </c>
      <c r="Q1024" s="1">
        <v>2.14</v>
      </c>
      <c r="R10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024" s="1"/>
      <c r="V1024" s="1"/>
    </row>
    <row r="1025" spans="1:22" ht="14.7" customHeight="1" x14ac:dyDescent="0.25">
      <c r="A1025" s="2">
        <v>43314</v>
      </c>
      <c r="B1025" s="56" t="s">
        <v>523</v>
      </c>
      <c r="C1025" s="1" t="s">
        <v>339</v>
      </c>
      <c r="D1025" s="1" t="s">
        <v>341</v>
      </c>
      <c r="E1025" s="193"/>
      <c r="G1025" s="1" t="s">
        <v>1163</v>
      </c>
      <c r="H1025" s="1" t="s">
        <v>1275</v>
      </c>
      <c r="I1025" s="1" t="s">
        <v>1241</v>
      </c>
      <c r="J1025" s="56">
        <v>20</v>
      </c>
      <c r="K1025" s="81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57">
        <f>ROUND(Tableau1[[#This Row],[Prix_Unit_HT]],2)*Tableau1[[#This Row],[Qte_commande]]</f>
        <v>21.36</v>
      </c>
      <c r="P1025" s="57">
        <f>ROUND(Tableau1[[#This Row],[Prix_Unit_TTC]],2)*Tableau1[[#This Row],[Qte_commande]]</f>
        <v>22.56</v>
      </c>
      <c r="Q1025" s="1">
        <v>6.86</v>
      </c>
      <c r="R10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25" s="1"/>
      <c r="V1025" s="1"/>
    </row>
    <row r="1026" spans="1:22" ht="14.7" customHeight="1" x14ac:dyDescent="0.25">
      <c r="A1026" s="2">
        <v>43315</v>
      </c>
      <c r="B1026" s="56" t="s">
        <v>406</v>
      </c>
      <c r="C1026" s="1" t="s">
        <v>94</v>
      </c>
      <c r="D1026" s="1" t="s">
        <v>96</v>
      </c>
      <c r="E1026" s="193"/>
      <c r="G1026" s="1" t="s">
        <v>1247</v>
      </c>
      <c r="H1026" s="1" t="s">
        <v>1275</v>
      </c>
      <c r="I1026" s="1" t="s">
        <v>1243</v>
      </c>
      <c r="J1026" s="56">
        <v>20</v>
      </c>
      <c r="K1026" s="81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57">
        <f>ROUND(Tableau1[[#This Row],[Prix_Unit_HT]],2)*Tableau1[[#This Row],[Qte_commande]]</f>
        <v>388.8</v>
      </c>
      <c r="P1026" s="57">
        <f>ROUND(Tableau1[[#This Row],[Prix_Unit_TTC]],2)*Tableau1[[#This Row],[Qte_commande]]</f>
        <v>408</v>
      </c>
      <c r="Q1026" s="1">
        <v>137.13999999999999</v>
      </c>
      <c r="R10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026" s="1"/>
      <c r="V1026" s="1"/>
    </row>
    <row r="1027" spans="1:22" ht="14.7" customHeight="1" x14ac:dyDescent="0.25">
      <c r="A1027" s="2">
        <v>43315</v>
      </c>
      <c r="B1027" s="56" t="s">
        <v>406</v>
      </c>
      <c r="C1027" s="1" t="s">
        <v>94</v>
      </c>
      <c r="D1027" s="1" t="s">
        <v>96</v>
      </c>
      <c r="E1027" s="193"/>
      <c r="G1027" s="1" t="s">
        <v>1247</v>
      </c>
      <c r="H1027" s="1" t="s">
        <v>1275</v>
      </c>
      <c r="I1027" s="1" t="s">
        <v>1243</v>
      </c>
      <c r="J1027" s="56">
        <v>20</v>
      </c>
      <c r="K1027" s="81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57">
        <f>ROUND(Tableau1[[#This Row],[Prix_Unit_HT]],2)*Tableau1[[#This Row],[Qte_commande]]</f>
        <v>38.880000000000003</v>
      </c>
      <c r="P1027" s="57">
        <f>ROUND(Tableau1[[#This Row],[Prix_Unit_TTC]],2)*Tableau1[[#This Row],[Qte_commande]]</f>
        <v>40.799999999999997</v>
      </c>
      <c r="Q1027" s="1">
        <v>13.71</v>
      </c>
      <c r="R10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27" s="1"/>
      <c r="V1027" s="1"/>
    </row>
    <row r="1028" spans="1:22" ht="14.7" customHeight="1" x14ac:dyDescent="0.25">
      <c r="A1028" s="2">
        <v>43315</v>
      </c>
      <c r="B1028" s="56" t="s">
        <v>406</v>
      </c>
      <c r="C1028" s="1" t="s">
        <v>94</v>
      </c>
      <c r="D1028" s="1" t="s">
        <v>96</v>
      </c>
      <c r="E1028" s="193"/>
      <c r="G1028" s="1" t="s">
        <v>1247</v>
      </c>
      <c r="H1028" s="1" t="s">
        <v>1274</v>
      </c>
      <c r="I1028" s="7" t="s">
        <v>1194</v>
      </c>
      <c r="J1028" s="56">
        <v>70</v>
      </c>
      <c r="K1028" s="81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57">
        <f>ROUND(Tableau1[[#This Row],[Prix_Unit_HT]],2)*Tableau1[[#This Row],[Qte_commande]]</f>
        <v>165.72</v>
      </c>
      <c r="P1028" s="57">
        <f>ROUND(Tableau1[[#This Row],[Prix_Unit_TTC]],2)*Tableau1[[#This Row],[Qte_commande]]</f>
        <v>198.84</v>
      </c>
      <c r="Q1028" s="1">
        <v>6</v>
      </c>
      <c r="R10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28" s="1"/>
      <c r="V1028" s="1"/>
    </row>
    <row r="1029" spans="1:22" ht="14.7" customHeight="1" x14ac:dyDescent="0.25">
      <c r="A1029" s="2">
        <v>43315</v>
      </c>
      <c r="B1029" s="56" t="s">
        <v>406</v>
      </c>
      <c r="C1029" s="1" t="s">
        <v>94</v>
      </c>
      <c r="D1029" s="1" t="s">
        <v>96</v>
      </c>
      <c r="E1029" s="193"/>
      <c r="G1029" s="1" t="s">
        <v>1247</v>
      </c>
      <c r="H1029" s="1" t="s">
        <v>1274</v>
      </c>
      <c r="I1029" s="1" t="s">
        <v>1223</v>
      </c>
      <c r="J1029" s="56">
        <v>50</v>
      </c>
      <c r="K1029" s="81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57">
        <f>ROUND(Tableau1[[#This Row],[Prix_Unit_HT]],2)*Tableau1[[#This Row],[Qte_commande]]</f>
        <v>453.42</v>
      </c>
      <c r="P1029" s="57">
        <f>ROUND(Tableau1[[#This Row],[Prix_Unit_TTC]],2)*Tableau1[[#This Row],[Qte_commande]]</f>
        <v>544.14</v>
      </c>
      <c r="Q1029" s="1">
        <v>12.86</v>
      </c>
      <c r="R10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029" s="1"/>
      <c r="V1029" s="1"/>
    </row>
    <row r="1030" spans="1:22" ht="14.7" customHeight="1" x14ac:dyDescent="0.25">
      <c r="A1030" s="2">
        <v>43318</v>
      </c>
      <c r="B1030" s="56" t="s">
        <v>533</v>
      </c>
      <c r="C1030" s="1" t="s">
        <v>18</v>
      </c>
      <c r="D1030" s="1" t="s">
        <v>20</v>
      </c>
      <c r="E1030" s="193"/>
      <c r="G1030" s="1" t="s">
        <v>1247</v>
      </c>
      <c r="H1030" s="1" t="s">
        <v>1274</v>
      </c>
      <c r="I1030" s="1" t="s">
        <v>1218</v>
      </c>
      <c r="J1030" s="56">
        <v>100</v>
      </c>
      <c r="K1030" s="81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57">
        <f>ROUND(Tableau1[[#This Row],[Prix_Unit_HT]],2)*Tableau1[[#This Row],[Qte_commande]]</f>
        <v>946.8</v>
      </c>
      <c r="P1030" s="57">
        <f>ROUND(Tableau1[[#This Row],[Prix_Unit_TTC]],2)*Tableau1[[#This Row],[Qte_commande]]</f>
        <v>1135.8</v>
      </c>
      <c r="Q1030" s="1">
        <v>85.71</v>
      </c>
      <c r="R10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30" s="1"/>
      <c r="V1030" s="1"/>
    </row>
    <row r="1031" spans="1:22" ht="14.7" customHeight="1" x14ac:dyDescent="0.25">
      <c r="A1031" s="2">
        <v>43321</v>
      </c>
      <c r="B1031" s="56" t="s">
        <v>690</v>
      </c>
      <c r="C1031" s="1" t="s">
        <v>512</v>
      </c>
      <c r="D1031" s="1" t="s">
        <v>453</v>
      </c>
      <c r="E1031" s="193"/>
      <c r="G1031" s="1" t="s">
        <v>1247</v>
      </c>
      <c r="H1031" s="1" t="s">
        <v>1274</v>
      </c>
      <c r="I1031" s="1" t="s">
        <v>1175</v>
      </c>
      <c r="J1031" s="56">
        <v>70</v>
      </c>
      <c r="K1031" s="81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57">
        <f>ROUND(Tableau1[[#This Row],[Prix_Unit_HT]],2)*Tableau1[[#This Row],[Qte_commande]]</f>
        <v>2556.12</v>
      </c>
      <c r="P1031" s="57">
        <f>ROUND(Tableau1[[#This Row],[Prix_Unit_TTC]],2)*Tableau1[[#This Row],[Qte_commande]]</f>
        <v>3068.16</v>
      </c>
      <c r="Q1031" s="1">
        <v>204</v>
      </c>
      <c r="R10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204.00000000000003</v>
      </c>
      <c r="U1031" s="1"/>
      <c r="V1031" s="1"/>
    </row>
    <row r="1032" spans="1:22" ht="14.7" customHeight="1" x14ac:dyDescent="0.25">
      <c r="A1032" s="2">
        <v>43329</v>
      </c>
      <c r="B1032" s="56" t="s">
        <v>429</v>
      </c>
      <c r="C1032" s="1" t="s">
        <v>94</v>
      </c>
      <c r="D1032" s="1" t="s">
        <v>96</v>
      </c>
      <c r="E1032" s="193"/>
      <c r="G1032" s="1" t="s">
        <v>1247</v>
      </c>
      <c r="H1032" s="7" t="s">
        <v>1274</v>
      </c>
      <c r="I1032" s="1" t="s">
        <v>1244</v>
      </c>
      <c r="J1032" s="56">
        <v>70</v>
      </c>
      <c r="K1032" s="81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57">
        <f>ROUND(Tableau1[[#This Row],[Prix_Unit_HT]],2)*Tableau1[[#This Row],[Qte_commande]]</f>
        <v>104.46000000000001</v>
      </c>
      <c r="P1032" s="57">
        <f>ROUND(Tableau1[[#This Row],[Prix_Unit_TTC]],2)*Tableau1[[#This Row],[Qte_commande]]</f>
        <v>125.34</v>
      </c>
      <c r="Q1032" s="1">
        <v>6</v>
      </c>
      <c r="R10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2" s="1"/>
      <c r="V1032" s="1"/>
    </row>
    <row r="1033" spans="1:22" ht="14.7" customHeight="1" x14ac:dyDescent="0.25">
      <c r="A1033" s="2">
        <v>43329</v>
      </c>
      <c r="B1033" s="56" t="s">
        <v>429</v>
      </c>
      <c r="C1033" s="1" t="s">
        <v>94</v>
      </c>
      <c r="D1033" s="1" t="s">
        <v>96</v>
      </c>
      <c r="E1033" s="193"/>
      <c r="G1033" s="1" t="s">
        <v>1247</v>
      </c>
      <c r="H1033" s="7" t="s">
        <v>1274</v>
      </c>
      <c r="I1033" s="7" t="s">
        <v>1197</v>
      </c>
      <c r="J1033" s="56">
        <v>70</v>
      </c>
      <c r="K1033" s="81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57">
        <f>ROUND(Tableau1[[#This Row],[Prix_Unit_HT]],2)*Tableau1[[#This Row],[Qte_commande]]</f>
        <v>178.98</v>
      </c>
      <c r="P1033" s="57">
        <f>ROUND(Tableau1[[#This Row],[Prix_Unit_TTC]],2)*Tableau1[[#This Row],[Qte_commande]]</f>
        <v>214.74</v>
      </c>
      <c r="Q1033" s="1">
        <v>6</v>
      </c>
      <c r="R10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33" s="1"/>
      <c r="V1033" s="1"/>
    </row>
    <row r="1034" spans="1:22" ht="14.7" customHeight="1" x14ac:dyDescent="0.25">
      <c r="A1034" s="2">
        <v>43329</v>
      </c>
      <c r="B1034" s="56" t="s">
        <v>429</v>
      </c>
      <c r="C1034" s="1" t="s">
        <v>94</v>
      </c>
      <c r="D1034" s="1" t="s">
        <v>96</v>
      </c>
      <c r="E1034" s="193"/>
      <c r="G1034" s="1" t="s">
        <v>1247</v>
      </c>
      <c r="H1034" s="1" t="s">
        <v>1274</v>
      </c>
      <c r="I1034" s="1" t="s">
        <v>1175</v>
      </c>
      <c r="J1034" s="56">
        <v>175</v>
      </c>
      <c r="K1034" s="81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57">
        <f>ROUND(Tableau1[[#This Row],[Prix_Unit_HT]],2)*Tableau1[[#This Row],[Qte_commande]]</f>
        <v>1041.1200000000001</v>
      </c>
      <c r="P1034" s="57">
        <f>ROUND(Tableau1[[#This Row],[Prix_Unit_TTC]],2)*Tableau1[[#This Row],[Qte_commande]]</f>
        <v>1249.2</v>
      </c>
      <c r="Q1034" s="1">
        <v>90</v>
      </c>
      <c r="R10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34" s="1"/>
      <c r="V1034" s="1"/>
    </row>
    <row r="1035" spans="1:22" ht="14.7" customHeight="1" x14ac:dyDescent="0.25">
      <c r="A1035" s="2">
        <v>43329</v>
      </c>
      <c r="B1035" s="56" t="s">
        <v>429</v>
      </c>
      <c r="C1035" s="1" t="s">
        <v>94</v>
      </c>
      <c r="D1035" s="1" t="s">
        <v>96</v>
      </c>
      <c r="E1035" s="193"/>
      <c r="G1035" s="1" t="s">
        <v>1247</v>
      </c>
      <c r="H1035" s="1" t="s">
        <v>1275</v>
      </c>
      <c r="I1035" s="1" t="s">
        <v>1243</v>
      </c>
      <c r="J1035" s="56">
        <v>20</v>
      </c>
      <c r="K1035" s="81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57">
        <f>ROUND(Tableau1[[#This Row],[Prix_Unit_HT]],2)*Tableau1[[#This Row],[Qte_commande]]</f>
        <v>194.4</v>
      </c>
      <c r="P1035" s="57">
        <f>ROUND(Tableau1[[#This Row],[Prix_Unit_TTC]],2)*Tableau1[[#This Row],[Qte_commande]]</f>
        <v>204</v>
      </c>
      <c r="Q1035" s="1">
        <v>68.569999999999993</v>
      </c>
      <c r="R10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5" s="1"/>
      <c r="V1035" s="1"/>
    </row>
    <row r="1036" spans="1:22" ht="14.7" customHeight="1" x14ac:dyDescent="0.25">
      <c r="A1036" s="2">
        <v>43329</v>
      </c>
      <c r="B1036" s="56" t="s">
        <v>429</v>
      </c>
      <c r="C1036" s="1" t="s">
        <v>94</v>
      </c>
      <c r="D1036" s="1" t="s">
        <v>96</v>
      </c>
      <c r="E1036" s="193"/>
      <c r="G1036" s="1" t="s">
        <v>1247</v>
      </c>
      <c r="H1036" s="1" t="s">
        <v>1275</v>
      </c>
      <c r="I1036" s="1" t="s">
        <v>1243</v>
      </c>
      <c r="J1036" s="56">
        <v>20</v>
      </c>
      <c r="K1036" s="81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57">
        <f>ROUND(Tableau1[[#This Row],[Prix_Unit_HT]],2)*Tableau1[[#This Row],[Qte_commande]]</f>
        <v>19.440000000000001</v>
      </c>
      <c r="P1036" s="57">
        <f>ROUND(Tableau1[[#This Row],[Prix_Unit_TTC]],2)*Tableau1[[#This Row],[Qte_commande]]</f>
        <v>20.399999999999999</v>
      </c>
      <c r="Q1036" s="1">
        <v>6.86</v>
      </c>
      <c r="R10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6" s="1"/>
      <c r="V1036" s="1"/>
    </row>
    <row r="1037" spans="1:22" ht="14.7" customHeight="1" x14ac:dyDescent="0.25">
      <c r="A1037" s="2">
        <v>43333</v>
      </c>
      <c r="B1037" s="56" t="s">
        <v>715</v>
      </c>
      <c r="C1037" s="1" t="s">
        <v>206</v>
      </c>
      <c r="D1037" s="1" t="s">
        <v>20</v>
      </c>
      <c r="E1037" s="193"/>
      <c r="G1037" s="1" t="s">
        <v>1163</v>
      </c>
      <c r="H1037" s="1" t="s">
        <v>1275</v>
      </c>
      <c r="I1037" s="1" t="s">
        <v>1243</v>
      </c>
      <c r="J1037" s="56">
        <v>20</v>
      </c>
      <c r="K1037" s="81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57">
        <f>ROUND(Tableau1[[#This Row],[Prix_Unit_HT]],2)*Tableau1[[#This Row],[Qte_commande]]</f>
        <v>213.6</v>
      </c>
      <c r="P1037" s="57">
        <f>ROUND(Tableau1[[#This Row],[Prix_Unit_TTC]],2)*Tableau1[[#This Row],[Qte_commande]]</f>
        <v>225.6</v>
      </c>
      <c r="Q1037" s="1">
        <v>68.569999999999993</v>
      </c>
      <c r="R10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37" s="1"/>
      <c r="V1037" s="1"/>
    </row>
    <row r="1038" spans="1:22" ht="14.7" customHeight="1" x14ac:dyDescent="0.25">
      <c r="A1038" s="2">
        <v>43333</v>
      </c>
      <c r="B1038" s="56" t="s">
        <v>715</v>
      </c>
      <c r="C1038" s="1" t="s">
        <v>206</v>
      </c>
      <c r="D1038" s="1" t="s">
        <v>20</v>
      </c>
      <c r="E1038" s="193"/>
      <c r="G1038" s="1" t="s">
        <v>1163</v>
      </c>
      <c r="H1038" s="1" t="s">
        <v>1275</v>
      </c>
      <c r="I1038" s="1" t="s">
        <v>1243</v>
      </c>
      <c r="J1038" s="56">
        <v>20</v>
      </c>
      <c r="K1038" s="81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57">
        <f>ROUND(Tableau1[[#This Row],[Prix_Unit_HT]],2)*Tableau1[[#This Row],[Qte_commande]]</f>
        <v>21.36</v>
      </c>
      <c r="P1038" s="57">
        <f>ROUND(Tableau1[[#This Row],[Prix_Unit_TTC]],2)*Tableau1[[#This Row],[Qte_commande]]</f>
        <v>22.56</v>
      </c>
      <c r="Q1038" s="1">
        <v>6.86</v>
      </c>
      <c r="R10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38" s="1"/>
      <c r="V1038" s="1"/>
    </row>
    <row r="1039" spans="1:22" ht="14.7" customHeight="1" x14ac:dyDescent="0.25">
      <c r="A1039" s="2">
        <v>43335</v>
      </c>
      <c r="B1039" s="56" t="s">
        <v>712</v>
      </c>
      <c r="C1039" s="1" t="s">
        <v>162</v>
      </c>
      <c r="D1039" s="1" t="s">
        <v>708</v>
      </c>
      <c r="E1039" s="193"/>
      <c r="G1039" s="1" t="s">
        <v>1247</v>
      </c>
      <c r="H1039" s="1" t="s">
        <v>1274</v>
      </c>
      <c r="I1039" s="1" t="s">
        <v>1175</v>
      </c>
      <c r="J1039" s="56">
        <v>175</v>
      </c>
      <c r="K1039" s="81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57">
        <f>ROUND(Tableau1[[#This Row],[Prix_Unit_HT]],2)*Tableau1[[#This Row],[Qte_commande]]</f>
        <v>1735.2</v>
      </c>
      <c r="P1039" s="57">
        <f>ROUND(Tableau1[[#This Row],[Prix_Unit_TTC]],2)*Tableau1[[#This Row],[Qte_commande]]</f>
        <v>2082</v>
      </c>
      <c r="Q1039" s="1">
        <v>150</v>
      </c>
      <c r="R10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39" s="1"/>
      <c r="V1039" s="1"/>
    </row>
    <row r="1040" spans="1:22" ht="14.7" customHeight="1" x14ac:dyDescent="0.25">
      <c r="A1040" s="2">
        <v>43340</v>
      </c>
      <c r="B1040" s="56" t="s">
        <v>534</v>
      </c>
      <c r="C1040" s="1" t="s">
        <v>9</v>
      </c>
      <c r="D1040" s="1" t="s">
        <v>11</v>
      </c>
      <c r="E1040" s="193"/>
      <c r="G1040" s="1" t="s">
        <v>1247</v>
      </c>
      <c r="H1040" s="7" t="s">
        <v>1275</v>
      </c>
      <c r="I1040" s="7" t="s">
        <v>1239</v>
      </c>
      <c r="J1040" s="56">
        <v>20</v>
      </c>
      <c r="K1040" s="81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57">
        <f>ROUND(Tableau1[[#This Row],[Prix_Unit_HT]],2)*Tableau1[[#This Row],[Qte_commande]]</f>
        <v>233.28000000000003</v>
      </c>
      <c r="P1040" s="57">
        <f>ROUND(Tableau1[[#This Row],[Prix_Unit_TTC]],2)*Tableau1[[#This Row],[Qte_commande]]</f>
        <v>244.79999999999998</v>
      </c>
      <c r="Q1040" s="1">
        <v>82.29</v>
      </c>
      <c r="R10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040" s="1"/>
      <c r="V1040" s="1"/>
    </row>
    <row r="1041" spans="1:22" ht="14.7" customHeight="1" x14ac:dyDescent="0.25">
      <c r="A1041" s="2">
        <v>43340</v>
      </c>
      <c r="B1041" s="56" t="s">
        <v>534</v>
      </c>
      <c r="C1041" s="1" t="s">
        <v>9</v>
      </c>
      <c r="D1041" s="1" t="s">
        <v>11</v>
      </c>
      <c r="E1041" s="193"/>
      <c r="G1041" s="1" t="s">
        <v>1247</v>
      </c>
      <c r="H1041" s="7" t="s">
        <v>1275</v>
      </c>
      <c r="I1041" s="7" t="s">
        <v>1240</v>
      </c>
      <c r="J1041" s="56">
        <v>20</v>
      </c>
      <c r="K1041" s="81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57">
        <f>ROUND(Tableau1[[#This Row],[Prix_Unit_HT]],2)*Tableau1[[#This Row],[Qte_commande]]</f>
        <v>19.440000000000001</v>
      </c>
      <c r="P1041" s="57">
        <f>ROUND(Tableau1[[#This Row],[Prix_Unit_TTC]],2)*Tableau1[[#This Row],[Qte_commande]]</f>
        <v>20.399999999999999</v>
      </c>
      <c r="Q1041" s="1">
        <v>6.86</v>
      </c>
      <c r="R10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41" s="1"/>
      <c r="V1041" s="1"/>
    </row>
    <row r="1042" spans="1:22" ht="14.7" customHeight="1" x14ac:dyDescent="0.25">
      <c r="A1042" s="2">
        <v>43340</v>
      </c>
      <c r="B1042" s="56" t="s">
        <v>664</v>
      </c>
      <c r="C1042" s="1" t="s">
        <v>577</v>
      </c>
      <c r="D1042" s="1" t="s">
        <v>164</v>
      </c>
      <c r="E1042" s="193"/>
      <c r="G1042" s="1" t="s">
        <v>1163</v>
      </c>
      <c r="H1042" s="7" t="s">
        <v>1274</v>
      </c>
      <c r="I1042" s="7" t="s">
        <v>1197</v>
      </c>
      <c r="J1042" s="56">
        <v>70</v>
      </c>
      <c r="K1042" s="81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57">
        <f>ROUND(Tableau1[[#This Row],[Prix_Unit_HT]],2)*Tableau1[[#This Row],[Qte_commande]]</f>
        <v>194.45999999999998</v>
      </c>
      <c r="P1042" s="57">
        <f>ROUND(Tableau1[[#This Row],[Prix_Unit_TTC]],2)*Tableau1[[#This Row],[Qte_commande]]</f>
        <v>233.34</v>
      </c>
      <c r="Q1042" s="1">
        <v>6</v>
      </c>
      <c r="R10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42" s="1"/>
      <c r="V1042" s="1"/>
    </row>
    <row r="1043" spans="1:22" ht="14.7" customHeight="1" x14ac:dyDescent="0.25">
      <c r="A1043" s="2">
        <v>43340</v>
      </c>
      <c r="B1043" s="56" t="s">
        <v>534</v>
      </c>
      <c r="C1043" s="1" t="s">
        <v>9</v>
      </c>
      <c r="D1043" s="1" t="s">
        <v>11</v>
      </c>
      <c r="E1043" s="193"/>
      <c r="G1043" s="1" t="s">
        <v>1247</v>
      </c>
      <c r="H1043" s="1" t="s">
        <v>1274</v>
      </c>
      <c r="I1043" s="1" t="s">
        <v>1175</v>
      </c>
      <c r="J1043" s="56">
        <v>175</v>
      </c>
      <c r="K1043" s="81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57">
        <f>ROUND(Tableau1[[#This Row],[Prix_Unit_HT]],2)*Tableau1[[#This Row],[Qte_commande]]</f>
        <v>1041.1200000000001</v>
      </c>
      <c r="P1043" s="57">
        <f>ROUND(Tableau1[[#This Row],[Prix_Unit_TTC]],2)*Tableau1[[#This Row],[Qte_commande]]</f>
        <v>1249.2</v>
      </c>
      <c r="Q1043" s="1">
        <v>90</v>
      </c>
      <c r="R10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043" s="1"/>
      <c r="V1043" s="1"/>
    </row>
    <row r="1044" spans="1:22" ht="14.7" customHeight="1" x14ac:dyDescent="0.25">
      <c r="A1044" s="2">
        <v>43340</v>
      </c>
      <c r="B1044" s="56" t="s">
        <v>534</v>
      </c>
      <c r="C1044" s="1" t="s">
        <v>9</v>
      </c>
      <c r="D1044" s="1" t="s">
        <v>11</v>
      </c>
      <c r="E1044" s="193"/>
      <c r="G1044" s="1" t="s">
        <v>1247</v>
      </c>
      <c r="H1044" s="1" t="s">
        <v>1275</v>
      </c>
      <c r="I1044" s="1" t="s">
        <v>1243</v>
      </c>
      <c r="J1044" s="56">
        <v>20</v>
      </c>
      <c r="K1044" s="81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57">
        <f>ROUND(Tableau1[[#This Row],[Prix_Unit_HT]],2)*Tableau1[[#This Row],[Qte_commande]]</f>
        <v>116.64000000000001</v>
      </c>
      <c r="P1044" s="57">
        <f>ROUND(Tableau1[[#This Row],[Prix_Unit_TTC]],2)*Tableau1[[#This Row],[Qte_commande]]</f>
        <v>122.39999999999999</v>
      </c>
      <c r="Q1044" s="1">
        <v>41.14</v>
      </c>
      <c r="R10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4" s="1"/>
      <c r="V1044" s="1"/>
    </row>
    <row r="1045" spans="1:22" ht="14.7" customHeight="1" x14ac:dyDescent="0.25">
      <c r="A1045" s="2">
        <v>43340</v>
      </c>
      <c r="B1045" s="56" t="s">
        <v>534</v>
      </c>
      <c r="C1045" s="1" t="s">
        <v>9</v>
      </c>
      <c r="D1045" s="1" t="s">
        <v>11</v>
      </c>
      <c r="E1045" s="193"/>
      <c r="G1045" s="1" t="s">
        <v>1247</v>
      </c>
      <c r="H1045" s="1" t="s">
        <v>1274</v>
      </c>
      <c r="I1045" s="1" t="s">
        <v>1223</v>
      </c>
      <c r="J1045" s="56">
        <v>50</v>
      </c>
      <c r="K1045" s="81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57">
        <f>ROUND(Tableau1[[#This Row],[Prix_Unit_HT]],2)*Tableau1[[#This Row],[Qte_commande]]</f>
        <v>302.28000000000003</v>
      </c>
      <c r="P1045" s="57">
        <f>ROUND(Tableau1[[#This Row],[Prix_Unit_TTC]],2)*Tableau1[[#This Row],[Qte_commande]]</f>
        <v>362.76</v>
      </c>
      <c r="Q1045" s="1">
        <v>8.57</v>
      </c>
      <c r="R10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45" s="1"/>
      <c r="V1045" s="1"/>
    </row>
    <row r="1046" spans="1:22" ht="14.7" customHeight="1" x14ac:dyDescent="0.25">
      <c r="A1046" s="2">
        <v>43340</v>
      </c>
      <c r="B1046" s="56" t="s">
        <v>534</v>
      </c>
      <c r="C1046" s="1" t="s">
        <v>9</v>
      </c>
      <c r="D1046" s="1" t="s">
        <v>11</v>
      </c>
      <c r="E1046" s="193"/>
      <c r="G1046" s="1" t="s">
        <v>1247</v>
      </c>
      <c r="H1046" s="1" t="s">
        <v>1274</v>
      </c>
      <c r="I1046" s="1" t="s">
        <v>1218</v>
      </c>
      <c r="J1046" s="56">
        <v>100</v>
      </c>
      <c r="K1046" s="81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57">
        <f>ROUND(Tableau1[[#This Row],[Prix_Unit_HT]],2)*Tableau1[[#This Row],[Qte_commande]]</f>
        <v>189.35999999999999</v>
      </c>
      <c r="P1046" s="57">
        <f>ROUND(Tableau1[[#This Row],[Prix_Unit_TTC]],2)*Tableau1[[#This Row],[Qte_commande]]</f>
        <v>227.16</v>
      </c>
      <c r="Q1046" s="1">
        <v>17.14</v>
      </c>
      <c r="R10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046" s="1"/>
      <c r="V1046" s="1"/>
    </row>
    <row r="1047" spans="1:22" ht="14.7" customHeight="1" x14ac:dyDescent="0.25">
      <c r="A1047" s="2">
        <v>43340</v>
      </c>
      <c r="B1047" s="56" t="s">
        <v>534</v>
      </c>
      <c r="C1047" s="1" t="s">
        <v>9</v>
      </c>
      <c r="D1047" s="1" t="s">
        <v>11</v>
      </c>
      <c r="E1047" s="193"/>
      <c r="G1047" s="1" t="s">
        <v>1247</v>
      </c>
      <c r="H1047" s="1" t="s">
        <v>1275</v>
      </c>
      <c r="I1047" s="1" t="s">
        <v>1241</v>
      </c>
      <c r="J1047" s="56">
        <v>20</v>
      </c>
      <c r="K1047" s="81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57">
        <f>ROUND(Tableau1[[#This Row],[Prix_Unit_HT]],2)*Tableau1[[#This Row],[Qte_commande]]</f>
        <v>77.760000000000005</v>
      </c>
      <c r="P1047" s="57">
        <f>ROUND(Tableau1[[#This Row],[Prix_Unit_TTC]],2)*Tableau1[[#This Row],[Qte_commande]]</f>
        <v>81.599999999999994</v>
      </c>
      <c r="Q1047" s="1">
        <v>27.43</v>
      </c>
      <c r="R10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47" s="1"/>
      <c r="V1047" s="1"/>
    </row>
    <row r="1048" spans="1:22" ht="14.7" customHeight="1" x14ac:dyDescent="0.25">
      <c r="A1048" s="2">
        <v>43340</v>
      </c>
      <c r="B1048" s="56" t="s">
        <v>664</v>
      </c>
      <c r="C1048" s="1" t="s">
        <v>577</v>
      </c>
      <c r="D1048" s="1" t="s">
        <v>164</v>
      </c>
      <c r="E1048" s="193"/>
      <c r="G1048" s="1" t="s">
        <v>1163</v>
      </c>
      <c r="H1048" s="1" t="s">
        <v>1275</v>
      </c>
      <c r="I1048" s="1" t="s">
        <v>1241</v>
      </c>
      <c r="J1048" s="56">
        <v>20</v>
      </c>
      <c r="K1048" s="81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57">
        <f>ROUND(Tableau1[[#This Row],[Prix_Unit_HT]],2)*Tableau1[[#This Row],[Qte_commande]]</f>
        <v>42.72</v>
      </c>
      <c r="P1048" s="57">
        <f>ROUND(Tableau1[[#This Row],[Prix_Unit_TTC]],2)*Tableau1[[#This Row],[Qte_commande]]</f>
        <v>45.12</v>
      </c>
      <c r="Q1048" s="1">
        <v>13.71</v>
      </c>
      <c r="R10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48" s="1"/>
      <c r="V1048" s="1"/>
    </row>
    <row r="1049" spans="1:22" ht="14.7" customHeight="1" x14ac:dyDescent="0.25">
      <c r="A1049" s="2">
        <v>43340</v>
      </c>
      <c r="B1049" s="56" t="s">
        <v>534</v>
      </c>
      <c r="C1049" s="1" t="s">
        <v>9</v>
      </c>
      <c r="D1049" s="1" t="s">
        <v>11</v>
      </c>
      <c r="E1049" s="193"/>
      <c r="G1049" s="1" t="s">
        <v>1247</v>
      </c>
      <c r="H1049" s="1" t="s">
        <v>1275</v>
      </c>
      <c r="I1049" s="1" t="s">
        <v>1237</v>
      </c>
      <c r="J1049" s="56">
        <v>20</v>
      </c>
      <c r="K1049" s="81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57">
        <f>ROUND(Tableau1[[#This Row],[Prix_Unit_HT]],2)*Tableau1[[#This Row],[Qte_commande]]</f>
        <v>116.64000000000001</v>
      </c>
      <c r="P1049" s="57">
        <f>ROUND(Tableau1[[#This Row],[Prix_Unit_TTC]],2)*Tableau1[[#This Row],[Qte_commande]]</f>
        <v>122.39999999999999</v>
      </c>
      <c r="Q1049" s="1">
        <v>41.14</v>
      </c>
      <c r="R10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49" s="1"/>
      <c r="V1049" s="1"/>
    </row>
    <row r="1050" spans="1:22" ht="14.7" customHeight="1" x14ac:dyDescent="0.25">
      <c r="A1050" s="2">
        <v>43343</v>
      </c>
      <c r="B1050" s="56" t="s">
        <v>665</v>
      </c>
      <c r="C1050" s="1" t="s">
        <v>2</v>
      </c>
      <c r="D1050" s="1" t="s">
        <v>4</v>
      </c>
      <c r="E1050" s="193"/>
      <c r="G1050" s="1" t="s">
        <v>1247</v>
      </c>
      <c r="H1050" s="7" t="s">
        <v>1274</v>
      </c>
      <c r="I1050" s="7" t="s">
        <v>1197</v>
      </c>
      <c r="J1050" s="56">
        <v>70</v>
      </c>
      <c r="K1050" s="81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57">
        <f>ROUND(Tableau1[[#This Row],[Prix_Unit_HT]],2)*Tableau1[[#This Row],[Qte_commande]]</f>
        <v>178.98</v>
      </c>
      <c r="P1050" s="57">
        <f>ROUND(Tableau1[[#This Row],[Prix_Unit_TTC]],2)*Tableau1[[#This Row],[Qte_commande]]</f>
        <v>214.74</v>
      </c>
      <c r="Q1050" s="1">
        <v>6</v>
      </c>
      <c r="R10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0" s="1"/>
      <c r="V1050" s="1"/>
    </row>
    <row r="1051" spans="1:22" ht="14.7" customHeight="1" x14ac:dyDescent="0.25">
      <c r="A1051" s="2">
        <v>43343</v>
      </c>
      <c r="B1051" s="56" t="s">
        <v>665</v>
      </c>
      <c r="C1051" s="1" t="s">
        <v>2</v>
      </c>
      <c r="D1051" s="1" t="s">
        <v>4</v>
      </c>
      <c r="E1051" s="193"/>
      <c r="G1051" s="1" t="s">
        <v>1247</v>
      </c>
      <c r="H1051" s="1" t="s">
        <v>1274</v>
      </c>
      <c r="I1051" s="1" t="s">
        <v>1226</v>
      </c>
      <c r="J1051" s="56">
        <v>70</v>
      </c>
      <c r="K1051" s="81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57">
        <f>ROUND(Tableau1[[#This Row],[Prix_Unit_HT]],2)*Tableau1[[#This Row],[Qte_commande]]</f>
        <v>40.32</v>
      </c>
      <c r="P1051" s="57">
        <f>ROUND(Tableau1[[#This Row],[Prix_Unit_TTC]],2)*Tableau1[[#This Row],[Qte_commande]]</f>
        <v>48.38</v>
      </c>
      <c r="Q1051" s="1">
        <v>2</v>
      </c>
      <c r="R10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51" s="1"/>
      <c r="V1051" s="1"/>
    </row>
    <row r="1052" spans="1:22" ht="14.7" customHeight="1" x14ac:dyDescent="0.25">
      <c r="A1052" s="2">
        <v>43343</v>
      </c>
      <c r="B1052" s="56" t="s">
        <v>665</v>
      </c>
      <c r="C1052" s="1" t="s">
        <v>2</v>
      </c>
      <c r="D1052" s="1" t="s">
        <v>4</v>
      </c>
      <c r="E1052" s="193"/>
      <c r="G1052" s="1" t="s">
        <v>1247</v>
      </c>
      <c r="H1052" s="1" t="s">
        <v>1274</v>
      </c>
      <c r="I1052" s="1" t="s">
        <v>1175</v>
      </c>
      <c r="J1052" s="56">
        <v>70</v>
      </c>
      <c r="K1052" s="81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57">
        <f>ROUND(Tableau1[[#This Row],[Prix_Unit_HT]],2)*Tableau1[[#This Row],[Qte_commande]]</f>
        <v>75.179999999999993</v>
      </c>
      <c r="P1052" s="57">
        <f>ROUND(Tableau1[[#This Row],[Prix_Unit_TTC]],2)*Tableau1[[#This Row],[Qte_commande]]</f>
        <v>90.24</v>
      </c>
      <c r="Q1052" s="1">
        <v>6</v>
      </c>
      <c r="R10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52" s="1"/>
      <c r="V1052" s="1"/>
    </row>
    <row r="1053" spans="1:22" ht="14.7" customHeight="1" x14ac:dyDescent="0.25">
      <c r="A1053" s="2">
        <v>43343</v>
      </c>
      <c r="B1053" s="56" t="s">
        <v>665</v>
      </c>
      <c r="C1053" s="1" t="s">
        <v>2</v>
      </c>
      <c r="D1053" s="1" t="s">
        <v>4</v>
      </c>
      <c r="E1053" s="193"/>
      <c r="G1053" s="1" t="s">
        <v>1247</v>
      </c>
      <c r="H1053" s="1" t="s">
        <v>1275</v>
      </c>
      <c r="I1053" s="1" t="s">
        <v>1241</v>
      </c>
      <c r="J1053" s="56">
        <v>20</v>
      </c>
      <c r="K1053" s="81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57">
        <f>ROUND(Tableau1[[#This Row],[Prix_Unit_HT]],2)*Tableau1[[#This Row],[Qte_commande]]</f>
        <v>136.08000000000001</v>
      </c>
      <c r="P1053" s="57">
        <f>ROUND(Tableau1[[#This Row],[Prix_Unit_TTC]],2)*Tableau1[[#This Row],[Qte_commande]]</f>
        <v>142.79999999999998</v>
      </c>
      <c r="Q1053" s="1">
        <v>48</v>
      </c>
      <c r="R10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53" s="1"/>
      <c r="V1053" s="1"/>
    </row>
    <row r="1054" spans="1:22" ht="14.7" customHeight="1" x14ac:dyDescent="0.25">
      <c r="A1054" s="2">
        <v>43348</v>
      </c>
      <c r="B1054" s="56" t="s">
        <v>651</v>
      </c>
      <c r="C1054" s="1" t="s">
        <v>64</v>
      </c>
      <c r="D1054" s="1" t="s">
        <v>66</v>
      </c>
      <c r="E1054" s="193"/>
      <c r="G1054" s="1" t="s">
        <v>1247</v>
      </c>
      <c r="H1054" s="7" t="s">
        <v>1275</v>
      </c>
      <c r="I1054" s="7" t="s">
        <v>1242</v>
      </c>
      <c r="J1054" s="56">
        <v>20</v>
      </c>
      <c r="K1054" s="81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57">
        <f>ROUND(Tableau1[[#This Row],[Prix_Unit_HT]],2)*Tableau1[[#This Row],[Qte_commande]]</f>
        <v>58.320000000000007</v>
      </c>
      <c r="P1054" s="57">
        <f>ROUND(Tableau1[[#This Row],[Prix_Unit_TTC]],2)*Tableau1[[#This Row],[Qte_commande]]</f>
        <v>61.199999999999996</v>
      </c>
      <c r="Q1054" s="1">
        <v>20.57</v>
      </c>
      <c r="R10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054" s="1"/>
      <c r="V1054" s="1"/>
    </row>
    <row r="1055" spans="1:22" ht="14.7" customHeight="1" x14ac:dyDescent="0.25">
      <c r="A1055" s="2">
        <v>43348</v>
      </c>
      <c r="B1055" s="56" t="s">
        <v>651</v>
      </c>
      <c r="C1055" s="1" t="s">
        <v>64</v>
      </c>
      <c r="D1055" s="1" t="s">
        <v>66</v>
      </c>
      <c r="E1055" s="193"/>
      <c r="G1055" s="1" t="s">
        <v>1247</v>
      </c>
      <c r="H1055" s="1" t="s">
        <v>1275</v>
      </c>
      <c r="I1055" s="1" t="s">
        <v>1236</v>
      </c>
      <c r="J1055" s="56">
        <v>20</v>
      </c>
      <c r="K1055" s="81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57">
        <f>ROUND(Tableau1[[#This Row],[Prix_Unit_HT]],2)*Tableau1[[#This Row],[Qte_commande]]</f>
        <v>194.4</v>
      </c>
      <c r="P1055" s="57">
        <f>ROUND(Tableau1[[#This Row],[Prix_Unit_TTC]],2)*Tableau1[[#This Row],[Qte_commande]]</f>
        <v>204</v>
      </c>
      <c r="Q1055" s="1">
        <v>68.569999999999993</v>
      </c>
      <c r="R10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55" s="1"/>
      <c r="V1055" s="1"/>
    </row>
    <row r="1056" spans="1:22" ht="14.7" customHeight="1" x14ac:dyDescent="0.25">
      <c r="A1056" s="2">
        <v>43348</v>
      </c>
      <c r="B1056" s="56" t="s">
        <v>691</v>
      </c>
      <c r="C1056" s="1" t="s">
        <v>226</v>
      </c>
      <c r="D1056" s="1" t="s">
        <v>228</v>
      </c>
      <c r="E1056" s="193"/>
      <c r="G1056" s="1" t="s">
        <v>1247</v>
      </c>
      <c r="H1056" s="1" t="s">
        <v>1274</v>
      </c>
      <c r="I1056" s="1" t="s">
        <v>1175</v>
      </c>
      <c r="J1056" s="56">
        <v>70</v>
      </c>
      <c r="K1056" s="81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57">
        <f>ROUND(Tableau1[[#This Row],[Prix_Unit_HT]],2)*Tableau1[[#This Row],[Qte_commande]]</f>
        <v>1879.5</v>
      </c>
      <c r="P1056" s="57">
        <f>ROUND(Tableau1[[#This Row],[Prix_Unit_TTC]],2)*Tableau1[[#This Row],[Qte_commande]]</f>
        <v>2256</v>
      </c>
      <c r="Q1056" s="1">
        <v>150</v>
      </c>
      <c r="R10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056" s="1"/>
      <c r="V1056" s="1"/>
    </row>
    <row r="1057" spans="1:22" ht="14.7" customHeight="1" x14ac:dyDescent="0.25">
      <c r="A1057" s="2">
        <v>43348</v>
      </c>
      <c r="B1057" s="56" t="s">
        <v>651</v>
      </c>
      <c r="C1057" s="1" t="s">
        <v>64</v>
      </c>
      <c r="D1057" s="1" t="s">
        <v>66</v>
      </c>
      <c r="E1057" s="193"/>
      <c r="G1057" s="1" t="s">
        <v>1247</v>
      </c>
      <c r="H1057" s="1" t="s">
        <v>1274</v>
      </c>
      <c r="I1057" s="1" t="s">
        <v>1175</v>
      </c>
      <c r="J1057" s="56">
        <v>70</v>
      </c>
      <c r="K1057" s="81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57">
        <f>ROUND(Tableau1[[#This Row],[Prix_Unit_HT]],2)*Tableau1[[#This Row],[Qte_commande]]</f>
        <v>3007.2</v>
      </c>
      <c r="P1057" s="57">
        <f>ROUND(Tableau1[[#This Row],[Prix_Unit_TTC]],2)*Tableau1[[#This Row],[Qte_commande]]</f>
        <v>3609.6</v>
      </c>
      <c r="Q1057" s="1">
        <v>240</v>
      </c>
      <c r="R10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057" s="1"/>
      <c r="V1057" s="1"/>
    </row>
    <row r="1058" spans="1:22" ht="14.7" customHeight="1" x14ac:dyDescent="0.25">
      <c r="A1058" s="2">
        <v>43348</v>
      </c>
      <c r="B1058" s="56" t="s">
        <v>651</v>
      </c>
      <c r="C1058" s="1" t="s">
        <v>64</v>
      </c>
      <c r="D1058" s="1" t="s">
        <v>66</v>
      </c>
      <c r="E1058" s="193"/>
      <c r="G1058" s="1" t="s">
        <v>1247</v>
      </c>
      <c r="H1058" s="1" t="s">
        <v>1274</v>
      </c>
      <c r="I1058" s="1" t="s">
        <v>1217</v>
      </c>
      <c r="J1058" s="56">
        <v>70</v>
      </c>
      <c r="K1058" s="81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57">
        <f>ROUND(Tableau1[[#This Row],[Prix_Unit_HT]],2)*Tableau1[[#This Row],[Qte_commande]]</f>
        <v>132.35999999999999</v>
      </c>
      <c r="P1058" s="57">
        <f>ROUND(Tableau1[[#This Row],[Prix_Unit_TTC]],2)*Tableau1[[#This Row],[Qte_commande]]</f>
        <v>158.76</v>
      </c>
      <c r="Q1058" s="1">
        <v>12</v>
      </c>
      <c r="R10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58" s="1"/>
      <c r="V1058" s="1"/>
    </row>
    <row r="1059" spans="1:22" ht="14.7" customHeight="1" x14ac:dyDescent="0.25">
      <c r="A1059" s="2">
        <v>43348</v>
      </c>
      <c r="B1059" s="56" t="s">
        <v>651</v>
      </c>
      <c r="C1059" s="1" t="s">
        <v>64</v>
      </c>
      <c r="D1059" s="1" t="s">
        <v>66</v>
      </c>
      <c r="E1059" s="193"/>
      <c r="G1059" s="1" t="s">
        <v>1247</v>
      </c>
      <c r="H1059" s="1" t="s">
        <v>1275</v>
      </c>
      <c r="I1059" s="1" t="s">
        <v>1241</v>
      </c>
      <c r="J1059" s="56">
        <v>20</v>
      </c>
      <c r="K1059" s="81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57">
        <f>ROUND(Tableau1[[#This Row],[Prix_Unit_HT]],2)*Tableau1[[#This Row],[Qte_commande]]</f>
        <v>38.880000000000003</v>
      </c>
      <c r="P1059" s="57">
        <f>ROUND(Tableau1[[#This Row],[Prix_Unit_TTC]],2)*Tableau1[[#This Row],[Qte_commande]]</f>
        <v>40.799999999999997</v>
      </c>
      <c r="Q1059" s="1">
        <v>13.71</v>
      </c>
      <c r="R10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59" s="1"/>
      <c r="V1059" s="1"/>
    </row>
    <row r="1060" spans="1:22" ht="14.7" customHeight="1" x14ac:dyDescent="0.25">
      <c r="A1060" s="2">
        <v>43348</v>
      </c>
      <c r="B1060" s="56" t="s">
        <v>651</v>
      </c>
      <c r="C1060" s="1" t="s">
        <v>64</v>
      </c>
      <c r="D1060" s="1" t="s">
        <v>66</v>
      </c>
      <c r="E1060" s="193"/>
      <c r="G1060" s="1" t="s">
        <v>1247</v>
      </c>
      <c r="H1060" s="1" t="s">
        <v>1275</v>
      </c>
      <c r="I1060" s="1" t="s">
        <v>1237</v>
      </c>
      <c r="J1060" s="56">
        <v>20</v>
      </c>
      <c r="K1060" s="81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57">
        <f>ROUND(Tableau1[[#This Row],[Prix_Unit_HT]],2)*Tableau1[[#This Row],[Qte_commande]]</f>
        <v>194.4</v>
      </c>
      <c r="P1060" s="57">
        <f>ROUND(Tableau1[[#This Row],[Prix_Unit_TTC]],2)*Tableau1[[#This Row],[Qte_commande]]</f>
        <v>204</v>
      </c>
      <c r="Q1060" s="1">
        <v>68.569999999999993</v>
      </c>
      <c r="R10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060" s="1"/>
      <c r="V1060" s="1"/>
    </row>
    <row r="1061" spans="1:22" ht="14.7" customHeight="1" x14ac:dyDescent="0.25">
      <c r="A1061" s="2">
        <v>43353</v>
      </c>
      <c r="B1061" s="56" t="s">
        <v>414</v>
      </c>
      <c r="C1061" s="1" t="s">
        <v>6</v>
      </c>
      <c r="D1061" s="1" t="s">
        <v>8</v>
      </c>
      <c r="E1061" s="193"/>
      <c r="G1061" s="1" t="s">
        <v>1247</v>
      </c>
      <c r="H1061" s="1" t="s">
        <v>1274</v>
      </c>
      <c r="I1061" s="1" t="s">
        <v>1175</v>
      </c>
      <c r="J1061" s="56">
        <v>100</v>
      </c>
      <c r="K1061" s="81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57">
        <f>ROUND(Tableau1[[#This Row],[Prix_Unit_HT]],2)*Tableau1[[#This Row],[Qte_commande]]</f>
        <v>2052</v>
      </c>
      <c r="P1061" s="57">
        <f>ROUND(Tableau1[[#This Row],[Prix_Unit_TTC]],2)*Tableau1[[#This Row],[Qte_commande]]</f>
        <v>2462.4</v>
      </c>
      <c r="Q1061" s="1">
        <v>171.43</v>
      </c>
      <c r="R10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61" s="1"/>
      <c r="V1061" s="1"/>
    </row>
    <row r="1062" spans="1:22" ht="14.7" customHeight="1" x14ac:dyDescent="0.25">
      <c r="A1062" s="2">
        <v>43353</v>
      </c>
      <c r="B1062" s="56" t="s">
        <v>415</v>
      </c>
      <c r="C1062" s="1" t="s">
        <v>18</v>
      </c>
      <c r="D1062" s="1" t="s">
        <v>20</v>
      </c>
      <c r="E1062" s="193"/>
      <c r="G1062" s="1" t="s">
        <v>1247</v>
      </c>
      <c r="H1062" s="1" t="s">
        <v>1274</v>
      </c>
      <c r="I1062" s="1" t="s">
        <v>1175</v>
      </c>
      <c r="J1062" s="56">
        <v>100</v>
      </c>
      <c r="K1062" s="81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57">
        <f>ROUND(Tableau1[[#This Row],[Prix_Unit_HT]],2)*Tableau1[[#This Row],[Qte_commande]]</f>
        <v>1026</v>
      </c>
      <c r="P1062" s="57">
        <f>ROUND(Tableau1[[#This Row],[Prix_Unit_TTC]],2)*Tableau1[[#This Row],[Qte_commande]]</f>
        <v>1231.2</v>
      </c>
      <c r="Q1062" s="1">
        <v>85.71</v>
      </c>
      <c r="R10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2" s="1"/>
      <c r="V1062" s="1"/>
    </row>
    <row r="1063" spans="1:22" ht="14.7" customHeight="1" x14ac:dyDescent="0.25">
      <c r="A1063" s="2">
        <v>43353</v>
      </c>
      <c r="B1063" s="56" t="s">
        <v>414</v>
      </c>
      <c r="C1063" s="1" t="s">
        <v>6</v>
      </c>
      <c r="D1063" s="1" t="s">
        <v>8</v>
      </c>
      <c r="E1063" s="193"/>
      <c r="G1063" s="1" t="s">
        <v>1247</v>
      </c>
      <c r="H1063" s="1" t="s">
        <v>1274</v>
      </c>
      <c r="I1063" s="7" t="s">
        <v>1190</v>
      </c>
      <c r="J1063" s="56">
        <v>70</v>
      </c>
      <c r="K1063" s="81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57">
        <f>ROUND(Tableau1[[#This Row],[Prix_Unit_HT]],2)*Tableau1[[#This Row],[Qte_commande]]</f>
        <v>120</v>
      </c>
      <c r="P1063" s="57">
        <f>ROUND(Tableau1[[#This Row],[Prix_Unit_TTC]],2)*Tableau1[[#This Row],[Qte_commande]]</f>
        <v>144</v>
      </c>
      <c r="Q1063" s="1">
        <v>6</v>
      </c>
      <c r="R10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3" s="1"/>
      <c r="V1063" s="1"/>
    </row>
    <row r="1064" spans="1:22" ht="14.7" customHeight="1" x14ac:dyDescent="0.25">
      <c r="A1064" s="2">
        <v>43353</v>
      </c>
      <c r="B1064" s="56" t="s">
        <v>415</v>
      </c>
      <c r="C1064" s="1" t="s">
        <v>18</v>
      </c>
      <c r="D1064" s="1" t="s">
        <v>20</v>
      </c>
      <c r="E1064" s="193"/>
      <c r="G1064" s="1" t="s">
        <v>1247</v>
      </c>
      <c r="H1064" s="1" t="s">
        <v>1274</v>
      </c>
      <c r="I1064" s="7" t="s">
        <v>1190</v>
      </c>
      <c r="J1064" s="56">
        <v>70</v>
      </c>
      <c r="K1064" s="81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57">
        <f>ROUND(Tableau1[[#This Row],[Prix_Unit_HT]],2)*Tableau1[[#This Row],[Qte_commande]]</f>
        <v>120</v>
      </c>
      <c r="P1064" s="57">
        <f>ROUND(Tableau1[[#This Row],[Prix_Unit_TTC]],2)*Tableau1[[#This Row],[Qte_commande]]</f>
        <v>144</v>
      </c>
      <c r="Q1064" s="1">
        <v>6</v>
      </c>
      <c r="R10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4" s="1"/>
      <c r="V1064" s="1"/>
    </row>
    <row r="1065" spans="1:22" ht="14.7" customHeight="1" x14ac:dyDescent="0.25">
      <c r="A1065" s="2">
        <v>43353</v>
      </c>
      <c r="B1065" s="56" t="s">
        <v>414</v>
      </c>
      <c r="C1065" s="1" t="s">
        <v>6</v>
      </c>
      <c r="D1065" s="1" t="s">
        <v>8</v>
      </c>
      <c r="E1065" s="193"/>
      <c r="G1065" s="1" t="s">
        <v>1247</v>
      </c>
      <c r="H1065" s="1" t="s">
        <v>1274</v>
      </c>
      <c r="I1065" s="1" t="s">
        <v>1189</v>
      </c>
      <c r="J1065" s="56">
        <v>70</v>
      </c>
      <c r="K1065" s="81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57">
        <f>ROUND(Tableau1[[#This Row],[Prix_Unit_HT]],2)*Tableau1[[#This Row],[Qte_commande]]</f>
        <v>88.14</v>
      </c>
      <c r="P1065" s="57">
        <f>ROUND(Tableau1[[#This Row],[Prix_Unit_TTC]],2)*Tableau1[[#This Row],[Qte_commande]]</f>
        <v>105.78</v>
      </c>
      <c r="Q1065" s="1">
        <v>6</v>
      </c>
      <c r="R10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5" s="1"/>
      <c r="V1065" s="1"/>
    </row>
    <row r="1066" spans="1:22" ht="14.7" customHeight="1" x14ac:dyDescent="0.25">
      <c r="A1066" s="2">
        <v>43353</v>
      </c>
      <c r="B1066" s="56" t="s">
        <v>415</v>
      </c>
      <c r="C1066" s="1" t="s">
        <v>18</v>
      </c>
      <c r="D1066" s="1" t="s">
        <v>20</v>
      </c>
      <c r="E1066" s="193"/>
      <c r="G1066" s="1" t="s">
        <v>1247</v>
      </c>
      <c r="H1066" s="1" t="s">
        <v>1274</v>
      </c>
      <c r="I1066" s="1" t="s">
        <v>1189</v>
      </c>
      <c r="J1066" s="56">
        <v>70</v>
      </c>
      <c r="K1066" s="81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57">
        <f>ROUND(Tableau1[[#This Row],[Prix_Unit_HT]],2)*Tableau1[[#This Row],[Qte_commande]]</f>
        <v>88.14</v>
      </c>
      <c r="P1066" s="57">
        <f>ROUND(Tableau1[[#This Row],[Prix_Unit_TTC]],2)*Tableau1[[#This Row],[Qte_commande]]</f>
        <v>105.78</v>
      </c>
      <c r="Q1066" s="1">
        <v>6</v>
      </c>
      <c r="R10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66" s="1"/>
      <c r="V1066" s="1"/>
    </row>
    <row r="1067" spans="1:22" ht="14.7" customHeight="1" x14ac:dyDescent="0.25">
      <c r="A1067" s="2">
        <v>43353</v>
      </c>
      <c r="B1067" s="56" t="s">
        <v>414</v>
      </c>
      <c r="C1067" s="1" t="s">
        <v>6</v>
      </c>
      <c r="D1067" s="1" t="s">
        <v>8</v>
      </c>
      <c r="E1067" s="193"/>
      <c r="G1067" s="1" t="s">
        <v>1247</v>
      </c>
      <c r="H1067" s="1" t="s">
        <v>1274</v>
      </c>
      <c r="I1067" s="1" t="s">
        <v>1223</v>
      </c>
      <c r="J1067" s="56">
        <v>50</v>
      </c>
      <c r="K1067" s="81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57">
        <f>ROUND(Tableau1[[#This Row],[Prix_Unit_HT]],2)*Tableau1[[#This Row],[Qte_commande]]</f>
        <v>151.14000000000001</v>
      </c>
      <c r="P1067" s="57">
        <f>ROUND(Tableau1[[#This Row],[Prix_Unit_TTC]],2)*Tableau1[[#This Row],[Qte_commande]]</f>
        <v>181.38</v>
      </c>
      <c r="Q1067" s="1">
        <v>4.29</v>
      </c>
      <c r="R10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7" s="1"/>
      <c r="V1067" s="1"/>
    </row>
    <row r="1068" spans="1:22" ht="14.7" customHeight="1" x14ac:dyDescent="0.25">
      <c r="A1068" s="2">
        <v>43353</v>
      </c>
      <c r="B1068" s="56" t="s">
        <v>415</v>
      </c>
      <c r="C1068" s="1" t="s">
        <v>18</v>
      </c>
      <c r="D1068" s="1" t="s">
        <v>20</v>
      </c>
      <c r="E1068" s="193"/>
      <c r="G1068" s="1" t="s">
        <v>1247</v>
      </c>
      <c r="H1068" s="1" t="s">
        <v>1274</v>
      </c>
      <c r="I1068" s="1" t="s">
        <v>1223</v>
      </c>
      <c r="J1068" s="56">
        <v>50</v>
      </c>
      <c r="K1068" s="81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57">
        <f>ROUND(Tableau1[[#This Row],[Prix_Unit_HT]],2)*Tableau1[[#This Row],[Qte_commande]]</f>
        <v>151.14000000000001</v>
      </c>
      <c r="P1068" s="57">
        <f>ROUND(Tableau1[[#This Row],[Prix_Unit_TTC]],2)*Tableau1[[#This Row],[Qte_commande]]</f>
        <v>181.38</v>
      </c>
      <c r="Q1068" s="1">
        <v>4.29</v>
      </c>
      <c r="R10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068" s="1"/>
      <c r="V1068" s="1"/>
    </row>
    <row r="1069" spans="1:22" ht="14.7" customHeight="1" x14ac:dyDescent="0.25">
      <c r="A1069" s="2">
        <v>43353</v>
      </c>
      <c r="B1069" s="56" t="s">
        <v>414</v>
      </c>
      <c r="C1069" s="1" t="s">
        <v>6</v>
      </c>
      <c r="D1069" s="1" t="s">
        <v>8</v>
      </c>
      <c r="E1069" s="193"/>
      <c r="G1069" s="1" t="s">
        <v>1247</v>
      </c>
      <c r="H1069" s="1" t="s">
        <v>1274</v>
      </c>
      <c r="I1069" s="1" t="s">
        <v>1218</v>
      </c>
      <c r="J1069" s="56">
        <v>100</v>
      </c>
      <c r="K1069" s="81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57">
        <f>ROUND(Tableau1[[#This Row],[Prix_Unit_HT]],2)*Tableau1[[#This Row],[Qte_commande]]</f>
        <v>946.8</v>
      </c>
      <c r="P1069" s="57">
        <f>ROUND(Tableau1[[#This Row],[Prix_Unit_TTC]],2)*Tableau1[[#This Row],[Qte_commande]]</f>
        <v>1135.8</v>
      </c>
      <c r="Q1069" s="1">
        <v>85.71</v>
      </c>
      <c r="R10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069" s="1"/>
      <c r="V1069" s="1"/>
    </row>
    <row r="1070" spans="1:22" ht="14.7" customHeight="1" x14ac:dyDescent="0.25">
      <c r="A1070" s="2">
        <v>43353</v>
      </c>
      <c r="B1070" s="56" t="s">
        <v>415</v>
      </c>
      <c r="C1070" s="1" t="s">
        <v>18</v>
      </c>
      <c r="D1070" s="1" t="s">
        <v>20</v>
      </c>
      <c r="E1070" s="193"/>
      <c r="G1070" s="1" t="s">
        <v>1247</v>
      </c>
      <c r="H1070" s="1" t="s">
        <v>1274</v>
      </c>
      <c r="I1070" s="1" t="s">
        <v>1218</v>
      </c>
      <c r="J1070" s="56">
        <v>100</v>
      </c>
      <c r="K1070" s="81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57">
        <f>ROUND(Tableau1[[#This Row],[Prix_Unit_HT]],2)*Tableau1[[#This Row],[Qte_commande]]</f>
        <v>1893.6</v>
      </c>
      <c r="P1070" s="57">
        <f>ROUND(Tableau1[[#This Row],[Prix_Unit_TTC]],2)*Tableau1[[#This Row],[Qte_commande]]</f>
        <v>2271.6</v>
      </c>
      <c r="Q1070" s="1">
        <v>171.43</v>
      </c>
      <c r="R10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070" s="1"/>
      <c r="V1070" s="1"/>
    </row>
    <row r="1071" spans="1:22" ht="14.7" customHeight="1" x14ac:dyDescent="0.25">
      <c r="A1071" s="2">
        <v>43354</v>
      </c>
      <c r="B1071" s="56" t="s">
        <v>480</v>
      </c>
      <c r="C1071" s="1" t="s">
        <v>411</v>
      </c>
      <c r="D1071" s="1" t="s">
        <v>481</v>
      </c>
      <c r="E1071" s="193"/>
      <c r="G1071" s="1" t="s">
        <v>1247</v>
      </c>
      <c r="H1071" s="7" t="s">
        <v>1274</v>
      </c>
      <c r="I1071" s="7" t="s">
        <v>1197</v>
      </c>
      <c r="J1071" s="56">
        <v>70</v>
      </c>
      <c r="K1071" s="81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57">
        <f>ROUND(Tableau1[[#This Row],[Prix_Unit_HT]],2)*Tableau1[[#This Row],[Qte_commande]]</f>
        <v>357.96</v>
      </c>
      <c r="P1071" s="57">
        <f>ROUND(Tableau1[[#This Row],[Prix_Unit_TTC]],2)*Tableau1[[#This Row],[Qte_commande]]</f>
        <v>429.48</v>
      </c>
      <c r="Q1071" s="1">
        <v>12</v>
      </c>
      <c r="R10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1" s="1"/>
      <c r="V1071" s="1"/>
    </row>
    <row r="1072" spans="1:22" ht="14.7" customHeight="1" x14ac:dyDescent="0.25">
      <c r="A1072" s="2">
        <v>43354</v>
      </c>
      <c r="B1072" s="56" t="s">
        <v>480</v>
      </c>
      <c r="C1072" s="1" t="s">
        <v>411</v>
      </c>
      <c r="D1072" s="1" t="s">
        <v>481</v>
      </c>
      <c r="E1072" s="193"/>
      <c r="G1072" s="1" t="s">
        <v>1247</v>
      </c>
      <c r="H1072" s="1" t="s">
        <v>1274</v>
      </c>
      <c r="I1072" s="1" t="s">
        <v>1175</v>
      </c>
      <c r="J1072" s="56">
        <v>175</v>
      </c>
      <c r="K1072" s="81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57">
        <f>ROUND(Tableau1[[#This Row],[Prix_Unit_HT]],2)*Tableau1[[#This Row],[Qte_commande]]</f>
        <v>520.56000000000006</v>
      </c>
      <c r="P1072" s="57">
        <f>ROUND(Tableau1[[#This Row],[Prix_Unit_TTC]],2)*Tableau1[[#This Row],[Qte_commande]]</f>
        <v>624.6</v>
      </c>
      <c r="Q1072" s="1">
        <v>45</v>
      </c>
      <c r="R10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072" s="1"/>
      <c r="V1072" s="1"/>
    </row>
    <row r="1073" spans="1:22" ht="14.7" customHeight="1" x14ac:dyDescent="0.25">
      <c r="A1073" s="2">
        <v>43354</v>
      </c>
      <c r="B1073" s="56" t="s">
        <v>480</v>
      </c>
      <c r="C1073" s="1" t="s">
        <v>411</v>
      </c>
      <c r="D1073" s="1" t="s">
        <v>481</v>
      </c>
      <c r="E1073" s="193"/>
      <c r="G1073" s="1" t="s">
        <v>1163</v>
      </c>
      <c r="H1073" s="1" t="s">
        <v>1274</v>
      </c>
      <c r="I1073" s="1" t="s">
        <v>1188</v>
      </c>
      <c r="J1073" s="56">
        <v>70</v>
      </c>
      <c r="K1073" s="81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57">
        <f>ROUND(Tableau1[[#This Row],[Prix_Unit_HT]],2)*Tableau1[[#This Row],[Qte_commande]]</f>
        <v>222.12</v>
      </c>
      <c r="P1073" s="57">
        <f>ROUND(Tableau1[[#This Row],[Prix_Unit_TTC]],2)*Tableau1[[#This Row],[Qte_commande]]</f>
        <v>266.52</v>
      </c>
      <c r="Q1073" s="1">
        <v>12</v>
      </c>
      <c r="R10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3" s="1"/>
      <c r="V1073" s="1"/>
    </row>
    <row r="1074" spans="1:22" ht="14.7" customHeight="1" x14ac:dyDescent="0.25">
      <c r="A1074" s="2">
        <v>43354</v>
      </c>
      <c r="B1074" s="56" t="s">
        <v>480</v>
      </c>
      <c r="C1074" s="1" t="s">
        <v>411</v>
      </c>
      <c r="D1074" s="1" t="s">
        <v>481</v>
      </c>
      <c r="E1074" s="193"/>
      <c r="G1074" s="1" t="s">
        <v>1163</v>
      </c>
      <c r="H1074" s="1" t="s">
        <v>1274</v>
      </c>
      <c r="I1074" s="1" t="s">
        <v>1189</v>
      </c>
      <c r="J1074" s="56">
        <v>70</v>
      </c>
      <c r="K1074" s="81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57">
        <f>ROUND(Tableau1[[#This Row],[Prix_Unit_HT]],2)*Tableau1[[#This Row],[Qte_commande]]</f>
        <v>202.20000000000002</v>
      </c>
      <c r="P1074" s="57">
        <f>ROUND(Tableau1[[#This Row],[Prix_Unit_TTC]],2)*Tableau1[[#This Row],[Qte_commande]]</f>
        <v>242.76</v>
      </c>
      <c r="Q1074" s="1">
        <v>12</v>
      </c>
      <c r="R10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74" s="1"/>
      <c r="V1074" s="1"/>
    </row>
    <row r="1075" spans="1:22" ht="14.7" customHeight="1" x14ac:dyDescent="0.25">
      <c r="A1075" s="2">
        <v>43354</v>
      </c>
      <c r="B1075" s="56" t="s">
        <v>480</v>
      </c>
      <c r="C1075" s="1" t="s">
        <v>411</v>
      </c>
      <c r="D1075" s="1" t="s">
        <v>481</v>
      </c>
      <c r="E1075" s="193"/>
      <c r="G1075" s="1" t="s">
        <v>1247</v>
      </c>
      <c r="H1075" s="1" t="s">
        <v>1274</v>
      </c>
      <c r="I1075" s="1" t="s">
        <v>1223</v>
      </c>
      <c r="J1075" s="56">
        <v>50</v>
      </c>
      <c r="K1075" s="81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57">
        <f>ROUND(Tableau1[[#This Row],[Prix_Unit_HT]],2)*Tableau1[[#This Row],[Qte_commande]]</f>
        <v>302.28000000000003</v>
      </c>
      <c r="P1075" s="57">
        <f>ROUND(Tableau1[[#This Row],[Prix_Unit_TTC]],2)*Tableau1[[#This Row],[Qte_commande]]</f>
        <v>362.76</v>
      </c>
      <c r="Q1075" s="1">
        <v>8.57</v>
      </c>
      <c r="R10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75" s="1"/>
      <c r="V1075" s="1"/>
    </row>
    <row r="1076" spans="1:22" ht="14.7" customHeight="1" x14ac:dyDescent="0.25">
      <c r="A1076" s="2">
        <v>43355</v>
      </c>
      <c r="B1076" s="56" t="s">
        <v>633</v>
      </c>
      <c r="C1076" s="1" t="s">
        <v>157</v>
      </c>
      <c r="D1076" s="1" t="s">
        <v>159</v>
      </c>
      <c r="E1076" s="193"/>
      <c r="G1076" s="1" t="s">
        <v>1247</v>
      </c>
      <c r="H1076" s="7" t="s">
        <v>1274</v>
      </c>
      <c r="I1076" s="1" t="s">
        <v>1244</v>
      </c>
      <c r="J1076" s="56">
        <v>70</v>
      </c>
      <c r="K1076" s="81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57">
        <f>ROUND(Tableau1[[#This Row],[Prix_Unit_HT]],2)*Tableau1[[#This Row],[Qte_commande]]</f>
        <v>104.46000000000001</v>
      </c>
      <c r="P1076" s="57">
        <f>ROUND(Tableau1[[#This Row],[Prix_Unit_TTC]],2)*Tableau1[[#This Row],[Qte_commande]]</f>
        <v>125.34</v>
      </c>
      <c r="Q1076" s="1">
        <v>6</v>
      </c>
      <c r="R10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76" s="1"/>
      <c r="V1076" s="1"/>
    </row>
    <row r="1077" spans="1:22" ht="14.7" customHeight="1" x14ac:dyDescent="0.25">
      <c r="A1077" s="2">
        <v>43355</v>
      </c>
      <c r="B1077" s="56" t="s">
        <v>633</v>
      </c>
      <c r="C1077" s="1" t="s">
        <v>157</v>
      </c>
      <c r="D1077" s="1" t="s">
        <v>159</v>
      </c>
      <c r="E1077" s="193"/>
      <c r="G1077" s="1" t="s">
        <v>1247</v>
      </c>
      <c r="H1077" s="1" t="s">
        <v>1274</v>
      </c>
      <c r="I1077" s="1" t="s">
        <v>1175</v>
      </c>
      <c r="J1077" s="56">
        <v>100</v>
      </c>
      <c r="K1077" s="81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57">
        <f>ROUND(Tableau1[[#This Row],[Prix_Unit_HT]],2)*Tableau1[[#This Row],[Qte_commande]]</f>
        <v>4104</v>
      </c>
      <c r="P1077" s="57">
        <f>ROUND(Tableau1[[#This Row],[Prix_Unit_TTC]],2)*Tableau1[[#This Row],[Qte_commande]]</f>
        <v>4924.8</v>
      </c>
      <c r="Q1077" s="1">
        <v>342.86</v>
      </c>
      <c r="R10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077" s="1"/>
      <c r="V1077" s="1"/>
    </row>
    <row r="1078" spans="1:22" ht="14.7" customHeight="1" x14ac:dyDescent="0.25">
      <c r="A1078" s="2">
        <v>43360</v>
      </c>
      <c r="B1078" s="56" t="s">
        <v>652</v>
      </c>
      <c r="C1078" s="1" t="s">
        <v>61</v>
      </c>
      <c r="D1078" s="1" t="s">
        <v>63</v>
      </c>
      <c r="E1078" s="193"/>
      <c r="G1078" s="1" t="s">
        <v>1247</v>
      </c>
      <c r="H1078" s="7" t="s">
        <v>1275</v>
      </c>
      <c r="I1078" s="7" t="s">
        <v>1240</v>
      </c>
      <c r="J1078" s="56">
        <v>20</v>
      </c>
      <c r="K1078" s="81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57">
        <f>ROUND(Tableau1[[#This Row],[Prix_Unit_HT]],2)*Tableau1[[#This Row],[Qte_commande]]</f>
        <v>38.880000000000003</v>
      </c>
      <c r="P1078" s="57">
        <f>ROUND(Tableau1[[#This Row],[Prix_Unit_TTC]],2)*Tableau1[[#This Row],[Qte_commande]]</f>
        <v>40.799999999999997</v>
      </c>
      <c r="Q1078" s="1">
        <v>13.71</v>
      </c>
      <c r="R10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078" s="1"/>
      <c r="V1078" s="1"/>
    </row>
    <row r="1079" spans="1:22" ht="14.7" customHeight="1" x14ac:dyDescent="0.25">
      <c r="A1079" s="2">
        <v>43360</v>
      </c>
      <c r="B1079" s="56" t="s">
        <v>652</v>
      </c>
      <c r="C1079" s="1" t="s">
        <v>61</v>
      </c>
      <c r="D1079" s="1" t="s">
        <v>63</v>
      </c>
      <c r="E1079" s="193"/>
      <c r="G1079" s="1" t="s">
        <v>1247</v>
      </c>
      <c r="H1079" s="7" t="s">
        <v>1275</v>
      </c>
      <c r="I1079" s="7" t="s">
        <v>1242</v>
      </c>
      <c r="J1079" s="56">
        <v>20</v>
      </c>
      <c r="K1079" s="81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57">
        <f>ROUND(Tableau1[[#This Row],[Prix_Unit_HT]],2)*Tableau1[[#This Row],[Qte_commande]]</f>
        <v>77.760000000000005</v>
      </c>
      <c r="P1079" s="57">
        <f>ROUND(Tableau1[[#This Row],[Prix_Unit_TTC]],2)*Tableau1[[#This Row],[Qte_commande]]</f>
        <v>81.599999999999994</v>
      </c>
      <c r="Q1079" s="1">
        <v>27.43</v>
      </c>
      <c r="R10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79" s="1"/>
      <c r="V1079" s="1"/>
    </row>
    <row r="1080" spans="1:22" ht="14.7" customHeight="1" x14ac:dyDescent="0.25">
      <c r="A1080" s="2">
        <v>43360</v>
      </c>
      <c r="B1080" s="56" t="s">
        <v>652</v>
      </c>
      <c r="C1080" s="1" t="s">
        <v>61</v>
      </c>
      <c r="D1080" s="1" t="s">
        <v>63</v>
      </c>
      <c r="E1080" s="193"/>
      <c r="G1080" s="1" t="s">
        <v>1247</v>
      </c>
      <c r="H1080" s="1" t="s">
        <v>1275</v>
      </c>
      <c r="I1080" s="1" t="s">
        <v>1236</v>
      </c>
      <c r="J1080" s="56">
        <v>20</v>
      </c>
      <c r="K1080" s="81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57">
        <f>ROUND(Tableau1[[#This Row],[Prix_Unit_HT]],2)*Tableau1[[#This Row],[Qte_commande]]</f>
        <v>77.760000000000005</v>
      </c>
      <c r="P1080" s="57">
        <f>ROUND(Tableau1[[#This Row],[Prix_Unit_TTC]],2)*Tableau1[[#This Row],[Qte_commande]]</f>
        <v>81.599999999999994</v>
      </c>
      <c r="Q1080" s="1">
        <v>27.43</v>
      </c>
      <c r="R10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0" s="1"/>
      <c r="V1080" s="1"/>
    </row>
    <row r="1081" spans="1:22" ht="14.7" customHeight="1" x14ac:dyDescent="0.25">
      <c r="A1081" s="2">
        <v>43360</v>
      </c>
      <c r="B1081" s="56" t="s">
        <v>652</v>
      </c>
      <c r="C1081" s="1" t="s">
        <v>61</v>
      </c>
      <c r="D1081" s="1" t="s">
        <v>63</v>
      </c>
      <c r="E1081" s="193"/>
      <c r="G1081" s="1" t="s">
        <v>1247</v>
      </c>
      <c r="H1081" s="1" t="s">
        <v>1275</v>
      </c>
      <c r="I1081" s="1" t="s">
        <v>1243</v>
      </c>
      <c r="J1081" s="56">
        <v>20</v>
      </c>
      <c r="K1081" s="81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57">
        <f>ROUND(Tableau1[[#This Row],[Prix_Unit_HT]],2)*Tableau1[[#This Row],[Qte_commande]]</f>
        <v>19.440000000000001</v>
      </c>
      <c r="P1081" s="57">
        <f>ROUND(Tableau1[[#This Row],[Prix_Unit_TTC]],2)*Tableau1[[#This Row],[Qte_commande]]</f>
        <v>20.399999999999999</v>
      </c>
      <c r="Q1081" s="1">
        <v>6.86</v>
      </c>
      <c r="R10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81" s="1"/>
      <c r="V1081" s="1"/>
    </row>
    <row r="1082" spans="1:22" ht="14.7" customHeight="1" x14ac:dyDescent="0.25">
      <c r="A1082" s="2">
        <v>43360</v>
      </c>
      <c r="B1082" s="56" t="s">
        <v>652</v>
      </c>
      <c r="C1082" s="1" t="s">
        <v>61</v>
      </c>
      <c r="D1082" s="1" t="s">
        <v>63</v>
      </c>
      <c r="E1082" s="193"/>
      <c r="G1082" s="1" t="s">
        <v>1247</v>
      </c>
      <c r="H1082" s="1" t="s">
        <v>1275</v>
      </c>
      <c r="I1082" s="1" t="s">
        <v>1241</v>
      </c>
      <c r="J1082" s="56">
        <v>20</v>
      </c>
      <c r="K1082" s="81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57">
        <f>ROUND(Tableau1[[#This Row],[Prix_Unit_HT]],2)*Tableau1[[#This Row],[Qte_commande]]</f>
        <v>77.760000000000005</v>
      </c>
      <c r="P1082" s="57">
        <f>ROUND(Tableau1[[#This Row],[Prix_Unit_TTC]],2)*Tableau1[[#This Row],[Qte_commande]]</f>
        <v>81.599999999999994</v>
      </c>
      <c r="Q1082" s="1">
        <v>27.43</v>
      </c>
      <c r="R10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082" s="1"/>
      <c r="V1082" s="1"/>
    </row>
    <row r="1083" spans="1:22" ht="14.7" customHeight="1" x14ac:dyDescent="0.25">
      <c r="A1083" s="2">
        <v>43360</v>
      </c>
      <c r="B1083" s="56" t="s">
        <v>652</v>
      </c>
      <c r="C1083" s="1" t="s">
        <v>61</v>
      </c>
      <c r="D1083" s="1" t="s">
        <v>63</v>
      </c>
      <c r="E1083" s="193"/>
      <c r="G1083" s="1" t="s">
        <v>1247</v>
      </c>
      <c r="H1083" s="1" t="s">
        <v>1275</v>
      </c>
      <c r="I1083" s="1" t="s">
        <v>1237</v>
      </c>
      <c r="J1083" s="56">
        <v>20</v>
      </c>
      <c r="K1083" s="81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57">
        <f>ROUND(Tableau1[[#This Row],[Prix_Unit_HT]],2)*Tableau1[[#This Row],[Qte_commande]]</f>
        <v>116.64000000000001</v>
      </c>
      <c r="P1083" s="57">
        <f>ROUND(Tableau1[[#This Row],[Prix_Unit_TTC]],2)*Tableau1[[#This Row],[Qte_commande]]</f>
        <v>122.39999999999999</v>
      </c>
      <c r="Q1083" s="1">
        <v>41.14</v>
      </c>
      <c r="R10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083" s="1"/>
      <c r="V1083" s="1"/>
    </row>
    <row r="1084" spans="1:22" ht="14.7" customHeight="1" x14ac:dyDescent="0.25">
      <c r="A1084" s="2">
        <v>43361</v>
      </c>
      <c r="B1084" s="56" t="s">
        <v>416</v>
      </c>
      <c r="C1084" s="1" t="s">
        <v>99</v>
      </c>
      <c r="D1084" s="1" t="s">
        <v>4</v>
      </c>
      <c r="E1084" s="193"/>
      <c r="G1084" s="1" t="s">
        <v>1247</v>
      </c>
      <c r="H1084" s="7" t="s">
        <v>1274</v>
      </c>
      <c r="I1084" s="1" t="s">
        <v>1244</v>
      </c>
      <c r="J1084" s="56">
        <v>70</v>
      </c>
      <c r="K1084" s="81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57">
        <f>ROUND(Tableau1[[#This Row],[Prix_Unit_HT]],2)*Tableau1[[#This Row],[Qte_commande]]</f>
        <v>208.92000000000002</v>
      </c>
      <c r="P1084" s="57">
        <f>ROUND(Tableau1[[#This Row],[Prix_Unit_TTC]],2)*Tableau1[[#This Row],[Qte_commande]]</f>
        <v>250.68</v>
      </c>
      <c r="Q1084" s="1">
        <v>12</v>
      </c>
      <c r="R10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84" s="1"/>
      <c r="V1084" s="1"/>
    </row>
    <row r="1085" spans="1:22" ht="14.7" customHeight="1" x14ac:dyDescent="0.25">
      <c r="A1085" s="2">
        <v>43361</v>
      </c>
      <c r="B1085" s="56" t="s">
        <v>482</v>
      </c>
      <c r="C1085" s="1" t="s">
        <v>483</v>
      </c>
      <c r="D1085" s="1" t="s">
        <v>484</v>
      </c>
      <c r="E1085" s="193"/>
      <c r="G1085" s="1" t="s">
        <v>1247</v>
      </c>
      <c r="H1085" s="7" t="s">
        <v>1274</v>
      </c>
      <c r="I1085" s="7" t="s">
        <v>1197</v>
      </c>
      <c r="J1085" s="56">
        <v>70</v>
      </c>
      <c r="K1085" s="81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57">
        <f>ROUND(Tableau1[[#This Row],[Prix_Unit_HT]],2)*Tableau1[[#This Row],[Qte_commande]]</f>
        <v>178.98</v>
      </c>
      <c r="P1085" s="57">
        <f>ROUND(Tableau1[[#This Row],[Prix_Unit_TTC]],2)*Tableau1[[#This Row],[Qte_commande]]</f>
        <v>214.74</v>
      </c>
      <c r="Q1085" s="1">
        <v>6</v>
      </c>
      <c r="R10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5" s="1"/>
      <c r="V1085" s="1"/>
    </row>
    <row r="1086" spans="1:22" ht="14.7" customHeight="1" x14ac:dyDescent="0.25">
      <c r="A1086" s="2">
        <v>43361</v>
      </c>
      <c r="B1086" s="56" t="s">
        <v>420</v>
      </c>
      <c r="C1086" s="1" t="s">
        <v>421</v>
      </c>
      <c r="D1086" s="1" t="s">
        <v>20</v>
      </c>
      <c r="E1086" s="193"/>
      <c r="G1086" s="1" t="s">
        <v>1163</v>
      </c>
      <c r="H1086" s="7" t="s">
        <v>1274</v>
      </c>
      <c r="I1086" s="7" t="s">
        <v>1197</v>
      </c>
      <c r="J1086" s="56">
        <v>70</v>
      </c>
      <c r="K1086" s="81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57">
        <f>ROUND(Tableau1[[#This Row],[Prix_Unit_HT]],2)*Tableau1[[#This Row],[Qte_commande]]</f>
        <v>194.45999999999998</v>
      </c>
      <c r="P1086" s="57">
        <f>ROUND(Tableau1[[#This Row],[Prix_Unit_TTC]],2)*Tableau1[[#This Row],[Qte_commande]]</f>
        <v>233.34</v>
      </c>
      <c r="Q1086" s="1">
        <v>6</v>
      </c>
      <c r="R10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6" s="1"/>
      <c r="V1086" s="1"/>
    </row>
    <row r="1087" spans="1:22" ht="14.7" customHeight="1" x14ac:dyDescent="0.25">
      <c r="A1087" s="2">
        <v>43361</v>
      </c>
      <c r="B1087" s="56" t="s">
        <v>417</v>
      </c>
      <c r="C1087" s="1" t="s">
        <v>57</v>
      </c>
      <c r="D1087" s="1" t="s">
        <v>30</v>
      </c>
      <c r="E1087" s="193"/>
      <c r="G1087" s="1" t="s">
        <v>1163</v>
      </c>
      <c r="H1087" s="7" t="s">
        <v>1274</v>
      </c>
      <c r="I1087" s="7" t="s">
        <v>1197</v>
      </c>
      <c r="J1087" s="56">
        <v>70</v>
      </c>
      <c r="K1087" s="81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57">
        <f>ROUND(Tableau1[[#This Row],[Prix_Unit_HT]],2)*Tableau1[[#This Row],[Qte_commande]]</f>
        <v>64.819999999999993</v>
      </c>
      <c r="P1087" s="57">
        <f>ROUND(Tableau1[[#This Row],[Prix_Unit_TTC]],2)*Tableau1[[#This Row],[Qte_commande]]</f>
        <v>77.78</v>
      </c>
      <c r="Q1087" s="1">
        <v>2</v>
      </c>
      <c r="R10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087" s="1"/>
      <c r="V1087" s="1"/>
    </row>
    <row r="1088" spans="1:22" ht="14.7" customHeight="1" x14ac:dyDescent="0.25">
      <c r="A1088" s="2">
        <v>43361</v>
      </c>
      <c r="B1088" s="56" t="s">
        <v>417</v>
      </c>
      <c r="C1088" s="1" t="s">
        <v>57</v>
      </c>
      <c r="D1088" s="1" t="s">
        <v>30</v>
      </c>
      <c r="E1088" s="193"/>
      <c r="G1088" s="1" t="s">
        <v>1163</v>
      </c>
      <c r="H1088" s="7" t="s">
        <v>1274</v>
      </c>
      <c r="I1088" s="7" t="s">
        <v>1197</v>
      </c>
      <c r="J1088" s="56">
        <v>70</v>
      </c>
      <c r="K1088" s="81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57">
        <f>ROUND(Tableau1[[#This Row],[Prix_Unit_HT]],2)*Tableau1[[#This Row],[Qte_commande]]</f>
        <v>32.409999999999997</v>
      </c>
      <c r="P1088" s="57">
        <f>ROUND(Tableau1[[#This Row],[Prix_Unit_TTC]],2)*Tableau1[[#This Row],[Qte_commande]]</f>
        <v>38.89</v>
      </c>
      <c r="Q1088" s="1">
        <v>1</v>
      </c>
      <c r="R10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088" s="1"/>
      <c r="V1088" s="1"/>
    </row>
    <row r="1089" spans="1:22" ht="14.7" customHeight="1" x14ac:dyDescent="0.25">
      <c r="A1089" s="2">
        <v>43361</v>
      </c>
      <c r="B1089" s="56" t="s">
        <v>422</v>
      </c>
      <c r="C1089" s="1" t="s">
        <v>28</v>
      </c>
      <c r="D1089" s="1" t="s">
        <v>30</v>
      </c>
      <c r="E1089" s="193"/>
      <c r="G1089" s="1" t="s">
        <v>1247</v>
      </c>
      <c r="H1089" s="7" t="s">
        <v>1274</v>
      </c>
      <c r="I1089" s="7" t="s">
        <v>1197</v>
      </c>
      <c r="J1089" s="56">
        <v>70</v>
      </c>
      <c r="K1089" s="81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57">
        <f>ROUND(Tableau1[[#This Row],[Prix_Unit_HT]],2)*Tableau1[[#This Row],[Qte_commande]]</f>
        <v>178.98</v>
      </c>
      <c r="P1089" s="57">
        <f>ROUND(Tableau1[[#This Row],[Prix_Unit_TTC]],2)*Tableau1[[#This Row],[Qte_commande]]</f>
        <v>214.74</v>
      </c>
      <c r="Q1089" s="1">
        <v>6</v>
      </c>
      <c r="R10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89" s="1"/>
      <c r="V1089" s="1"/>
    </row>
    <row r="1090" spans="1:22" ht="14.7" customHeight="1" x14ac:dyDescent="0.25">
      <c r="A1090" s="2">
        <v>43361</v>
      </c>
      <c r="B1090" s="56" t="s">
        <v>420</v>
      </c>
      <c r="C1090" s="1" t="s">
        <v>421</v>
      </c>
      <c r="D1090" s="1" t="s">
        <v>20</v>
      </c>
      <c r="E1090" s="193"/>
      <c r="G1090" s="1" t="s">
        <v>1163</v>
      </c>
      <c r="H1090" s="1" t="s">
        <v>1275</v>
      </c>
      <c r="I1090" s="1" t="s">
        <v>1236</v>
      </c>
      <c r="J1090" s="56">
        <v>20</v>
      </c>
      <c r="K1090" s="81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57">
        <f>ROUND(Tableau1[[#This Row],[Prix_Unit_HT]],2)*Tableau1[[#This Row],[Qte_commande]]</f>
        <v>21.36</v>
      </c>
      <c r="P1090" s="57">
        <f>ROUND(Tableau1[[#This Row],[Prix_Unit_TTC]],2)*Tableau1[[#This Row],[Qte_commande]]</f>
        <v>22.56</v>
      </c>
      <c r="Q1090" s="1">
        <v>6.86</v>
      </c>
      <c r="R10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0" s="1"/>
      <c r="V1090" s="1"/>
    </row>
    <row r="1091" spans="1:22" ht="14.7" customHeight="1" x14ac:dyDescent="0.25">
      <c r="A1091" s="2">
        <v>43361</v>
      </c>
      <c r="B1091" s="56" t="s">
        <v>418</v>
      </c>
      <c r="C1091" s="1" t="s">
        <v>419</v>
      </c>
      <c r="D1091" s="1" t="s">
        <v>20</v>
      </c>
      <c r="E1091" s="193"/>
      <c r="G1091" s="1" t="s">
        <v>1163</v>
      </c>
      <c r="H1091" s="1" t="s">
        <v>1274</v>
      </c>
      <c r="I1091" s="1" t="s">
        <v>1226</v>
      </c>
      <c r="J1091" s="56">
        <v>70</v>
      </c>
      <c r="K1091" s="81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57">
        <f>ROUND(Tableau1[[#This Row],[Prix_Unit_HT]],2)*Tableau1[[#This Row],[Qte_commande]]</f>
        <v>161.10000000000002</v>
      </c>
      <c r="P1091" s="57">
        <f>ROUND(Tableau1[[#This Row],[Prix_Unit_TTC]],2)*Tableau1[[#This Row],[Qte_commande]]</f>
        <v>193.32</v>
      </c>
      <c r="Q1091" s="1">
        <v>6</v>
      </c>
      <c r="R10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1" s="1"/>
      <c r="V1091" s="1"/>
    </row>
    <row r="1092" spans="1:22" ht="14.7" customHeight="1" x14ac:dyDescent="0.25">
      <c r="A1092" s="2">
        <v>43361</v>
      </c>
      <c r="B1092" s="56" t="s">
        <v>482</v>
      </c>
      <c r="C1092" s="1" t="s">
        <v>483</v>
      </c>
      <c r="D1092" s="1" t="s">
        <v>484</v>
      </c>
      <c r="E1092" s="193"/>
      <c r="G1092" s="1" t="s">
        <v>1247</v>
      </c>
      <c r="H1092" s="1" t="s">
        <v>1274</v>
      </c>
      <c r="I1092" s="1" t="s">
        <v>1226</v>
      </c>
      <c r="J1092" s="56">
        <v>70</v>
      </c>
      <c r="K1092" s="81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57">
        <f>ROUND(Tableau1[[#This Row],[Prix_Unit_HT]],2)*Tableau1[[#This Row],[Qte_commande]]</f>
        <v>120.96000000000001</v>
      </c>
      <c r="P1092" s="57">
        <f>ROUND(Tableau1[[#This Row],[Prix_Unit_TTC]],2)*Tableau1[[#This Row],[Qte_commande]]</f>
        <v>145.14000000000001</v>
      </c>
      <c r="Q1092" s="1">
        <v>6</v>
      </c>
      <c r="R10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2" s="1"/>
      <c r="V1092" s="1"/>
    </row>
    <row r="1093" spans="1:22" ht="14.7" customHeight="1" x14ac:dyDescent="0.25">
      <c r="A1093" s="2">
        <v>43361</v>
      </c>
      <c r="B1093" s="56" t="s">
        <v>420</v>
      </c>
      <c r="C1093" s="1" t="s">
        <v>421</v>
      </c>
      <c r="D1093" s="1" t="s">
        <v>20</v>
      </c>
      <c r="E1093" s="193"/>
      <c r="G1093" s="1" t="s">
        <v>1163</v>
      </c>
      <c r="H1093" s="1" t="s">
        <v>1274</v>
      </c>
      <c r="I1093" s="1" t="s">
        <v>1226</v>
      </c>
      <c r="J1093" s="56">
        <v>70</v>
      </c>
      <c r="K1093" s="81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57">
        <f>ROUND(Tableau1[[#This Row],[Prix_Unit_HT]],2)*Tableau1[[#This Row],[Qte_commande]]</f>
        <v>161.10000000000002</v>
      </c>
      <c r="P1093" s="57">
        <f>ROUND(Tableau1[[#This Row],[Prix_Unit_TTC]],2)*Tableau1[[#This Row],[Qte_commande]]</f>
        <v>193.32</v>
      </c>
      <c r="Q1093" s="1">
        <v>6</v>
      </c>
      <c r="R10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093" s="1"/>
      <c r="V1093" s="1"/>
    </row>
    <row r="1094" spans="1:22" ht="14.7" customHeight="1" x14ac:dyDescent="0.25">
      <c r="A1094" s="2">
        <v>43361</v>
      </c>
      <c r="B1094" s="56" t="s">
        <v>416</v>
      </c>
      <c r="C1094" s="1" t="s">
        <v>99</v>
      </c>
      <c r="D1094" s="1" t="s">
        <v>4</v>
      </c>
      <c r="E1094" s="193"/>
      <c r="G1094" s="1" t="s">
        <v>1247</v>
      </c>
      <c r="H1094" s="1" t="s">
        <v>1274</v>
      </c>
      <c r="I1094" s="1" t="s">
        <v>1175</v>
      </c>
      <c r="J1094" s="56">
        <v>70</v>
      </c>
      <c r="K1094" s="81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57">
        <f>ROUND(Tableau1[[#This Row],[Prix_Unit_HT]],2)*Tableau1[[#This Row],[Qte_commande]]</f>
        <v>601.43999999999994</v>
      </c>
      <c r="P1094" s="57">
        <f>ROUND(Tableau1[[#This Row],[Prix_Unit_TTC]],2)*Tableau1[[#This Row],[Qte_commande]]</f>
        <v>721.92</v>
      </c>
      <c r="Q1094" s="1">
        <v>48</v>
      </c>
      <c r="R10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094" s="1"/>
      <c r="V1094" s="1"/>
    </row>
    <row r="1095" spans="1:22" ht="14.7" customHeight="1" x14ac:dyDescent="0.25">
      <c r="A1095" s="2">
        <v>43361</v>
      </c>
      <c r="B1095" s="56" t="s">
        <v>482</v>
      </c>
      <c r="C1095" s="1" t="s">
        <v>483</v>
      </c>
      <c r="D1095" s="1" t="s">
        <v>484</v>
      </c>
      <c r="E1095" s="193"/>
      <c r="G1095" s="1" t="s">
        <v>1163</v>
      </c>
      <c r="H1095" s="1" t="s">
        <v>1274</v>
      </c>
      <c r="I1095" s="1" t="s">
        <v>1175</v>
      </c>
      <c r="J1095" s="56">
        <v>70</v>
      </c>
      <c r="K1095" s="81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57">
        <f>ROUND(Tableau1[[#This Row],[Prix_Unit_HT]],2)*Tableau1[[#This Row],[Qte_commande]]</f>
        <v>167.28</v>
      </c>
      <c r="P1095" s="57">
        <f>ROUND(Tableau1[[#This Row],[Prix_Unit_TTC]],2)*Tableau1[[#This Row],[Qte_commande]]</f>
        <v>200.76</v>
      </c>
      <c r="Q1095" s="1">
        <v>12</v>
      </c>
      <c r="R10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095" s="1"/>
      <c r="V1095" s="1"/>
    </row>
    <row r="1096" spans="1:22" ht="14.7" customHeight="1" x14ac:dyDescent="0.25">
      <c r="A1096" s="2">
        <v>43361</v>
      </c>
      <c r="B1096" s="56" t="s">
        <v>420</v>
      </c>
      <c r="C1096" s="1" t="s">
        <v>421</v>
      </c>
      <c r="D1096" s="1" t="s">
        <v>20</v>
      </c>
      <c r="E1096" s="193"/>
      <c r="G1096" s="1" t="s">
        <v>1163</v>
      </c>
      <c r="H1096" s="1" t="s">
        <v>1274</v>
      </c>
      <c r="I1096" s="1" t="s">
        <v>1175</v>
      </c>
      <c r="J1096" s="56">
        <v>100</v>
      </c>
      <c r="K1096" s="81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57">
        <f>ROUND(Tableau1[[#This Row],[Prix_Unit_HT]],2)*Tableau1[[#This Row],[Qte_commande]]</f>
        <v>114.89999999999999</v>
      </c>
      <c r="P1096" s="57">
        <f>ROUND(Tableau1[[#This Row],[Prix_Unit_TTC]],2)*Tableau1[[#This Row],[Qte_commande]]</f>
        <v>137.88</v>
      </c>
      <c r="Q1096" s="1">
        <v>8.57</v>
      </c>
      <c r="R10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6" s="1"/>
      <c r="V1096" s="1"/>
    </row>
    <row r="1097" spans="1:22" ht="14.7" customHeight="1" x14ac:dyDescent="0.25">
      <c r="A1097" s="2">
        <v>43361</v>
      </c>
      <c r="B1097" s="56" t="s">
        <v>418</v>
      </c>
      <c r="C1097" s="1" t="s">
        <v>419</v>
      </c>
      <c r="D1097" s="1" t="s">
        <v>20</v>
      </c>
      <c r="E1097" s="193"/>
      <c r="G1097" s="1" t="s">
        <v>1163</v>
      </c>
      <c r="H1097" s="1" t="s">
        <v>1274</v>
      </c>
      <c r="I1097" s="1" t="s">
        <v>1175</v>
      </c>
      <c r="J1097" s="56">
        <v>175</v>
      </c>
      <c r="K1097" s="81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57">
        <f>ROUND(Tableau1[[#This Row],[Prix_Unit_HT]],2)*Tableau1[[#This Row],[Qte_commande]]</f>
        <v>387.24</v>
      </c>
      <c r="P1097" s="57">
        <f>ROUND(Tableau1[[#This Row],[Prix_Unit_TTC]],2)*Tableau1[[#This Row],[Qte_commande]]</f>
        <v>464.64</v>
      </c>
      <c r="Q1097" s="1">
        <v>30</v>
      </c>
      <c r="R10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097" s="1"/>
      <c r="V1097" s="1"/>
    </row>
    <row r="1098" spans="1:22" ht="14.7" customHeight="1" x14ac:dyDescent="0.25">
      <c r="A1098" s="2">
        <v>43361</v>
      </c>
      <c r="B1098" s="56" t="s">
        <v>417</v>
      </c>
      <c r="C1098" s="1" t="s">
        <v>57</v>
      </c>
      <c r="D1098" s="1" t="s">
        <v>30</v>
      </c>
      <c r="E1098" s="193"/>
      <c r="G1098" s="1" t="s">
        <v>1163</v>
      </c>
      <c r="H1098" s="1" t="s">
        <v>1274</v>
      </c>
      <c r="I1098" s="1" t="s">
        <v>1175</v>
      </c>
      <c r="J1098" s="56">
        <v>100</v>
      </c>
      <c r="K1098" s="81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57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57">
        <f>ROUND(Tableau1[[#This Row],[Prix_Unit_HT]],2)*Tableau1[[#This Row],[Qte_commande]]</f>
        <v>114.89999999999999</v>
      </c>
      <c r="P1098" s="57">
        <f>ROUND(Tableau1[[#This Row],[Prix_Unit_TTC]],2)*Tableau1[[#This Row],[Qte_commande]]</f>
        <v>137.88</v>
      </c>
      <c r="Q1098" s="1">
        <v>8.57</v>
      </c>
      <c r="R10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098" s="1"/>
      <c r="V1098" s="1"/>
    </row>
    <row r="1099" spans="1:22" ht="14.7" customHeight="1" x14ac:dyDescent="0.25">
      <c r="A1099" s="2">
        <v>43361</v>
      </c>
      <c r="B1099" s="56" t="s">
        <v>420</v>
      </c>
      <c r="C1099" s="1" t="s">
        <v>421</v>
      </c>
      <c r="D1099" s="1" t="s">
        <v>20</v>
      </c>
      <c r="E1099" s="193"/>
      <c r="G1099" s="1" t="s">
        <v>1163</v>
      </c>
      <c r="H1099" s="1" t="s">
        <v>1275</v>
      </c>
      <c r="I1099" s="1" t="s">
        <v>1243</v>
      </c>
      <c r="J1099" s="56">
        <v>20</v>
      </c>
      <c r="K1099" s="81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57">
        <f>ROUND(Tableau1[[#This Row],[Prix_Unit_HT]],2)*Tableau1[[#This Row],[Qte_commande]]</f>
        <v>21.36</v>
      </c>
      <c r="P1099" s="57">
        <f>ROUND(Tableau1[[#This Row],[Prix_Unit_TTC]],2)*Tableau1[[#This Row],[Qte_commande]]</f>
        <v>22.56</v>
      </c>
      <c r="Q1099" s="1">
        <v>6.86</v>
      </c>
      <c r="R10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099" s="1"/>
      <c r="V1099" s="1"/>
    </row>
    <row r="1100" spans="1:22" ht="14.7" customHeight="1" x14ac:dyDescent="0.25">
      <c r="A1100" s="2">
        <v>43361</v>
      </c>
      <c r="B1100" s="56" t="s">
        <v>482</v>
      </c>
      <c r="C1100" s="1" t="s">
        <v>483</v>
      </c>
      <c r="D1100" s="1" t="s">
        <v>484</v>
      </c>
      <c r="E1100" s="193"/>
      <c r="G1100" s="1" t="s">
        <v>1163</v>
      </c>
      <c r="H1100" s="1" t="s">
        <v>1274</v>
      </c>
      <c r="I1100" s="1" t="s">
        <v>1188</v>
      </c>
      <c r="J1100" s="56">
        <v>70</v>
      </c>
      <c r="K1100" s="81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57">
        <f>ROUND(Tableau1[[#This Row],[Prix_Unit_HT]],2)*Tableau1[[#This Row],[Qte_commande]]</f>
        <v>333.18</v>
      </c>
      <c r="P1100" s="57">
        <f>ROUND(Tableau1[[#This Row],[Prix_Unit_TTC]],2)*Tableau1[[#This Row],[Qte_commande]]</f>
        <v>399.78000000000003</v>
      </c>
      <c r="Q1100" s="1">
        <v>18</v>
      </c>
      <c r="R11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0" s="1"/>
      <c r="V1100" s="1"/>
    </row>
    <row r="1101" spans="1:22" ht="14.7" customHeight="1" x14ac:dyDescent="0.25">
      <c r="A1101" s="2">
        <v>43361</v>
      </c>
      <c r="B1101" s="56" t="s">
        <v>417</v>
      </c>
      <c r="C1101" s="1" t="s">
        <v>57</v>
      </c>
      <c r="D1101" s="1" t="s">
        <v>30</v>
      </c>
      <c r="E1101" s="193"/>
      <c r="G1101" s="1" t="s">
        <v>1163</v>
      </c>
      <c r="H1101" s="1" t="s">
        <v>1274</v>
      </c>
      <c r="I1101" s="1" t="s">
        <v>1188</v>
      </c>
      <c r="J1101" s="56">
        <v>70</v>
      </c>
      <c r="K1101" s="81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57">
        <f>ROUND(Tableau1[[#This Row],[Prix_Unit_HT]],2)*Tableau1[[#This Row],[Qte_commande]]</f>
        <v>55.53</v>
      </c>
      <c r="P1101" s="57">
        <f>ROUND(Tableau1[[#This Row],[Prix_Unit_TTC]],2)*Tableau1[[#This Row],[Qte_commande]]</f>
        <v>66.63</v>
      </c>
      <c r="Q1101" s="1">
        <v>3</v>
      </c>
      <c r="R11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01" s="1"/>
      <c r="V1101" s="1"/>
    </row>
    <row r="1102" spans="1:22" ht="14.7" customHeight="1" x14ac:dyDescent="0.25">
      <c r="A1102" s="2">
        <v>43361</v>
      </c>
      <c r="B1102" s="56" t="s">
        <v>422</v>
      </c>
      <c r="C1102" s="1" t="s">
        <v>28</v>
      </c>
      <c r="D1102" s="1" t="s">
        <v>30</v>
      </c>
      <c r="E1102" s="193"/>
      <c r="G1102" s="1" t="s">
        <v>1247</v>
      </c>
      <c r="H1102" s="1" t="s">
        <v>1274</v>
      </c>
      <c r="I1102" s="1" t="s">
        <v>1188</v>
      </c>
      <c r="J1102" s="56">
        <v>70</v>
      </c>
      <c r="K1102" s="81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57">
        <f>ROUND(Tableau1[[#This Row],[Prix_Unit_HT]],2)*Tableau1[[#This Row],[Qte_commande]]</f>
        <v>98.100000000000009</v>
      </c>
      <c r="P1102" s="57">
        <f>ROUND(Tableau1[[#This Row],[Prix_Unit_TTC]],2)*Tableau1[[#This Row],[Qte_commande]]</f>
        <v>117.72</v>
      </c>
      <c r="Q1102" s="1">
        <v>6</v>
      </c>
      <c r="R11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2" s="1"/>
      <c r="V1102" s="1"/>
    </row>
    <row r="1103" spans="1:22" ht="14.7" customHeight="1" x14ac:dyDescent="0.25">
      <c r="A1103" s="2">
        <v>43361</v>
      </c>
      <c r="B1103" s="56" t="s">
        <v>416</v>
      </c>
      <c r="C1103" s="1" t="s">
        <v>99</v>
      </c>
      <c r="D1103" s="1" t="s">
        <v>4</v>
      </c>
      <c r="E1103" s="193"/>
      <c r="G1103" s="1" t="s">
        <v>1247</v>
      </c>
      <c r="H1103" s="1" t="s">
        <v>1274</v>
      </c>
      <c r="I1103" s="7" t="s">
        <v>1190</v>
      </c>
      <c r="J1103" s="56">
        <v>70</v>
      </c>
      <c r="K1103" s="81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57">
        <f>ROUND(Tableau1[[#This Row],[Prix_Unit_HT]],2)*Tableau1[[#This Row],[Qte_commande]]</f>
        <v>360</v>
      </c>
      <c r="P1103" s="57">
        <f>ROUND(Tableau1[[#This Row],[Prix_Unit_TTC]],2)*Tableau1[[#This Row],[Qte_commande]]</f>
        <v>432</v>
      </c>
      <c r="Q1103" s="1">
        <v>18</v>
      </c>
      <c r="R11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3" s="1"/>
      <c r="V1103" s="1"/>
    </row>
    <row r="1104" spans="1:22" ht="14.7" customHeight="1" x14ac:dyDescent="0.25">
      <c r="A1104" s="2">
        <v>43361</v>
      </c>
      <c r="B1104" s="56" t="s">
        <v>418</v>
      </c>
      <c r="C1104" s="1" t="s">
        <v>419</v>
      </c>
      <c r="D1104" s="1" t="s">
        <v>20</v>
      </c>
      <c r="E1104" s="193"/>
      <c r="G1104" s="1" t="s">
        <v>1163</v>
      </c>
      <c r="H1104" s="1" t="s">
        <v>1274</v>
      </c>
      <c r="I1104" s="7" t="s">
        <v>1190</v>
      </c>
      <c r="J1104" s="56">
        <v>70</v>
      </c>
      <c r="K1104" s="81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57">
        <f>ROUND(Tableau1[[#This Row],[Prix_Unit_HT]],2)*Tableau1[[#This Row],[Qte_commande]]</f>
        <v>128.94</v>
      </c>
      <c r="P1104" s="57">
        <f>ROUND(Tableau1[[#This Row],[Prix_Unit_TTC]],2)*Tableau1[[#This Row],[Qte_commande]]</f>
        <v>154.74</v>
      </c>
      <c r="Q1104" s="1">
        <v>6</v>
      </c>
      <c r="R11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4" s="1"/>
      <c r="V1104" s="1"/>
    </row>
    <row r="1105" spans="1:22" ht="14.7" customHeight="1" x14ac:dyDescent="0.25">
      <c r="A1105" s="2">
        <v>43361</v>
      </c>
      <c r="B1105" s="56" t="s">
        <v>420</v>
      </c>
      <c r="C1105" s="1" t="s">
        <v>421</v>
      </c>
      <c r="D1105" s="1" t="s">
        <v>20</v>
      </c>
      <c r="E1105" s="193"/>
      <c r="G1105" s="1" t="s">
        <v>1163</v>
      </c>
      <c r="H1105" s="1" t="s">
        <v>1274</v>
      </c>
      <c r="I1105" s="7" t="s">
        <v>1190</v>
      </c>
      <c r="J1105" s="56">
        <v>70</v>
      </c>
      <c r="K1105" s="81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57">
        <f>ROUND(Tableau1[[#This Row],[Prix_Unit_HT]],2)*Tableau1[[#This Row],[Qte_commande]]</f>
        <v>128.94</v>
      </c>
      <c r="P1105" s="57">
        <f>ROUND(Tableau1[[#This Row],[Prix_Unit_TTC]],2)*Tableau1[[#This Row],[Qte_commande]]</f>
        <v>154.74</v>
      </c>
      <c r="Q1105" s="1">
        <v>6</v>
      </c>
      <c r="R11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5" s="1"/>
      <c r="V1105" s="1"/>
    </row>
    <row r="1106" spans="1:22" ht="14.7" customHeight="1" x14ac:dyDescent="0.25">
      <c r="A1106" s="2">
        <v>43361</v>
      </c>
      <c r="B1106" s="56" t="s">
        <v>417</v>
      </c>
      <c r="C1106" s="1" t="s">
        <v>57</v>
      </c>
      <c r="D1106" s="1" t="s">
        <v>30</v>
      </c>
      <c r="E1106" s="193"/>
      <c r="G1106" s="1" t="s">
        <v>1163</v>
      </c>
      <c r="H1106" s="1" t="s">
        <v>1274</v>
      </c>
      <c r="I1106" s="7" t="s">
        <v>1190</v>
      </c>
      <c r="J1106" s="56">
        <v>70</v>
      </c>
      <c r="K1106" s="81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57">
        <f>ROUND(Tableau1[[#This Row],[Prix_Unit_HT]],2)*Tableau1[[#This Row],[Qte_commande]]</f>
        <v>128.94</v>
      </c>
      <c r="P1106" s="57">
        <f>ROUND(Tableau1[[#This Row],[Prix_Unit_TTC]],2)*Tableau1[[#This Row],[Qte_commande]]</f>
        <v>154.74</v>
      </c>
      <c r="Q1106" s="1">
        <v>6</v>
      </c>
      <c r="R11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6" s="1"/>
      <c r="V1106" s="1"/>
    </row>
    <row r="1107" spans="1:22" ht="14.7" customHeight="1" x14ac:dyDescent="0.25">
      <c r="A1107" s="2">
        <v>43361</v>
      </c>
      <c r="B1107" s="56" t="s">
        <v>422</v>
      </c>
      <c r="C1107" s="1" t="s">
        <v>28</v>
      </c>
      <c r="D1107" s="1" t="s">
        <v>30</v>
      </c>
      <c r="E1107" s="193"/>
      <c r="G1107" s="1" t="s">
        <v>1247</v>
      </c>
      <c r="H1107" s="1" t="s">
        <v>1274</v>
      </c>
      <c r="I1107" s="7" t="s">
        <v>1190</v>
      </c>
      <c r="J1107" s="56">
        <v>70</v>
      </c>
      <c r="K1107" s="81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57">
        <f>ROUND(Tableau1[[#This Row],[Prix_Unit_HT]],2)*Tableau1[[#This Row],[Qte_commande]]</f>
        <v>120</v>
      </c>
      <c r="P1107" s="57">
        <f>ROUND(Tableau1[[#This Row],[Prix_Unit_TTC]],2)*Tableau1[[#This Row],[Qte_commande]]</f>
        <v>144</v>
      </c>
      <c r="Q1107" s="1">
        <v>6</v>
      </c>
      <c r="R11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7" s="1"/>
      <c r="V1107" s="1"/>
    </row>
    <row r="1108" spans="1:22" ht="14.7" customHeight="1" x14ac:dyDescent="0.25">
      <c r="A1108" s="2">
        <v>43361</v>
      </c>
      <c r="B1108" s="56" t="s">
        <v>416</v>
      </c>
      <c r="C1108" s="1" t="s">
        <v>99</v>
      </c>
      <c r="D1108" s="1" t="s">
        <v>4</v>
      </c>
      <c r="E1108" s="193"/>
      <c r="G1108" s="1" t="s">
        <v>1247</v>
      </c>
      <c r="H1108" s="1" t="s">
        <v>1274</v>
      </c>
      <c r="I1108" s="1" t="s">
        <v>1189</v>
      </c>
      <c r="J1108" s="56">
        <v>70</v>
      </c>
      <c r="K1108" s="81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57">
        <f>ROUND(Tableau1[[#This Row],[Prix_Unit_HT]],2)*Tableau1[[#This Row],[Qte_commande]]</f>
        <v>264.42</v>
      </c>
      <c r="P1108" s="57">
        <f>ROUND(Tableau1[[#This Row],[Prix_Unit_TTC]],2)*Tableau1[[#This Row],[Qte_commande]]</f>
        <v>317.33999999999997</v>
      </c>
      <c r="Q1108" s="1">
        <v>18</v>
      </c>
      <c r="R11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08" s="1"/>
      <c r="V1108" s="1"/>
    </row>
    <row r="1109" spans="1:22" ht="14.7" customHeight="1" x14ac:dyDescent="0.25">
      <c r="A1109" s="2">
        <v>43361</v>
      </c>
      <c r="B1109" s="56" t="s">
        <v>420</v>
      </c>
      <c r="C1109" s="1" t="s">
        <v>421</v>
      </c>
      <c r="D1109" s="1" t="s">
        <v>20</v>
      </c>
      <c r="E1109" s="193"/>
      <c r="G1109" s="1" t="s">
        <v>1163</v>
      </c>
      <c r="H1109" s="1" t="s">
        <v>1274</v>
      </c>
      <c r="I1109" s="1" t="s">
        <v>1189</v>
      </c>
      <c r="J1109" s="56">
        <v>70</v>
      </c>
      <c r="K1109" s="81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57">
        <f>ROUND(Tableau1[[#This Row],[Prix_Unit_HT]],2)*Tableau1[[#This Row],[Qte_commande]]</f>
        <v>101.10000000000001</v>
      </c>
      <c r="P1109" s="57">
        <f>ROUND(Tableau1[[#This Row],[Prix_Unit_TTC]],2)*Tableau1[[#This Row],[Qte_commande]]</f>
        <v>121.38</v>
      </c>
      <c r="Q1109" s="1">
        <v>6</v>
      </c>
      <c r="R11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09" s="1"/>
      <c r="V1109" s="1"/>
    </row>
    <row r="1110" spans="1:22" ht="14.7" customHeight="1" x14ac:dyDescent="0.25">
      <c r="A1110" s="2">
        <v>43361</v>
      </c>
      <c r="B1110" s="56" t="s">
        <v>422</v>
      </c>
      <c r="C1110" s="1" t="s">
        <v>28</v>
      </c>
      <c r="D1110" s="1" t="s">
        <v>30</v>
      </c>
      <c r="E1110" s="193"/>
      <c r="G1110" s="1" t="s">
        <v>1247</v>
      </c>
      <c r="H1110" s="1" t="s">
        <v>1274</v>
      </c>
      <c r="I1110" s="1" t="s">
        <v>1189</v>
      </c>
      <c r="J1110" s="56">
        <v>70</v>
      </c>
      <c r="K1110" s="81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57">
        <f>ROUND(Tableau1[[#This Row],[Prix_Unit_HT]],2)*Tableau1[[#This Row],[Qte_commande]]</f>
        <v>88.14</v>
      </c>
      <c r="P1110" s="57">
        <f>ROUND(Tableau1[[#This Row],[Prix_Unit_TTC]],2)*Tableau1[[#This Row],[Qte_commande]]</f>
        <v>105.78</v>
      </c>
      <c r="Q1110" s="1">
        <v>6</v>
      </c>
      <c r="R11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10" s="1"/>
      <c r="V1110" s="1"/>
    </row>
    <row r="1111" spans="1:22" ht="14.7" customHeight="1" x14ac:dyDescent="0.25">
      <c r="A1111" s="2">
        <v>43361</v>
      </c>
      <c r="B1111" s="56" t="s">
        <v>482</v>
      </c>
      <c r="C1111" s="1" t="s">
        <v>483</v>
      </c>
      <c r="D1111" s="1" t="s">
        <v>484</v>
      </c>
      <c r="E1111" s="193"/>
      <c r="G1111" s="1" t="s">
        <v>1163</v>
      </c>
      <c r="H1111" s="1" t="s">
        <v>1274</v>
      </c>
      <c r="I1111" s="1" t="s">
        <v>1230</v>
      </c>
      <c r="J1111" s="56">
        <v>75</v>
      </c>
      <c r="K1111" s="81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57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57">
        <f>ROUND(Tableau1[[#This Row],[Prix_Unit_HT]],2)*Tableau1[[#This Row],[Qte_commande]]</f>
        <v>157.56</v>
      </c>
      <c r="P1111" s="57">
        <f>ROUND(Tableau1[[#This Row],[Prix_Unit_TTC]],2)*Tableau1[[#This Row],[Qte_commande]]</f>
        <v>189.06</v>
      </c>
      <c r="Q1111" s="1">
        <v>6</v>
      </c>
      <c r="R11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111" s="1"/>
      <c r="V1111" s="1"/>
    </row>
    <row r="1112" spans="1:22" ht="14.7" customHeight="1" x14ac:dyDescent="0.25">
      <c r="A1112" s="2">
        <v>43361</v>
      </c>
      <c r="B1112" s="56" t="s">
        <v>420</v>
      </c>
      <c r="C1112" s="1" t="s">
        <v>421</v>
      </c>
      <c r="D1112" s="1" t="s">
        <v>20</v>
      </c>
      <c r="E1112" s="193"/>
      <c r="G1112" s="1" t="s">
        <v>1163</v>
      </c>
      <c r="H1112" s="1" t="s">
        <v>1274</v>
      </c>
      <c r="I1112" s="1" t="s">
        <v>1223</v>
      </c>
      <c r="J1112" s="56">
        <v>50</v>
      </c>
      <c r="K1112" s="81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57">
        <f>ROUND(Tableau1[[#This Row],[Prix_Unit_HT]],2)*Tableau1[[#This Row],[Qte_commande]]</f>
        <v>168.3</v>
      </c>
      <c r="P1112" s="57">
        <f>ROUND(Tableau1[[#This Row],[Prix_Unit_TTC]],2)*Tableau1[[#This Row],[Qte_commande]]</f>
        <v>201.95999999999998</v>
      </c>
      <c r="Q1112" s="1">
        <v>4.29</v>
      </c>
      <c r="R11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112" s="1"/>
      <c r="V1112" s="1"/>
    </row>
    <row r="1113" spans="1:22" ht="14.7" customHeight="1" x14ac:dyDescent="0.25">
      <c r="A1113" s="2">
        <v>43361</v>
      </c>
      <c r="B1113" s="56" t="s">
        <v>417</v>
      </c>
      <c r="C1113" s="1" t="s">
        <v>57</v>
      </c>
      <c r="D1113" s="1" t="s">
        <v>30</v>
      </c>
      <c r="E1113" s="193"/>
      <c r="G1113" s="1" t="s">
        <v>1163</v>
      </c>
      <c r="H1113" s="1" t="s">
        <v>1274</v>
      </c>
      <c r="I1113" s="1" t="s">
        <v>1216</v>
      </c>
      <c r="J1113" s="56">
        <v>100</v>
      </c>
      <c r="K1113" s="81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57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57">
        <f>ROUND(Tableau1[[#This Row],[Prix_Unit_HT]],2)*Tableau1[[#This Row],[Qte_commande]]</f>
        <v>0</v>
      </c>
      <c r="P1113" s="57">
        <f>ROUND(Tableau1[[#This Row],[Prix_Unit_TTC]],2)*Tableau1[[#This Row],[Qte_commande]]</f>
        <v>0</v>
      </c>
      <c r="Q1113" s="1">
        <v>8.57</v>
      </c>
      <c r="R11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13" s="1"/>
      <c r="V1113" s="1"/>
    </row>
    <row r="1114" spans="1:22" ht="14.7" customHeight="1" x14ac:dyDescent="0.25">
      <c r="A1114" s="2">
        <v>43361</v>
      </c>
      <c r="B1114" s="56" t="s">
        <v>482</v>
      </c>
      <c r="C1114" s="1" t="s">
        <v>483</v>
      </c>
      <c r="D1114" s="1" t="s">
        <v>484</v>
      </c>
      <c r="E1114" s="193"/>
      <c r="G1114" s="1" t="s">
        <v>1163</v>
      </c>
      <c r="H1114" s="1" t="s">
        <v>1275</v>
      </c>
      <c r="I1114" s="1" t="s">
        <v>1241</v>
      </c>
      <c r="J1114" s="56">
        <v>20</v>
      </c>
      <c r="K1114" s="81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57">
        <f>ROUND(Tableau1[[#This Row],[Prix_Unit_HT]],2)*Tableau1[[#This Row],[Qte_commande]]</f>
        <v>42.72</v>
      </c>
      <c r="P1114" s="57">
        <f>ROUND(Tableau1[[#This Row],[Prix_Unit_TTC]],2)*Tableau1[[#This Row],[Qte_commande]]</f>
        <v>45.12</v>
      </c>
      <c r="Q1114" s="1">
        <v>13.71</v>
      </c>
      <c r="R11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14" s="1"/>
      <c r="V1114" s="1"/>
    </row>
    <row r="1115" spans="1:22" ht="14.7" customHeight="1" x14ac:dyDescent="0.25">
      <c r="A1115" s="2">
        <v>43361</v>
      </c>
      <c r="B1115" s="56" t="s">
        <v>420</v>
      </c>
      <c r="C1115" s="1" t="s">
        <v>421</v>
      </c>
      <c r="D1115" s="1" t="s">
        <v>20</v>
      </c>
      <c r="E1115" s="193"/>
      <c r="G1115" s="1" t="s">
        <v>1163</v>
      </c>
      <c r="H1115" s="1" t="s">
        <v>1275</v>
      </c>
      <c r="I1115" s="1" t="s">
        <v>1241</v>
      </c>
      <c r="J1115" s="56">
        <v>20</v>
      </c>
      <c r="K1115" s="81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57">
        <f>ROUND(Tableau1[[#This Row],[Prix_Unit_HT]],2)*Tableau1[[#This Row],[Qte_commande]]</f>
        <v>21.36</v>
      </c>
      <c r="P1115" s="57">
        <f>ROUND(Tableau1[[#This Row],[Prix_Unit_TTC]],2)*Tableau1[[#This Row],[Qte_commande]]</f>
        <v>22.56</v>
      </c>
      <c r="Q1115" s="1">
        <v>6.86</v>
      </c>
      <c r="R11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5" s="1"/>
      <c r="V1115" s="1"/>
    </row>
    <row r="1116" spans="1:22" ht="14.7" customHeight="1" x14ac:dyDescent="0.25">
      <c r="A1116" s="2">
        <v>43361</v>
      </c>
      <c r="B1116" s="56" t="s">
        <v>417</v>
      </c>
      <c r="C1116" s="1" t="s">
        <v>57</v>
      </c>
      <c r="D1116" s="1" t="s">
        <v>30</v>
      </c>
      <c r="E1116" s="193"/>
      <c r="G1116" s="1" t="s">
        <v>1163</v>
      </c>
      <c r="H1116" s="1" t="s">
        <v>1275</v>
      </c>
      <c r="I1116" s="1" t="s">
        <v>1241</v>
      </c>
      <c r="J1116" s="56">
        <v>20</v>
      </c>
      <c r="K1116" s="81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57">
        <f>ROUND(Tableau1[[#This Row],[Prix_Unit_HT]],2)*Tableau1[[#This Row],[Qte_commande]]</f>
        <v>21.36</v>
      </c>
      <c r="P1116" s="57">
        <f>ROUND(Tableau1[[#This Row],[Prix_Unit_TTC]],2)*Tableau1[[#This Row],[Qte_commande]]</f>
        <v>22.56</v>
      </c>
      <c r="Q1116" s="1">
        <v>6.86</v>
      </c>
      <c r="R11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6" s="1"/>
      <c r="V1116" s="1"/>
    </row>
    <row r="1117" spans="1:22" ht="14.7" customHeight="1" x14ac:dyDescent="0.25">
      <c r="A1117" s="2">
        <v>43361</v>
      </c>
      <c r="B1117" s="56" t="s">
        <v>420</v>
      </c>
      <c r="C1117" s="1" t="s">
        <v>421</v>
      </c>
      <c r="D1117" s="1" t="s">
        <v>20</v>
      </c>
      <c r="E1117" s="193"/>
      <c r="G1117" s="1" t="s">
        <v>1163</v>
      </c>
      <c r="H1117" s="1" t="s">
        <v>1275</v>
      </c>
      <c r="I1117" s="1" t="s">
        <v>1237</v>
      </c>
      <c r="J1117" s="56">
        <v>20</v>
      </c>
      <c r="K1117" s="81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57">
        <f>ROUND(Tableau1[[#This Row],[Prix_Unit_HT]],2)*Tableau1[[#This Row],[Qte_commande]]</f>
        <v>21.36</v>
      </c>
      <c r="P1117" s="57">
        <f>ROUND(Tableau1[[#This Row],[Prix_Unit_TTC]],2)*Tableau1[[#This Row],[Qte_commande]]</f>
        <v>22.56</v>
      </c>
      <c r="Q1117" s="1">
        <v>6.86</v>
      </c>
      <c r="R11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17" s="1"/>
      <c r="V1117" s="1"/>
    </row>
    <row r="1118" spans="1:22" ht="14.7" customHeight="1" x14ac:dyDescent="0.25">
      <c r="A1118" s="2">
        <v>43362</v>
      </c>
      <c r="B1118" s="56" t="s">
        <v>692</v>
      </c>
      <c r="C1118" s="1" t="s">
        <v>512</v>
      </c>
      <c r="D1118" s="1" t="s">
        <v>453</v>
      </c>
      <c r="E1118" s="193"/>
      <c r="G1118" s="1" t="s">
        <v>1247</v>
      </c>
      <c r="H1118" s="1" t="s">
        <v>1274</v>
      </c>
      <c r="I1118" s="1" t="s">
        <v>1175</v>
      </c>
      <c r="J1118" s="56">
        <v>70</v>
      </c>
      <c r="K1118" s="81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57">
        <f>ROUND(Tableau1[[#This Row],[Prix_Unit_HT]],2)*Tableau1[[#This Row],[Qte_commande]]</f>
        <v>1879.5</v>
      </c>
      <c r="P1118" s="57">
        <f>ROUND(Tableau1[[#This Row],[Prix_Unit_TTC]],2)*Tableau1[[#This Row],[Qte_commande]]</f>
        <v>2256</v>
      </c>
      <c r="Q1118" s="1">
        <v>150</v>
      </c>
      <c r="R11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8" s="1"/>
      <c r="V1118" s="1"/>
    </row>
    <row r="1119" spans="1:22" ht="14.7" customHeight="1" x14ac:dyDescent="0.25">
      <c r="A1119" s="2">
        <v>43364</v>
      </c>
      <c r="B1119" s="56" t="s">
        <v>693</v>
      </c>
      <c r="C1119" s="1" t="s">
        <v>226</v>
      </c>
      <c r="D1119" s="1" t="s">
        <v>228</v>
      </c>
      <c r="E1119" s="193"/>
      <c r="G1119" s="1" t="s">
        <v>1247</v>
      </c>
      <c r="H1119" s="1" t="s">
        <v>1274</v>
      </c>
      <c r="I1119" s="1" t="s">
        <v>1175</v>
      </c>
      <c r="J1119" s="56">
        <v>70</v>
      </c>
      <c r="K1119" s="81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57">
        <f>ROUND(Tableau1[[#This Row],[Prix_Unit_HT]],2)*Tableau1[[#This Row],[Qte_commande]]</f>
        <v>1879.5</v>
      </c>
      <c r="P1119" s="57">
        <f>ROUND(Tableau1[[#This Row],[Prix_Unit_TTC]],2)*Tableau1[[#This Row],[Qte_commande]]</f>
        <v>2256</v>
      </c>
      <c r="Q1119" s="1">
        <v>150</v>
      </c>
      <c r="R11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19" s="1"/>
      <c r="V1119" s="1"/>
    </row>
    <row r="1120" spans="1:22" ht="14.7" customHeight="1" x14ac:dyDescent="0.25">
      <c r="A1120" s="2">
        <v>43364</v>
      </c>
      <c r="B1120" s="56" t="s">
        <v>653</v>
      </c>
      <c r="C1120" s="1" t="s">
        <v>64</v>
      </c>
      <c r="D1120" s="1" t="s">
        <v>66</v>
      </c>
      <c r="E1120" s="193"/>
      <c r="G1120" s="1" t="s">
        <v>1247</v>
      </c>
      <c r="H1120" s="1" t="s">
        <v>1274</v>
      </c>
      <c r="I1120" s="1" t="s">
        <v>1175</v>
      </c>
      <c r="J1120" s="56">
        <v>70</v>
      </c>
      <c r="K1120" s="81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57">
        <f>ROUND(Tableau1[[#This Row],[Prix_Unit_HT]],2)*Tableau1[[#This Row],[Qte_commande]]</f>
        <v>3007.2</v>
      </c>
      <c r="P1120" s="57">
        <f>ROUND(Tableau1[[#This Row],[Prix_Unit_TTC]],2)*Tableau1[[#This Row],[Qte_commande]]</f>
        <v>3609.6</v>
      </c>
      <c r="Q1120" s="1">
        <v>240</v>
      </c>
      <c r="R11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120" s="1"/>
      <c r="V1120" s="1"/>
    </row>
    <row r="1121" spans="1:22" ht="14.7" customHeight="1" x14ac:dyDescent="0.25">
      <c r="A1121" s="2">
        <v>43364</v>
      </c>
      <c r="B1121" s="56" t="s">
        <v>485</v>
      </c>
      <c r="C1121" s="1" t="s">
        <v>12</v>
      </c>
      <c r="D1121" s="1" t="s">
        <v>14</v>
      </c>
      <c r="E1121" s="193"/>
      <c r="G1121" s="1" t="s">
        <v>1247</v>
      </c>
      <c r="H1121" s="1" t="s">
        <v>1274</v>
      </c>
      <c r="I1121" s="1" t="s">
        <v>1175</v>
      </c>
      <c r="J1121" s="56">
        <v>100</v>
      </c>
      <c r="K1121" s="81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57">
        <f>ROUND(Tableau1[[#This Row],[Prix_Unit_HT]],2)*Tableau1[[#This Row],[Qte_commande]]</f>
        <v>1539.0000000000002</v>
      </c>
      <c r="P1121" s="57">
        <f>ROUND(Tableau1[[#This Row],[Prix_Unit_TTC]],2)*Tableau1[[#This Row],[Qte_commande]]</f>
        <v>1846.8</v>
      </c>
      <c r="Q1121" s="1">
        <v>128.57</v>
      </c>
      <c r="R11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121" s="1"/>
      <c r="V1121" s="1"/>
    </row>
    <row r="1122" spans="1:22" ht="14.7" customHeight="1" x14ac:dyDescent="0.25">
      <c r="A1122" s="2">
        <v>43364</v>
      </c>
      <c r="B1122" s="56" t="s">
        <v>485</v>
      </c>
      <c r="C1122" s="1" t="s">
        <v>12</v>
      </c>
      <c r="D1122" s="1" t="s">
        <v>14</v>
      </c>
      <c r="E1122" s="193"/>
      <c r="G1122" s="1" t="s">
        <v>1247</v>
      </c>
      <c r="H1122" s="1" t="s">
        <v>1274</v>
      </c>
      <c r="I1122" s="1" t="s">
        <v>1188</v>
      </c>
      <c r="J1122" s="56">
        <v>70</v>
      </c>
      <c r="K1122" s="81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57">
        <f>ROUND(Tableau1[[#This Row],[Prix_Unit_HT]],2)*Tableau1[[#This Row],[Qte_commande]]</f>
        <v>98.100000000000009</v>
      </c>
      <c r="P1122" s="57">
        <f>ROUND(Tableau1[[#This Row],[Prix_Unit_TTC]],2)*Tableau1[[#This Row],[Qte_commande]]</f>
        <v>117.72</v>
      </c>
      <c r="Q1122" s="1">
        <v>6</v>
      </c>
      <c r="R11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22" s="1"/>
      <c r="V1122" s="1"/>
    </row>
    <row r="1123" spans="1:22" ht="14.7" customHeight="1" x14ac:dyDescent="0.25">
      <c r="A1123" s="2">
        <v>43364</v>
      </c>
      <c r="B1123" s="56" t="s">
        <v>485</v>
      </c>
      <c r="C1123" s="1" t="s">
        <v>12</v>
      </c>
      <c r="D1123" s="1" t="s">
        <v>14</v>
      </c>
      <c r="E1123" s="193"/>
      <c r="G1123" s="1" t="s">
        <v>1247</v>
      </c>
      <c r="H1123" s="1" t="s">
        <v>1274</v>
      </c>
      <c r="I1123" s="1" t="s">
        <v>1218</v>
      </c>
      <c r="J1123" s="56">
        <v>70</v>
      </c>
      <c r="K1123" s="81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57">
        <f>ROUND(Tableau1[[#This Row],[Prix_Unit_HT]],2)*Tableau1[[#This Row],[Qte_commande]]</f>
        <v>142.80000000000001</v>
      </c>
      <c r="P1123" s="57">
        <f>ROUND(Tableau1[[#This Row],[Prix_Unit_TTC]],2)*Tableau1[[#This Row],[Qte_commande]]</f>
        <v>171.35999999999999</v>
      </c>
      <c r="Q1123" s="1">
        <v>12</v>
      </c>
      <c r="R11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3" s="1"/>
      <c r="V1123" s="1"/>
    </row>
    <row r="1124" spans="1:22" ht="14.7" customHeight="1" x14ac:dyDescent="0.25">
      <c r="A1124" s="2">
        <v>43364</v>
      </c>
      <c r="B1124" s="56" t="s">
        <v>653</v>
      </c>
      <c r="C1124" s="1" t="s">
        <v>64</v>
      </c>
      <c r="D1124" s="1" t="s">
        <v>66</v>
      </c>
      <c r="E1124" s="193"/>
      <c r="G1124" s="1" t="s">
        <v>1247</v>
      </c>
      <c r="H1124" s="1" t="s">
        <v>1274</v>
      </c>
      <c r="I1124" s="1" t="s">
        <v>1217</v>
      </c>
      <c r="J1124" s="56">
        <v>70</v>
      </c>
      <c r="K1124" s="81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57">
        <f>ROUND(Tableau1[[#This Row],[Prix_Unit_HT]],2)*Tableau1[[#This Row],[Qte_commande]]</f>
        <v>132.35999999999999</v>
      </c>
      <c r="P1124" s="57">
        <f>ROUND(Tableau1[[#This Row],[Prix_Unit_TTC]],2)*Tableau1[[#This Row],[Qte_commande]]</f>
        <v>158.76</v>
      </c>
      <c r="Q1124" s="1">
        <v>12</v>
      </c>
      <c r="R11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24" s="1"/>
      <c r="V1124" s="1"/>
    </row>
    <row r="1125" spans="1:22" ht="14.7" customHeight="1" x14ac:dyDescent="0.25">
      <c r="A1125" s="2">
        <v>43364</v>
      </c>
      <c r="B1125" s="56" t="s">
        <v>485</v>
      </c>
      <c r="C1125" s="1" t="s">
        <v>12</v>
      </c>
      <c r="D1125" s="1" t="s">
        <v>14</v>
      </c>
      <c r="E1125" s="193"/>
      <c r="G1125" s="1" t="s">
        <v>1247</v>
      </c>
      <c r="H1125" s="1" t="s">
        <v>1274</v>
      </c>
      <c r="I1125" s="1" t="s">
        <v>1245</v>
      </c>
      <c r="J1125" s="56">
        <v>70</v>
      </c>
      <c r="K1125" s="81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57">
        <f>ROUND(Tableau1[[#This Row],[Prix_Unit_HT]],2)*Tableau1[[#This Row],[Qte_commande]]</f>
        <v>753.6</v>
      </c>
      <c r="P1125" s="57">
        <f>ROUND(Tableau1[[#This Row],[Prix_Unit_TTC]],2)*Tableau1[[#This Row],[Qte_commande]]</f>
        <v>904.2</v>
      </c>
      <c r="Q1125" s="1">
        <v>60</v>
      </c>
      <c r="R11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25" s="1"/>
      <c r="V1125" s="1"/>
    </row>
    <row r="1126" spans="1:22" ht="14.7" customHeight="1" x14ac:dyDescent="0.25">
      <c r="A1126" s="2">
        <v>43364</v>
      </c>
      <c r="B1126" s="56" t="s">
        <v>485</v>
      </c>
      <c r="C1126" s="1" t="s">
        <v>12</v>
      </c>
      <c r="D1126" s="1" t="s">
        <v>14</v>
      </c>
      <c r="E1126" s="193"/>
      <c r="G1126" s="1" t="s">
        <v>1247</v>
      </c>
      <c r="H1126" s="1" t="s">
        <v>1275</v>
      </c>
      <c r="I1126" s="1" t="s">
        <v>1241</v>
      </c>
      <c r="J1126" s="56">
        <v>20</v>
      </c>
      <c r="K1126" s="81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57">
        <f>ROUND(Tableau1[[#This Row],[Prix_Unit_HT]],2)*Tableau1[[#This Row],[Qte_commande]]</f>
        <v>194.4</v>
      </c>
      <c r="P1126" s="57">
        <f>ROUND(Tableau1[[#This Row],[Prix_Unit_TTC]],2)*Tableau1[[#This Row],[Qte_commande]]</f>
        <v>204</v>
      </c>
      <c r="Q1126" s="1">
        <v>68.569999999999993</v>
      </c>
      <c r="R11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6" s="1"/>
      <c r="V1126" s="1"/>
    </row>
    <row r="1127" spans="1:22" ht="14.7" customHeight="1" x14ac:dyDescent="0.25">
      <c r="A1127" s="2">
        <v>43364</v>
      </c>
      <c r="B1127" s="56" t="s">
        <v>653</v>
      </c>
      <c r="C1127" s="1" t="s">
        <v>64</v>
      </c>
      <c r="D1127" s="1" t="s">
        <v>66</v>
      </c>
      <c r="E1127" s="193"/>
      <c r="G1127" s="1" t="s">
        <v>1247</v>
      </c>
      <c r="H1127" s="1" t="s">
        <v>1275</v>
      </c>
      <c r="I1127" s="1" t="s">
        <v>1241</v>
      </c>
      <c r="J1127" s="56">
        <v>20</v>
      </c>
      <c r="K1127" s="81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57">
        <f>ROUND(Tableau1[[#This Row],[Prix_Unit_HT]],2)*Tableau1[[#This Row],[Qte_commande]]</f>
        <v>116.64000000000001</v>
      </c>
      <c r="P1127" s="57">
        <f>ROUND(Tableau1[[#This Row],[Prix_Unit_TTC]],2)*Tableau1[[#This Row],[Qte_commande]]</f>
        <v>122.39999999999999</v>
      </c>
      <c r="Q1127" s="1">
        <v>41.14</v>
      </c>
      <c r="R11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127" s="1"/>
      <c r="V1127" s="1"/>
    </row>
    <row r="1128" spans="1:22" ht="14.7" customHeight="1" x14ac:dyDescent="0.25">
      <c r="A1128" s="2">
        <v>43364</v>
      </c>
      <c r="B1128" s="56" t="s">
        <v>485</v>
      </c>
      <c r="C1128" s="1" t="s">
        <v>12</v>
      </c>
      <c r="D1128" s="1" t="s">
        <v>14</v>
      </c>
      <c r="E1128" s="193"/>
      <c r="G1128" s="1" t="s">
        <v>1247</v>
      </c>
      <c r="H1128" s="1" t="s">
        <v>1275</v>
      </c>
      <c r="I1128" s="1" t="s">
        <v>1237</v>
      </c>
      <c r="J1128" s="56">
        <v>20</v>
      </c>
      <c r="K1128" s="81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57">
        <f>ROUND(Tableau1[[#This Row],[Prix_Unit_HT]],2)*Tableau1[[#This Row],[Qte_commande]]</f>
        <v>291.60000000000002</v>
      </c>
      <c r="P1128" s="57">
        <f>ROUND(Tableau1[[#This Row],[Prix_Unit_TTC]],2)*Tableau1[[#This Row],[Qte_commande]]</f>
        <v>306</v>
      </c>
      <c r="Q1128" s="1">
        <v>102.86</v>
      </c>
      <c r="R11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128" s="1"/>
      <c r="V1128" s="1"/>
    </row>
    <row r="1129" spans="1:22" ht="14.7" customHeight="1" x14ac:dyDescent="0.25">
      <c r="A1129" s="2">
        <v>43364</v>
      </c>
      <c r="B1129" s="56" t="s">
        <v>653</v>
      </c>
      <c r="C1129" s="1" t="s">
        <v>64</v>
      </c>
      <c r="D1129" s="1" t="s">
        <v>66</v>
      </c>
      <c r="E1129" s="193"/>
      <c r="G1129" s="1" t="s">
        <v>1247</v>
      </c>
      <c r="H1129" s="1" t="s">
        <v>1275</v>
      </c>
      <c r="I1129" s="1" t="s">
        <v>1237</v>
      </c>
      <c r="J1129" s="56">
        <v>20</v>
      </c>
      <c r="K1129" s="81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57">
        <f>ROUND(Tableau1[[#This Row],[Prix_Unit_HT]],2)*Tableau1[[#This Row],[Qte_commande]]</f>
        <v>194.4</v>
      </c>
      <c r="P1129" s="57">
        <f>ROUND(Tableau1[[#This Row],[Prix_Unit_TTC]],2)*Tableau1[[#This Row],[Qte_commande]]</f>
        <v>204</v>
      </c>
      <c r="Q1129" s="1">
        <v>68.569999999999993</v>
      </c>
      <c r="R11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29" s="1"/>
      <c r="V1129" s="1"/>
    </row>
    <row r="1130" spans="1:22" ht="14.7" customHeight="1" x14ac:dyDescent="0.25">
      <c r="A1130" s="2">
        <v>43367</v>
      </c>
      <c r="B1130" s="56" t="s">
        <v>486</v>
      </c>
      <c r="C1130" s="1" t="s">
        <v>487</v>
      </c>
      <c r="D1130" s="1" t="s">
        <v>285</v>
      </c>
      <c r="E1130" s="193"/>
      <c r="G1130" s="1" t="s">
        <v>1163</v>
      </c>
      <c r="H1130" s="7" t="s">
        <v>1274</v>
      </c>
      <c r="I1130" s="1" t="s">
        <v>1244</v>
      </c>
      <c r="J1130" s="56">
        <v>70</v>
      </c>
      <c r="K1130" s="81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57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57">
        <f>ROUND(Tableau1[[#This Row],[Prix_Unit_HT]],2)*Tableau1[[#This Row],[Qte_commande]]</f>
        <v>111.53999999999999</v>
      </c>
      <c r="P1130" s="57">
        <f>ROUND(Tableau1[[#This Row],[Prix_Unit_TTC]],2)*Tableau1[[#This Row],[Qte_commande]]</f>
        <v>133.85999999999999</v>
      </c>
      <c r="Q1130" s="1">
        <v>6</v>
      </c>
      <c r="R11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0" s="1"/>
      <c r="V1130" s="1"/>
    </row>
    <row r="1131" spans="1:22" ht="14.7" customHeight="1" x14ac:dyDescent="0.25">
      <c r="A1131" s="2">
        <v>43367</v>
      </c>
      <c r="B1131" s="56" t="s">
        <v>486</v>
      </c>
      <c r="C1131" s="1" t="s">
        <v>487</v>
      </c>
      <c r="D1131" s="1" t="s">
        <v>285</v>
      </c>
      <c r="E1131" s="193"/>
      <c r="G1131" s="1" t="s">
        <v>1163</v>
      </c>
      <c r="H1131" s="7" t="s">
        <v>1275</v>
      </c>
      <c r="I1131" s="7" t="s">
        <v>1242</v>
      </c>
      <c r="J1131" s="56">
        <v>20</v>
      </c>
      <c r="K1131" s="81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57">
        <f>ROUND(Tableau1[[#This Row],[Prix_Unit_HT]],2)*Tableau1[[#This Row],[Qte_commande]]</f>
        <v>21.36</v>
      </c>
      <c r="P1131" s="57">
        <f>ROUND(Tableau1[[#This Row],[Prix_Unit_TTC]],2)*Tableau1[[#This Row],[Qte_commande]]</f>
        <v>22.56</v>
      </c>
      <c r="Q1131" s="1">
        <v>6.86</v>
      </c>
      <c r="R11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31" s="1"/>
      <c r="V1131" s="1"/>
    </row>
    <row r="1132" spans="1:22" ht="14.7" customHeight="1" x14ac:dyDescent="0.25">
      <c r="A1132" s="2">
        <v>43367</v>
      </c>
      <c r="B1132" s="56" t="s">
        <v>486</v>
      </c>
      <c r="C1132" s="1" t="s">
        <v>487</v>
      </c>
      <c r="D1132" s="1" t="s">
        <v>285</v>
      </c>
      <c r="E1132" s="193"/>
      <c r="G1132" s="1" t="s">
        <v>1163</v>
      </c>
      <c r="H1132" s="7" t="s">
        <v>1274</v>
      </c>
      <c r="I1132" s="7" t="s">
        <v>1197</v>
      </c>
      <c r="J1132" s="56">
        <v>70</v>
      </c>
      <c r="K1132" s="81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57">
        <f>ROUND(Tableau1[[#This Row],[Prix_Unit_HT]],2)*Tableau1[[#This Row],[Qte_commande]]</f>
        <v>194.45999999999998</v>
      </c>
      <c r="P1132" s="57">
        <f>ROUND(Tableau1[[#This Row],[Prix_Unit_TTC]],2)*Tableau1[[#This Row],[Qte_commande]]</f>
        <v>233.34</v>
      </c>
      <c r="Q1132" s="1">
        <v>6</v>
      </c>
      <c r="R11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2" s="1"/>
      <c r="V1132" s="1"/>
    </row>
    <row r="1133" spans="1:22" ht="14.7" customHeight="1" x14ac:dyDescent="0.25">
      <c r="A1133" s="2">
        <v>43367</v>
      </c>
      <c r="B1133" s="56" t="s">
        <v>626</v>
      </c>
      <c r="C1133" s="1" t="s">
        <v>472</v>
      </c>
      <c r="D1133" s="1" t="s">
        <v>285</v>
      </c>
      <c r="E1133" s="193"/>
      <c r="G1133" s="1" t="s">
        <v>1163</v>
      </c>
      <c r="H1133" s="1" t="s">
        <v>1274</v>
      </c>
      <c r="I1133" s="1" t="s">
        <v>1226</v>
      </c>
      <c r="J1133" s="56">
        <v>70</v>
      </c>
      <c r="K1133" s="81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57">
        <f>ROUND(Tableau1[[#This Row],[Prix_Unit_HT]],2)*Tableau1[[#This Row],[Qte_commande]]</f>
        <v>161.10000000000002</v>
      </c>
      <c r="P1133" s="57">
        <f>ROUND(Tableau1[[#This Row],[Prix_Unit_TTC]],2)*Tableau1[[#This Row],[Qte_commande]]</f>
        <v>193.32</v>
      </c>
      <c r="Q1133" s="1">
        <v>6</v>
      </c>
      <c r="R11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3" s="1"/>
      <c r="V1133" s="1"/>
    </row>
    <row r="1134" spans="1:22" ht="14.7" customHeight="1" x14ac:dyDescent="0.25">
      <c r="A1134" s="2">
        <v>43367</v>
      </c>
      <c r="B1134" s="56" t="s">
        <v>486</v>
      </c>
      <c r="C1134" s="1" t="s">
        <v>487</v>
      </c>
      <c r="D1134" s="1" t="s">
        <v>285</v>
      </c>
      <c r="E1134" s="193"/>
      <c r="G1134" s="1" t="s">
        <v>1163</v>
      </c>
      <c r="H1134" s="1" t="s">
        <v>1274</v>
      </c>
      <c r="I1134" s="1" t="s">
        <v>1226</v>
      </c>
      <c r="J1134" s="56">
        <v>70</v>
      </c>
      <c r="K1134" s="81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57">
        <f>ROUND(Tableau1[[#This Row],[Prix_Unit_HT]],2)*Tableau1[[#This Row],[Qte_commande]]</f>
        <v>161.10000000000002</v>
      </c>
      <c r="P1134" s="57">
        <f>ROUND(Tableau1[[#This Row],[Prix_Unit_TTC]],2)*Tableau1[[#This Row],[Qte_commande]]</f>
        <v>193.32</v>
      </c>
      <c r="Q1134" s="1">
        <v>6</v>
      </c>
      <c r="R11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34" s="1"/>
      <c r="V1134" s="1"/>
    </row>
    <row r="1135" spans="1:22" ht="14.7" customHeight="1" x14ac:dyDescent="0.25">
      <c r="A1135" s="2">
        <v>43367</v>
      </c>
      <c r="B1135" s="56" t="s">
        <v>626</v>
      </c>
      <c r="C1135" s="1" t="s">
        <v>472</v>
      </c>
      <c r="D1135" s="1" t="s">
        <v>285</v>
      </c>
      <c r="E1135" s="193"/>
      <c r="G1135" s="1" t="s">
        <v>1163</v>
      </c>
      <c r="H1135" s="1" t="s">
        <v>1274</v>
      </c>
      <c r="I1135" s="1" t="s">
        <v>1175</v>
      </c>
      <c r="J1135" s="56">
        <v>70</v>
      </c>
      <c r="K1135" s="81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57">
        <f>ROUND(Tableau1[[#This Row],[Prix_Unit_HT]],2)*Tableau1[[#This Row],[Qte_commande]]</f>
        <v>334.56</v>
      </c>
      <c r="P1135" s="57">
        <f>ROUND(Tableau1[[#This Row],[Prix_Unit_TTC]],2)*Tableau1[[#This Row],[Qte_commande]]</f>
        <v>401.52</v>
      </c>
      <c r="Q1135" s="1">
        <v>24</v>
      </c>
      <c r="R11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135" s="1"/>
      <c r="V1135" s="1"/>
    </row>
    <row r="1136" spans="1:22" ht="14.7" customHeight="1" x14ac:dyDescent="0.25">
      <c r="A1136" s="2">
        <v>43367</v>
      </c>
      <c r="B1136" s="56" t="s">
        <v>486</v>
      </c>
      <c r="C1136" s="1" t="s">
        <v>487</v>
      </c>
      <c r="D1136" s="1" t="s">
        <v>285</v>
      </c>
      <c r="E1136" s="193"/>
      <c r="G1136" s="1" t="s">
        <v>1163</v>
      </c>
      <c r="H1136" s="1" t="s">
        <v>1274</v>
      </c>
      <c r="I1136" s="1" t="s">
        <v>1175</v>
      </c>
      <c r="J1136" s="56">
        <v>70</v>
      </c>
      <c r="K1136" s="81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57">
        <f>ROUND(Tableau1[[#This Row],[Prix_Unit_HT]],2)*Tableau1[[#This Row],[Qte_commande]]</f>
        <v>167.28</v>
      </c>
      <c r="P1136" s="57">
        <f>ROUND(Tableau1[[#This Row],[Prix_Unit_TTC]],2)*Tableau1[[#This Row],[Qte_commande]]</f>
        <v>200.76</v>
      </c>
      <c r="Q1136" s="1">
        <v>12</v>
      </c>
      <c r="R11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36" s="1"/>
      <c r="V1136" s="1"/>
    </row>
    <row r="1137" spans="1:22" ht="14.7" customHeight="1" x14ac:dyDescent="0.25">
      <c r="A1137" s="2">
        <v>43367</v>
      </c>
      <c r="B1137" s="56" t="s">
        <v>626</v>
      </c>
      <c r="C1137" s="1" t="s">
        <v>472</v>
      </c>
      <c r="D1137" s="1" t="s">
        <v>285</v>
      </c>
      <c r="E1137" s="193"/>
      <c r="G1137" s="1" t="s">
        <v>1163</v>
      </c>
      <c r="H1137" s="1" t="s">
        <v>1274</v>
      </c>
      <c r="I1137" s="1" t="s">
        <v>1175</v>
      </c>
      <c r="J1137" s="56">
        <v>175</v>
      </c>
      <c r="K1137" s="81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57">
        <f>ROUND(Tableau1[[#This Row],[Prix_Unit_HT]],2)*Tableau1[[#This Row],[Qte_commande]]</f>
        <v>774.48</v>
      </c>
      <c r="P1137" s="57">
        <f>ROUND(Tableau1[[#This Row],[Prix_Unit_TTC]],2)*Tableau1[[#This Row],[Qte_commande]]</f>
        <v>929.28</v>
      </c>
      <c r="Q1137" s="1">
        <v>60</v>
      </c>
      <c r="R11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7" s="1"/>
      <c r="V1137" s="1"/>
    </row>
    <row r="1138" spans="1:22" ht="14.7" customHeight="1" x14ac:dyDescent="0.25">
      <c r="A1138" s="2">
        <v>43367</v>
      </c>
      <c r="B1138" s="56" t="s">
        <v>486</v>
      </c>
      <c r="C1138" s="1" t="s">
        <v>487</v>
      </c>
      <c r="D1138" s="1" t="s">
        <v>285</v>
      </c>
      <c r="E1138" s="193"/>
      <c r="G1138" s="1" t="s">
        <v>1163</v>
      </c>
      <c r="H1138" s="1" t="s">
        <v>1274</v>
      </c>
      <c r="I1138" s="1" t="s">
        <v>1175</v>
      </c>
      <c r="J1138" s="56">
        <v>175</v>
      </c>
      <c r="K1138" s="81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57">
        <f>ROUND(Tableau1[[#This Row],[Prix_Unit_HT]],2)*Tableau1[[#This Row],[Qte_commande]]</f>
        <v>774.48</v>
      </c>
      <c r="P1138" s="57">
        <f>ROUND(Tableau1[[#This Row],[Prix_Unit_TTC]],2)*Tableau1[[#This Row],[Qte_commande]]</f>
        <v>929.28</v>
      </c>
      <c r="Q1138" s="1">
        <v>60</v>
      </c>
      <c r="R11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138" s="1"/>
      <c r="V1138" s="1"/>
    </row>
    <row r="1139" spans="1:22" ht="14.7" customHeight="1" x14ac:dyDescent="0.25">
      <c r="A1139" s="2">
        <v>43367</v>
      </c>
      <c r="B1139" s="56" t="s">
        <v>526</v>
      </c>
      <c r="C1139" s="1" t="s">
        <v>70</v>
      </c>
      <c r="D1139" s="1" t="s">
        <v>20</v>
      </c>
      <c r="E1139" s="193"/>
      <c r="G1139" s="1" t="s">
        <v>1163</v>
      </c>
      <c r="H1139" s="1" t="s">
        <v>1274</v>
      </c>
      <c r="I1139" s="1" t="s">
        <v>1175</v>
      </c>
      <c r="J1139" s="56">
        <v>175</v>
      </c>
      <c r="K1139" s="81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57">
        <f>ROUND(Tableau1[[#This Row],[Prix_Unit_HT]],2)*Tableau1[[#This Row],[Qte_commande]]</f>
        <v>387.24</v>
      </c>
      <c r="P1139" s="57">
        <f>ROUND(Tableau1[[#This Row],[Prix_Unit_TTC]],2)*Tableau1[[#This Row],[Qte_commande]]</f>
        <v>464.64</v>
      </c>
      <c r="Q1139" s="1">
        <v>30</v>
      </c>
      <c r="R11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139" s="1"/>
      <c r="V1139" s="1"/>
    </row>
    <row r="1140" spans="1:22" ht="14.7" customHeight="1" x14ac:dyDescent="0.25">
      <c r="A1140" s="2">
        <v>43367</v>
      </c>
      <c r="B1140" s="56" t="s">
        <v>486</v>
      </c>
      <c r="C1140" s="1" t="s">
        <v>487</v>
      </c>
      <c r="D1140" s="1" t="s">
        <v>285</v>
      </c>
      <c r="E1140" s="193"/>
      <c r="G1140" s="1" t="s">
        <v>1163</v>
      </c>
      <c r="H1140" s="1" t="s">
        <v>1274</v>
      </c>
      <c r="I1140" s="1" t="s">
        <v>1188</v>
      </c>
      <c r="J1140" s="56">
        <v>70</v>
      </c>
      <c r="K1140" s="81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57">
        <f>ROUND(Tableau1[[#This Row],[Prix_Unit_HT]],2)*Tableau1[[#This Row],[Qte_commande]]</f>
        <v>111.06</v>
      </c>
      <c r="P1140" s="57">
        <f>ROUND(Tableau1[[#This Row],[Prix_Unit_TTC]],2)*Tableau1[[#This Row],[Qte_commande]]</f>
        <v>133.26</v>
      </c>
      <c r="Q1140" s="1">
        <v>6</v>
      </c>
      <c r="R11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0" s="1"/>
      <c r="V1140" s="1"/>
    </row>
    <row r="1141" spans="1:22" ht="14.7" customHeight="1" x14ac:dyDescent="0.25">
      <c r="A1141" s="2">
        <v>43367</v>
      </c>
      <c r="B1141" s="56" t="s">
        <v>626</v>
      </c>
      <c r="C1141" s="1" t="s">
        <v>472</v>
      </c>
      <c r="D1141" s="1" t="s">
        <v>285</v>
      </c>
      <c r="E1141" s="193"/>
      <c r="G1141" s="1" t="s">
        <v>1163</v>
      </c>
      <c r="H1141" s="1" t="s">
        <v>1274</v>
      </c>
      <c r="I1141" s="1" t="s">
        <v>1189</v>
      </c>
      <c r="J1141" s="56">
        <v>70</v>
      </c>
      <c r="K1141" s="81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57">
        <f>ROUND(Tableau1[[#This Row],[Prix_Unit_HT]],2)*Tableau1[[#This Row],[Qte_commande]]</f>
        <v>101.10000000000001</v>
      </c>
      <c r="P1141" s="57">
        <f>ROUND(Tableau1[[#This Row],[Prix_Unit_TTC]],2)*Tableau1[[#This Row],[Qte_commande]]</f>
        <v>121.38</v>
      </c>
      <c r="Q1141" s="1">
        <v>6</v>
      </c>
      <c r="R11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1" s="1"/>
      <c r="V1141" s="1"/>
    </row>
    <row r="1142" spans="1:22" ht="14.7" customHeight="1" x14ac:dyDescent="0.25">
      <c r="A1142" s="2">
        <v>43367</v>
      </c>
      <c r="B1142" s="56" t="s">
        <v>526</v>
      </c>
      <c r="C1142" s="1" t="s">
        <v>70</v>
      </c>
      <c r="D1142" s="1" t="s">
        <v>20</v>
      </c>
      <c r="E1142" s="193"/>
      <c r="G1142" s="1" t="s">
        <v>1247</v>
      </c>
      <c r="H1142" s="1" t="s">
        <v>1274</v>
      </c>
      <c r="I1142" s="1" t="s">
        <v>1218</v>
      </c>
      <c r="J1142" s="56">
        <v>70</v>
      </c>
      <c r="K1142" s="81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57">
        <f>ROUND(Tableau1[[#This Row],[Prix_Unit_HT]],2)*Tableau1[[#This Row],[Qte_commande]]</f>
        <v>142.80000000000001</v>
      </c>
      <c r="P1142" s="57">
        <f>ROUND(Tableau1[[#This Row],[Prix_Unit_TTC]],2)*Tableau1[[#This Row],[Qte_commande]]</f>
        <v>171.35999999999999</v>
      </c>
      <c r="Q1142" s="1">
        <v>12</v>
      </c>
      <c r="R11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42" s="1"/>
      <c r="V1142" s="1"/>
    </row>
    <row r="1143" spans="1:22" ht="14.7" customHeight="1" x14ac:dyDescent="0.25">
      <c r="A1143" s="2">
        <v>43367</v>
      </c>
      <c r="B1143" s="56" t="s">
        <v>526</v>
      </c>
      <c r="C1143" s="1" t="s">
        <v>70</v>
      </c>
      <c r="D1143" s="1" t="s">
        <v>20</v>
      </c>
      <c r="E1143" s="193"/>
      <c r="G1143" s="1" t="s">
        <v>1163</v>
      </c>
      <c r="H1143" s="1" t="s">
        <v>1274</v>
      </c>
      <c r="I1143" s="1" t="s">
        <v>1216</v>
      </c>
      <c r="J1143" s="56">
        <v>100</v>
      </c>
      <c r="K1143" s="81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57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57">
        <f>ROUND(Tableau1[[#This Row],[Prix_Unit_HT]],2)*Tableau1[[#This Row],[Qte_commande]]</f>
        <v>0</v>
      </c>
      <c r="P1143" s="57">
        <f>ROUND(Tableau1[[#This Row],[Prix_Unit_TTC]],2)*Tableau1[[#This Row],[Qte_commande]]</f>
        <v>0</v>
      </c>
      <c r="Q1143" s="1">
        <v>17.14</v>
      </c>
      <c r="R11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43" s="1"/>
      <c r="V1143" s="1"/>
    </row>
    <row r="1144" spans="1:22" ht="14.7" customHeight="1" x14ac:dyDescent="0.25">
      <c r="A1144" s="2">
        <v>43367</v>
      </c>
      <c r="B1144" s="56" t="s">
        <v>526</v>
      </c>
      <c r="C1144" s="1" t="s">
        <v>70</v>
      </c>
      <c r="D1144" s="1" t="s">
        <v>20</v>
      </c>
      <c r="E1144" s="193"/>
      <c r="G1144" s="1" t="s">
        <v>1163</v>
      </c>
      <c r="H1144" s="1" t="s">
        <v>1274</v>
      </c>
      <c r="I1144" s="1" t="s">
        <v>1216</v>
      </c>
      <c r="J1144" s="56">
        <v>100</v>
      </c>
      <c r="K1144" s="81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57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57">
        <f>ROUND(Tableau1[[#This Row],[Prix_Unit_HT]],2)*Tableau1[[#This Row],[Qte_commande]]</f>
        <v>0</v>
      </c>
      <c r="P1144" s="57">
        <f>ROUND(Tableau1[[#This Row],[Prix_Unit_TTC]],2)*Tableau1[[#This Row],[Qte_commande]]</f>
        <v>0</v>
      </c>
      <c r="Q1144" s="1">
        <v>34.29</v>
      </c>
      <c r="R11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144" s="1"/>
      <c r="V1144" s="1"/>
    </row>
    <row r="1145" spans="1:22" ht="14.7" customHeight="1" x14ac:dyDescent="0.25">
      <c r="A1145" s="2">
        <v>43367</v>
      </c>
      <c r="B1145" s="56" t="s">
        <v>486</v>
      </c>
      <c r="C1145" s="1" t="s">
        <v>487</v>
      </c>
      <c r="D1145" s="1" t="s">
        <v>285</v>
      </c>
      <c r="E1145" s="193"/>
      <c r="G1145" s="1" t="s">
        <v>1163</v>
      </c>
      <c r="H1145" s="1" t="s">
        <v>1275</v>
      </c>
      <c r="I1145" s="1" t="s">
        <v>1241</v>
      </c>
      <c r="J1145" s="56">
        <v>20</v>
      </c>
      <c r="K1145" s="81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57">
        <f>ROUND(Tableau1[[#This Row],[Prix_Unit_HT]],2)*Tableau1[[#This Row],[Qte_commande]]</f>
        <v>21.36</v>
      </c>
      <c r="P1145" s="57">
        <f>ROUND(Tableau1[[#This Row],[Prix_Unit_TTC]],2)*Tableau1[[#This Row],[Qte_commande]]</f>
        <v>22.56</v>
      </c>
      <c r="Q1145" s="1">
        <v>6.86</v>
      </c>
      <c r="R11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5" s="1"/>
      <c r="V1145" s="1"/>
    </row>
    <row r="1146" spans="1:22" ht="14.7" customHeight="1" x14ac:dyDescent="0.25">
      <c r="A1146" s="2">
        <v>43370</v>
      </c>
      <c r="B1146" s="56" t="s">
        <v>491</v>
      </c>
      <c r="C1146" s="1" t="s">
        <v>2</v>
      </c>
      <c r="D1146" s="1" t="s">
        <v>4</v>
      </c>
      <c r="E1146" s="193"/>
      <c r="G1146" s="1" t="s">
        <v>1247</v>
      </c>
      <c r="H1146" s="7" t="s">
        <v>1275</v>
      </c>
      <c r="I1146" s="7" t="s">
        <v>1240</v>
      </c>
      <c r="J1146" s="56">
        <v>20</v>
      </c>
      <c r="K1146" s="81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57">
        <f>ROUND(Tableau1[[#This Row],[Prix_Unit_HT]],2)*Tableau1[[#This Row],[Qte_commande]]</f>
        <v>19.440000000000001</v>
      </c>
      <c r="P1146" s="57">
        <f>ROUND(Tableau1[[#This Row],[Prix_Unit_TTC]],2)*Tableau1[[#This Row],[Qte_commande]]</f>
        <v>20.399999999999999</v>
      </c>
      <c r="Q1146" s="1">
        <v>6.86</v>
      </c>
      <c r="R11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6" s="1"/>
      <c r="V1146" s="1"/>
    </row>
    <row r="1147" spans="1:22" ht="14.7" customHeight="1" x14ac:dyDescent="0.25">
      <c r="A1147" s="2">
        <v>43370</v>
      </c>
      <c r="B1147" s="56" t="s">
        <v>489</v>
      </c>
      <c r="C1147" s="1" t="s">
        <v>490</v>
      </c>
      <c r="D1147" s="1" t="s">
        <v>4</v>
      </c>
      <c r="E1147" s="193"/>
      <c r="G1147" s="1" t="s">
        <v>1163</v>
      </c>
      <c r="H1147" s="7" t="s">
        <v>1275</v>
      </c>
      <c r="I1147" s="7" t="s">
        <v>1242</v>
      </c>
      <c r="J1147" s="56">
        <v>20</v>
      </c>
      <c r="K1147" s="81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57">
        <f>ROUND(Tableau1[[#This Row],[Prix_Unit_HT]],2)*Tableau1[[#This Row],[Qte_commande]]</f>
        <v>21.36</v>
      </c>
      <c r="P1147" s="57">
        <f>ROUND(Tableau1[[#This Row],[Prix_Unit_TTC]],2)*Tableau1[[#This Row],[Qte_commande]]</f>
        <v>22.56</v>
      </c>
      <c r="Q1147" s="1">
        <v>6.86</v>
      </c>
      <c r="R11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47" s="1"/>
      <c r="V1147" s="1"/>
    </row>
    <row r="1148" spans="1:22" ht="14.7" customHeight="1" x14ac:dyDescent="0.25">
      <c r="A1148" s="2">
        <v>43370</v>
      </c>
      <c r="B1148" s="56" t="s">
        <v>491</v>
      </c>
      <c r="C1148" s="1" t="s">
        <v>2</v>
      </c>
      <c r="D1148" s="1" t="s">
        <v>4</v>
      </c>
      <c r="E1148" s="193"/>
      <c r="G1148" s="1" t="s">
        <v>1247</v>
      </c>
      <c r="H1148" s="7" t="s">
        <v>1274</v>
      </c>
      <c r="I1148" s="7" t="s">
        <v>1197</v>
      </c>
      <c r="J1148" s="56">
        <v>70</v>
      </c>
      <c r="K1148" s="81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57">
        <f>ROUND(Tableau1[[#This Row],[Prix_Unit_HT]],2)*Tableau1[[#This Row],[Qte_commande]]</f>
        <v>178.98</v>
      </c>
      <c r="P1148" s="57">
        <f>ROUND(Tableau1[[#This Row],[Prix_Unit_TTC]],2)*Tableau1[[#This Row],[Qte_commande]]</f>
        <v>214.74</v>
      </c>
      <c r="Q1148" s="1">
        <v>6</v>
      </c>
      <c r="R11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48" s="1"/>
      <c r="V1148" s="1"/>
    </row>
    <row r="1149" spans="1:22" ht="14.7" customHeight="1" x14ac:dyDescent="0.25">
      <c r="A1149" s="2">
        <v>43370</v>
      </c>
      <c r="B1149" s="56" t="s">
        <v>488</v>
      </c>
      <c r="C1149" s="1" t="s">
        <v>452</v>
      </c>
      <c r="D1149" s="1" t="s">
        <v>453</v>
      </c>
      <c r="E1149" s="193"/>
      <c r="G1149" s="1" t="s">
        <v>1247</v>
      </c>
      <c r="H1149" s="7" t="s">
        <v>1274</v>
      </c>
      <c r="I1149" s="7" t="s">
        <v>1197</v>
      </c>
      <c r="J1149" s="56">
        <v>70</v>
      </c>
      <c r="K1149" s="81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57">
        <f>ROUND(Tableau1[[#This Row],[Prix_Unit_HT]],2)*Tableau1[[#This Row],[Qte_commande]]</f>
        <v>59.66</v>
      </c>
      <c r="P1149" s="57">
        <f>ROUND(Tableau1[[#This Row],[Prix_Unit_TTC]],2)*Tableau1[[#This Row],[Qte_commande]]</f>
        <v>71.58</v>
      </c>
      <c r="Q1149" s="1">
        <v>2</v>
      </c>
      <c r="R11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49" s="1"/>
      <c r="V1149" s="1"/>
    </row>
    <row r="1150" spans="1:22" ht="14.7" customHeight="1" x14ac:dyDescent="0.25">
      <c r="A1150" s="2">
        <v>43370</v>
      </c>
      <c r="B1150" s="56" t="s">
        <v>489</v>
      </c>
      <c r="C1150" s="1" t="s">
        <v>490</v>
      </c>
      <c r="D1150" s="1" t="s">
        <v>4</v>
      </c>
      <c r="E1150" s="193"/>
      <c r="G1150" s="1" t="s">
        <v>1163</v>
      </c>
      <c r="H1150" s="1" t="s">
        <v>1274</v>
      </c>
      <c r="I1150" s="1" t="s">
        <v>1226</v>
      </c>
      <c r="J1150" s="56">
        <v>70</v>
      </c>
      <c r="K1150" s="81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57">
        <f>ROUND(Tableau1[[#This Row],[Prix_Unit_HT]],2)*Tableau1[[#This Row],[Qte_commande]]</f>
        <v>80.550000000000011</v>
      </c>
      <c r="P1150" s="57">
        <f>ROUND(Tableau1[[#This Row],[Prix_Unit_TTC]],2)*Tableau1[[#This Row],[Qte_commande]]</f>
        <v>96.66</v>
      </c>
      <c r="Q1150" s="1">
        <v>3</v>
      </c>
      <c r="R11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150" s="1"/>
      <c r="V1150" s="1"/>
    </row>
    <row r="1151" spans="1:22" ht="14.7" customHeight="1" x14ac:dyDescent="0.25">
      <c r="A1151" s="2">
        <v>43370</v>
      </c>
      <c r="B1151" s="56" t="s">
        <v>491</v>
      </c>
      <c r="C1151" s="1" t="s">
        <v>2</v>
      </c>
      <c r="D1151" s="1" t="s">
        <v>4</v>
      </c>
      <c r="E1151" s="193"/>
      <c r="G1151" s="1" t="s">
        <v>1247</v>
      </c>
      <c r="H1151" s="1" t="s">
        <v>1274</v>
      </c>
      <c r="I1151" s="1" t="s">
        <v>1175</v>
      </c>
      <c r="J1151" s="56">
        <v>70</v>
      </c>
      <c r="K1151" s="81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57">
        <f>ROUND(Tableau1[[#This Row],[Prix_Unit_HT]],2)*Tableau1[[#This Row],[Qte_commande]]</f>
        <v>601.43999999999994</v>
      </c>
      <c r="P1151" s="57">
        <f>ROUND(Tableau1[[#This Row],[Prix_Unit_TTC]],2)*Tableau1[[#This Row],[Qte_commande]]</f>
        <v>721.92</v>
      </c>
      <c r="Q1151" s="1">
        <v>48</v>
      </c>
      <c r="R11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51" s="1"/>
      <c r="V1151" s="1"/>
    </row>
    <row r="1152" spans="1:22" ht="14.7" customHeight="1" x14ac:dyDescent="0.25">
      <c r="A1152" s="2">
        <v>43370</v>
      </c>
      <c r="B1152" s="56" t="s">
        <v>491</v>
      </c>
      <c r="C1152" s="1" t="s">
        <v>2</v>
      </c>
      <c r="D1152" s="1" t="s">
        <v>4</v>
      </c>
      <c r="E1152" s="193"/>
      <c r="G1152" s="1" t="s">
        <v>1247</v>
      </c>
      <c r="H1152" s="1" t="s">
        <v>1274</v>
      </c>
      <c r="I1152" s="1" t="s">
        <v>1227</v>
      </c>
      <c r="J1152" s="56">
        <v>70</v>
      </c>
      <c r="K1152" s="81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57">
        <f>ROUND(Tableau1[[#This Row],[Prix_Unit_HT]],2)*Tableau1[[#This Row],[Qte_commande]]</f>
        <v>319.86</v>
      </c>
      <c r="P1152" s="57">
        <f>ROUND(Tableau1[[#This Row],[Prix_Unit_TTC]],2)*Tableau1[[#This Row],[Qte_commande]]</f>
        <v>383.76</v>
      </c>
      <c r="Q1152" s="1">
        <v>18</v>
      </c>
      <c r="R11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152" s="1"/>
      <c r="V1152" s="1"/>
    </row>
    <row r="1153" spans="1:22" ht="14.7" customHeight="1" x14ac:dyDescent="0.25">
      <c r="A1153" s="2">
        <v>43370</v>
      </c>
      <c r="B1153" s="56" t="s">
        <v>488</v>
      </c>
      <c r="C1153" s="1" t="s">
        <v>452</v>
      </c>
      <c r="D1153" s="1" t="s">
        <v>453</v>
      </c>
      <c r="E1153" s="193"/>
      <c r="G1153" s="1" t="s">
        <v>1247</v>
      </c>
      <c r="H1153" s="1" t="s">
        <v>1274</v>
      </c>
      <c r="I1153" s="1" t="s">
        <v>1227</v>
      </c>
      <c r="J1153" s="56">
        <v>70</v>
      </c>
      <c r="K1153" s="81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57">
        <f>ROUND(Tableau1[[#This Row],[Prix_Unit_HT]],2)*Tableau1[[#This Row],[Qte_commande]]</f>
        <v>35.54</v>
      </c>
      <c r="P1153" s="57">
        <f>ROUND(Tableau1[[#This Row],[Prix_Unit_TTC]],2)*Tableau1[[#This Row],[Qte_commande]]</f>
        <v>42.64</v>
      </c>
      <c r="Q1153" s="1">
        <v>2</v>
      </c>
      <c r="R11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3" s="1"/>
      <c r="V1153" s="1"/>
    </row>
    <row r="1154" spans="1:22" ht="14.7" customHeight="1" x14ac:dyDescent="0.25">
      <c r="A1154" s="2">
        <v>43370</v>
      </c>
      <c r="B1154" s="56" t="s">
        <v>716</v>
      </c>
      <c r="C1154" s="1" t="s">
        <v>374</v>
      </c>
      <c r="D1154" s="1" t="s">
        <v>4</v>
      </c>
      <c r="E1154" s="193"/>
      <c r="G1154" s="1" t="s">
        <v>1163</v>
      </c>
      <c r="H1154" s="1" t="s">
        <v>1275</v>
      </c>
      <c r="I1154" s="1" t="s">
        <v>1243</v>
      </c>
      <c r="J1154" s="56">
        <v>20</v>
      </c>
      <c r="K1154" s="81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57">
        <f>ROUND(Tableau1[[#This Row],[Prix_Unit_HT]],2)*Tableau1[[#This Row],[Qte_commande]]</f>
        <v>213.6</v>
      </c>
      <c r="P1154" s="57">
        <f>ROUND(Tableau1[[#This Row],[Prix_Unit_TTC]],2)*Tableau1[[#This Row],[Qte_commande]]</f>
        <v>225.6</v>
      </c>
      <c r="Q1154" s="1">
        <v>68.569999999999993</v>
      </c>
      <c r="R11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154" s="1"/>
      <c r="V1154" s="1"/>
    </row>
    <row r="1155" spans="1:22" ht="14.7" customHeight="1" x14ac:dyDescent="0.25">
      <c r="A1155" s="2">
        <v>43370</v>
      </c>
      <c r="B1155" s="56" t="s">
        <v>488</v>
      </c>
      <c r="C1155" s="1" t="s">
        <v>452</v>
      </c>
      <c r="D1155" s="1" t="s">
        <v>453</v>
      </c>
      <c r="E1155" s="193"/>
      <c r="G1155" s="1" t="s">
        <v>1247</v>
      </c>
      <c r="H1155" s="1" t="s">
        <v>1274</v>
      </c>
      <c r="I1155" s="1" t="s">
        <v>1188</v>
      </c>
      <c r="J1155" s="56">
        <v>70</v>
      </c>
      <c r="K1155" s="81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57">
        <f>ROUND(Tableau1[[#This Row],[Prix_Unit_HT]],2)*Tableau1[[#This Row],[Qte_commande]]</f>
        <v>98.100000000000009</v>
      </c>
      <c r="P1155" s="57">
        <f>ROUND(Tableau1[[#This Row],[Prix_Unit_TTC]],2)*Tableau1[[#This Row],[Qte_commande]]</f>
        <v>117.72</v>
      </c>
      <c r="Q1155" s="1">
        <v>6</v>
      </c>
      <c r="R11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5" s="1"/>
      <c r="V1155" s="1"/>
    </row>
    <row r="1156" spans="1:22" ht="14.7" customHeight="1" x14ac:dyDescent="0.25">
      <c r="A1156" s="2">
        <v>43370</v>
      </c>
      <c r="B1156" s="56" t="s">
        <v>491</v>
      </c>
      <c r="C1156" s="1" t="s">
        <v>2</v>
      </c>
      <c r="D1156" s="1" t="s">
        <v>4</v>
      </c>
      <c r="E1156" s="193"/>
      <c r="G1156" s="1" t="s">
        <v>1247</v>
      </c>
      <c r="H1156" s="1" t="s">
        <v>1274</v>
      </c>
      <c r="I1156" s="1" t="s">
        <v>1188</v>
      </c>
      <c r="J1156" s="56">
        <v>70</v>
      </c>
      <c r="K1156" s="81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57">
        <f>ROUND(Tableau1[[#This Row],[Prix_Unit_HT]],2)*Tableau1[[#This Row],[Qte_commande]]</f>
        <v>98.100000000000009</v>
      </c>
      <c r="P1156" s="57">
        <f>ROUND(Tableau1[[#This Row],[Prix_Unit_TTC]],2)*Tableau1[[#This Row],[Qte_commande]]</f>
        <v>117.72</v>
      </c>
      <c r="Q1156" s="1">
        <v>6</v>
      </c>
      <c r="R11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6" s="1"/>
      <c r="V1156" s="1"/>
    </row>
    <row r="1157" spans="1:22" ht="14.7" customHeight="1" x14ac:dyDescent="0.25">
      <c r="A1157" s="2">
        <v>43370</v>
      </c>
      <c r="B1157" s="56" t="s">
        <v>489</v>
      </c>
      <c r="C1157" s="1" t="s">
        <v>490</v>
      </c>
      <c r="D1157" s="1" t="s">
        <v>4</v>
      </c>
      <c r="E1157" s="193"/>
      <c r="G1157" s="1" t="s">
        <v>1163</v>
      </c>
      <c r="H1157" s="1" t="s">
        <v>1274</v>
      </c>
      <c r="I1157" s="1" t="s">
        <v>1188</v>
      </c>
      <c r="J1157" s="56">
        <v>70</v>
      </c>
      <c r="K1157" s="81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57">
        <f>ROUND(Tableau1[[#This Row],[Prix_Unit_HT]],2)*Tableau1[[#This Row],[Qte_commande]]</f>
        <v>111.06</v>
      </c>
      <c r="P1157" s="57">
        <f>ROUND(Tableau1[[#This Row],[Prix_Unit_TTC]],2)*Tableau1[[#This Row],[Qte_commande]]</f>
        <v>133.26</v>
      </c>
      <c r="Q1157" s="1">
        <v>6</v>
      </c>
      <c r="R11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7" s="1"/>
      <c r="V1157" s="1"/>
    </row>
    <row r="1158" spans="1:22" ht="14.7" customHeight="1" x14ac:dyDescent="0.25">
      <c r="A1158" s="2">
        <v>43370</v>
      </c>
      <c r="B1158" s="56" t="s">
        <v>488</v>
      </c>
      <c r="C1158" s="1" t="s">
        <v>452</v>
      </c>
      <c r="D1158" s="1" t="s">
        <v>453</v>
      </c>
      <c r="E1158" s="193"/>
      <c r="G1158" s="1" t="s">
        <v>1247</v>
      </c>
      <c r="H1158" s="1" t="s">
        <v>1274</v>
      </c>
      <c r="I1158" s="1" t="s">
        <v>1189</v>
      </c>
      <c r="J1158" s="56">
        <v>70</v>
      </c>
      <c r="K1158" s="81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57">
        <f>ROUND(Tableau1[[#This Row],[Prix_Unit_HT]],2)*Tableau1[[#This Row],[Qte_commande]]</f>
        <v>29.38</v>
      </c>
      <c r="P1158" s="57">
        <f>ROUND(Tableau1[[#This Row],[Prix_Unit_TTC]],2)*Tableau1[[#This Row],[Qte_commande]]</f>
        <v>35.26</v>
      </c>
      <c r="Q1158" s="1">
        <v>2</v>
      </c>
      <c r="R11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58" s="1"/>
      <c r="V1158" s="1"/>
    </row>
    <row r="1159" spans="1:22" ht="14.7" customHeight="1" x14ac:dyDescent="0.25">
      <c r="A1159" s="2">
        <v>43370</v>
      </c>
      <c r="B1159" s="56" t="s">
        <v>489</v>
      </c>
      <c r="C1159" s="1" t="s">
        <v>490</v>
      </c>
      <c r="D1159" s="1" t="s">
        <v>4</v>
      </c>
      <c r="E1159" s="193"/>
      <c r="G1159" s="1" t="s">
        <v>1163</v>
      </c>
      <c r="H1159" s="1" t="s">
        <v>1274</v>
      </c>
      <c r="I1159" s="1" t="s">
        <v>1189</v>
      </c>
      <c r="J1159" s="56">
        <v>70</v>
      </c>
      <c r="K1159" s="81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57">
        <f>ROUND(Tableau1[[#This Row],[Prix_Unit_HT]],2)*Tableau1[[#This Row],[Qte_commande]]</f>
        <v>101.10000000000001</v>
      </c>
      <c r="P1159" s="57">
        <f>ROUND(Tableau1[[#This Row],[Prix_Unit_TTC]],2)*Tableau1[[#This Row],[Qte_commande]]</f>
        <v>121.38</v>
      </c>
      <c r="Q1159" s="1">
        <v>6</v>
      </c>
      <c r="R11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59" s="1"/>
      <c r="V1159" s="1"/>
    </row>
    <row r="1160" spans="1:22" ht="14.7" customHeight="1" x14ac:dyDescent="0.25">
      <c r="A1160" s="2">
        <v>43370</v>
      </c>
      <c r="B1160" s="56" t="s">
        <v>488</v>
      </c>
      <c r="C1160" s="1" t="s">
        <v>452</v>
      </c>
      <c r="D1160" s="1" t="s">
        <v>453</v>
      </c>
      <c r="E1160" s="193"/>
      <c r="G1160" s="1" t="s">
        <v>1247</v>
      </c>
      <c r="H1160" s="1" t="s">
        <v>1275</v>
      </c>
      <c r="I1160" s="1" t="s">
        <v>1241</v>
      </c>
      <c r="J1160" s="56">
        <v>20</v>
      </c>
      <c r="K1160" s="81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57">
        <f>ROUND(Tableau1[[#This Row],[Prix_Unit_HT]],2)*Tableau1[[#This Row],[Qte_commande]]</f>
        <v>19.440000000000001</v>
      </c>
      <c r="P1160" s="57">
        <f>ROUND(Tableau1[[#This Row],[Prix_Unit_TTC]],2)*Tableau1[[#This Row],[Qte_commande]]</f>
        <v>20.399999999999999</v>
      </c>
      <c r="Q1160" s="1">
        <v>6.86</v>
      </c>
      <c r="R11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0" s="1"/>
      <c r="V1160" s="1"/>
    </row>
    <row r="1161" spans="1:22" ht="14.7" customHeight="1" x14ac:dyDescent="0.25">
      <c r="A1161" s="2">
        <v>43370</v>
      </c>
      <c r="B1161" s="56" t="s">
        <v>491</v>
      </c>
      <c r="C1161" s="1" t="s">
        <v>2</v>
      </c>
      <c r="D1161" s="1" t="s">
        <v>4</v>
      </c>
      <c r="E1161" s="193"/>
      <c r="G1161" s="1" t="s">
        <v>1247</v>
      </c>
      <c r="H1161" s="1" t="s">
        <v>1275</v>
      </c>
      <c r="I1161" s="1" t="s">
        <v>1241</v>
      </c>
      <c r="J1161" s="56">
        <v>20</v>
      </c>
      <c r="K1161" s="81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57">
        <f>ROUND(Tableau1[[#This Row],[Prix_Unit_HT]],2)*Tableau1[[#This Row],[Qte_commande]]</f>
        <v>38.880000000000003</v>
      </c>
      <c r="P1161" s="57">
        <f>ROUND(Tableau1[[#This Row],[Prix_Unit_TTC]],2)*Tableau1[[#This Row],[Qte_commande]]</f>
        <v>40.799999999999997</v>
      </c>
      <c r="Q1161" s="1">
        <v>13.71</v>
      </c>
      <c r="R11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161" s="1"/>
      <c r="V1161" s="1"/>
    </row>
    <row r="1162" spans="1:22" ht="14.7" customHeight="1" x14ac:dyDescent="0.25">
      <c r="A1162" s="2">
        <v>43370</v>
      </c>
      <c r="B1162" s="56" t="s">
        <v>489</v>
      </c>
      <c r="C1162" s="1" t="s">
        <v>490</v>
      </c>
      <c r="D1162" s="1" t="s">
        <v>4</v>
      </c>
      <c r="E1162" s="193"/>
      <c r="G1162" s="1" t="s">
        <v>1163</v>
      </c>
      <c r="H1162" s="1" t="s">
        <v>1275</v>
      </c>
      <c r="I1162" s="1" t="s">
        <v>1237</v>
      </c>
      <c r="J1162" s="56">
        <v>20</v>
      </c>
      <c r="K1162" s="81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57">
        <f>ROUND(Tableau1[[#This Row],[Prix_Unit_HT]],2)*Tableau1[[#This Row],[Qte_commande]]</f>
        <v>21.36</v>
      </c>
      <c r="P1162" s="57">
        <f>ROUND(Tableau1[[#This Row],[Prix_Unit_TTC]],2)*Tableau1[[#This Row],[Qte_commande]]</f>
        <v>22.56</v>
      </c>
      <c r="Q1162" s="1">
        <v>6.86</v>
      </c>
      <c r="R11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162" s="1"/>
      <c r="V1162" s="1"/>
    </row>
    <row r="1163" spans="1:22" ht="14.7" customHeight="1" x14ac:dyDescent="0.25">
      <c r="A1163" s="2">
        <v>43374</v>
      </c>
      <c r="B1163" s="56" t="s">
        <v>492</v>
      </c>
      <c r="C1163" s="1" t="s">
        <v>447</v>
      </c>
      <c r="D1163" s="1" t="s">
        <v>20</v>
      </c>
      <c r="E1163" s="193"/>
      <c r="G1163" s="1" t="s">
        <v>1247</v>
      </c>
      <c r="H1163" s="7" t="s">
        <v>1274</v>
      </c>
      <c r="I1163" s="7" t="s">
        <v>1197</v>
      </c>
      <c r="J1163" s="56">
        <v>70</v>
      </c>
      <c r="K1163" s="81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57">
        <f>ROUND(Tableau1[[#This Row],[Prix_Unit_HT]],2)*Tableau1[[#This Row],[Qte_commande]]</f>
        <v>178.98</v>
      </c>
      <c r="P1163" s="57">
        <f>ROUND(Tableau1[[#This Row],[Prix_Unit_TTC]],2)*Tableau1[[#This Row],[Qte_commande]]</f>
        <v>214.74</v>
      </c>
      <c r="Q1163" s="1">
        <v>6</v>
      </c>
      <c r="R11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3" s="1"/>
      <c r="V1163" s="1"/>
    </row>
    <row r="1164" spans="1:22" ht="14.7" customHeight="1" x14ac:dyDescent="0.25">
      <c r="A1164" s="2">
        <v>43374</v>
      </c>
      <c r="B1164" s="56" t="s">
        <v>492</v>
      </c>
      <c r="C1164" s="1" t="s">
        <v>447</v>
      </c>
      <c r="D1164" s="1" t="s">
        <v>20</v>
      </c>
      <c r="E1164" s="193"/>
      <c r="G1164" s="1" t="s">
        <v>1247</v>
      </c>
      <c r="H1164" s="1" t="s">
        <v>1274</v>
      </c>
      <c r="I1164" s="1" t="s">
        <v>1175</v>
      </c>
      <c r="J1164" s="56">
        <v>70</v>
      </c>
      <c r="K1164" s="81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57">
        <f>ROUND(Tableau1[[#This Row],[Prix_Unit_HT]],2)*Tableau1[[#This Row],[Qte_commande]]</f>
        <v>601.43999999999994</v>
      </c>
      <c r="P1164" s="57">
        <f>ROUND(Tableau1[[#This Row],[Prix_Unit_TTC]],2)*Tableau1[[#This Row],[Qte_commande]]</f>
        <v>721.92</v>
      </c>
      <c r="Q1164" s="1">
        <v>48</v>
      </c>
      <c r="R11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164" s="1"/>
      <c r="V1164" s="1"/>
    </row>
    <row r="1165" spans="1:22" ht="14.7" customHeight="1" x14ac:dyDescent="0.25">
      <c r="A1165" s="2">
        <v>43374</v>
      </c>
      <c r="B1165" s="56" t="s">
        <v>492</v>
      </c>
      <c r="C1165" s="1" t="s">
        <v>447</v>
      </c>
      <c r="D1165" s="1" t="s">
        <v>20</v>
      </c>
      <c r="E1165" s="193"/>
      <c r="G1165" s="1" t="s">
        <v>1247</v>
      </c>
      <c r="H1165" s="1" t="s">
        <v>1274</v>
      </c>
      <c r="I1165" s="1" t="s">
        <v>1188</v>
      </c>
      <c r="J1165" s="56">
        <v>70</v>
      </c>
      <c r="K1165" s="81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57">
        <f>ROUND(Tableau1[[#This Row],[Prix_Unit_HT]],2)*Tableau1[[#This Row],[Qte_commande]]</f>
        <v>98.100000000000009</v>
      </c>
      <c r="P1165" s="57">
        <f>ROUND(Tableau1[[#This Row],[Prix_Unit_TTC]],2)*Tableau1[[#This Row],[Qte_commande]]</f>
        <v>117.72</v>
      </c>
      <c r="Q1165" s="1">
        <v>6</v>
      </c>
      <c r="R11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5" s="1"/>
      <c r="V1165" s="1"/>
    </row>
    <row r="1166" spans="1:22" ht="14.7" customHeight="1" x14ac:dyDescent="0.25">
      <c r="A1166" s="2">
        <v>43374</v>
      </c>
      <c r="B1166" s="56" t="s">
        <v>493</v>
      </c>
      <c r="C1166" s="1" t="s">
        <v>28</v>
      </c>
      <c r="D1166" s="1" t="s">
        <v>177</v>
      </c>
      <c r="E1166" s="193"/>
      <c r="G1166" s="1" t="s">
        <v>1163</v>
      </c>
      <c r="H1166" s="1" t="s">
        <v>1274</v>
      </c>
      <c r="I1166" s="1" t="s">
        <v>1188</v>
      </c>
      <c r="J1166" s="56">
        <v>70</v>
      </c>
      <c r="K1166" s="81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57">
        <f>ROUND(Tableau1[[#This Row],[Prix_Unit_HT]],2)*Tableau1[[#This Row],[Qte_commande]]</f>
        <v>111.06</v>
      </c>
      <c r="P1166" s="57">
        <f>ROUND(Tableau1[[#This Row],[Prix_Unit_TTC]],2)*Tableau1[[#This Row],[Qte_commande]]</f>
        <v>133.26</v>
      </c>
      <c r="Q1166" s="1">
        <v>6</v>
      </c>
      <c r="R11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66" s="1"/>
      <c r="V1166" s="1"/>
    </row>
    <row r="1167" spans="1:22" ht="14.7" customHeight="1" x14ac:dyDescent="0.25">
      <c r="A1167" s="2">
        <v>43374</v>
      </c>
      <c r="B1167" s="56" t="s">
        <v>492</v>
      </c>
      <c r="C1167" s="1" t="s">
        <v>447</v>
      </c>
      <c r="D1167" s="1" t="s">
        <v>20</v>
      </c>
      <c r="E1167" s="193"/>
      <c r="G1167" s="1" t="s">
        <v>1247</v>
      </c>
      <c r="H1167" s="1" t="s">
        <v>1274</v>
      </c>
      <c r="I1167" s="7" t="s">
        <v>1199</v>
      </c>
      <c r="J1167" s="56">
        <v>70</v>
      </c>
      <c r="K1167" s="81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57">
        <f>ROUND(Tableau1[[#This Row],[Prix_Unit_HT]],2)*Tableau1[[#This Row],[Qte_commande]]</f>
        <v>71.41</v>
      </c>
      <c r="P1167" s="57">
        <f>ROUND(Tableau1[[#This Row],[Prix_Unit_TTC]],2)*Tableau1[[#This Row],[Qte_commande]]</f>
        <v>85.69</v>
      </c>
      <c r="Q1167" s="1">
        <v>1</v>
      </c>
      <c r="R11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67" s="1"/>
      <c r="V1167" s="1"/>
    </row>
    <row r="1168" spans="1:22" ht="14.7" customHeight="1" x14ac:dyDescent="0.25">
      <c r="A1168" s="2">
        <v>43374</v>
      </c>
      <c r="B1168" s="56" t="s">
        <v>492</v>
      </c>
      <c r="C1168" s="1" t="s">
        <v>447</v>
      </c>
      <c r="D1168" s="1" t="s">
        <v>20</v>
      </c>
      <c r="E1168" s="193"/>
      <c r="G1168" s="1" t="s">
        <v>1247</v>
      </c>
      <c r="H1168" s="1" t="s">
        <v>1274</v>
      </c>
      <c r="I1168" s="1" t="s">
        <v>1216</v>
      </c>
      <c r="J1168" s="56">
        <v>100</v>
      </c>
      <c r="K1168" s="81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57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57">
        <f>ROUND(Tableau1[[#This Row],[Prix_Unit_HT]],2)*Tableau1[[#This Row],[Qte_commande]]</f>
        <v>0</v>
      </c>
      <c r="P1168" s="57">
        <f>ROUND(Tableau1[[#This Row],[Prix_Unit_TTC]],2)*Tableau1[[#This Row],[Qte_commande]]</f>
        <v>0</v>
      </c>
      <c r="Q1168" s="1">
        <v>8.57</v>
      </c>
      <c r="R11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168" s="1"/>
      <c r="V1168" s="1"/>
    </row>
    <row r="1169" spans="1:22" ht="14.7" customHeight="1" x14ac:dyDescent="0.25">
      <c r="A1169" s="2">
        <v>43376</v>
      </c>
      <c r="B1169" s="56" t="s">
        <v>719</v>
      </c>
      <c r="C1169" s="1" t="s">
        <v>2</v>
      </c>
      <c r="D1169" s="1" t="s">
        <v>4</v>
      </c>
      <c r="E1169" s="193"/>
      <c r="G1169" s="1" t="s">
        <v>1247</v>
      </c>
      <c r="H1169" s="1" t="s">
        <v>1274</v>
      </c>
      <c r="I1169" s="1" t="s">
        <v>1226</v>
      </c>
      <c r="J1169" s="56">
        <v>70</v>
      </c>
      <c r="K1169" s="81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57">
        <f>ROUND(Tableau1[[#This Row],[Prix_Unit_HT]],2)*Tableau1[[#This Row],[Qte_commande]]</f>
        <v>241.92000000000002</v>
      </c>
      <c r="P1169" s="57">
        <f>ROUND(Tableau1[[#This Row],[Prix_Unit_TTC]],2)*Tableau1[[#This Row],[Qte_commande]]</f>
        <v>290.28000000000003</v>
      </c>
      <c r="Q1169" s="1">
        <v>12</v>
      </c>
      <c r="R11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69" s="1"/>
      <c r="V1169" s="1"/>
    </row>
    <row r="1170" spans="1:22" ht="14.7" customHeight="1" x14ac:dyDescent="0.25">
      <c r="A1170" s="2">
        <v>43376</v>
      </c>
      <c r="B1170" s="56" t="s">
        <v>694</v>
      </c>
      <c r="C1170" s="1" t="s">
        <v>226</v>
      </c>
      <c r="D1170" s="1" t="s">
        <v>228</v>
      </c>
      <c r="E1170" s="193"/>
      <c r="G1170" s="1" t="s">
        <v>1247</v>
      </c>
      <c r="H1170" s="1" t="s">
        <v>1274</v>
      </c>
      <c r="I1170" s="1" t="s">
        <v>1175</v>
      </c>
      <c r="J1170" s="56">
        <v>70</v>
      </c>
      <c r="K1170" s="81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57">
        <f>ROUND(Tableau1[[#This Row],[Prix_Unit_HT]],2)*Tableau1[[#This Row],[Qte_commande]]</f>
        <v>1879.5</v>
      </c>
      <c r="P1170" s="57">
        <f>ROUND(Tableau1[[#This Row],[Prix_Unit_TTC]],2)*Tableau1[[#This Row],[Qte_commande]]</f>
        <v>2256</v>
      </c>
      <c r="Q1170" s="1">
        <v>150</v>
      </c>
      <c r="R11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170" s="1"/>
      <c r="V1170" s="1"/>
    </row>
    <row r="1171" spans="1:22" ht="14.7" customHeight="1" x14ac:dyDescent="0.25">
      <c r="A1171" s="2">
        <v>43376</v>
      </c>
      <c r="B1171" s="56" t="s">
        <v>494</v>
      </c>
      <c r="C1171" s="1" t="s">
        <v>111</v>
      </c>
      <c r="D1171" s="1" t="s">
        <v>113</v>
      </c>
      <c r="E1171" s="193"/>
      <c r="G1171" s="1" t="s">
        <v>1247</v>
      </c>
      <c r="H1171" s="1" t="s">
        <v>1274</v>
      </c>
      <c r="I1171" s="1" t="s">
        <v>1175</v>
      </c>
      <c r="J1171" s="56">
        <v>175</v>
      </c>
      <c r="K1171" s="81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57">
        <f>ROUND(Tableau1[[#This Row],[Prix_Unit_HT]],2)*Tableau1[[#This Row],[Qte_commande]]</f>
        <v>1388.16</v>
      </c>
      <c r="P1171" s="57">
        <f>ROUND(Tableau1[[#This Row],[Prix_Unit_TTC]],2)*Tableau1[[#This Row],[Qte_commande]]</f>
        <v>1665.6000000000001</v>
      </c>
      <c r="Q1171" s="1">
        <v>120</v>
      </c>
      <c r="R11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171" s="1"/>
      <c r="V1171" s="1"/>
    </row>
    <row r="1172" spans="1:22" ht="14.7" customHeight="1" x14ac:dyDescent="0.25">
      <c r="A1172" s="2">
        <v>43376</v>
      </c>
      <c r="B1172" s="56" t="s">
        <v>494</v>
      </c>
      <c r="C1172" s="1" t="s">
        <v>111</v>
      </c>
      <c r="D1172" s="1" t="s">
        <v>113</v>
      </c>
      <c r="E1172" s="193"/>
      <c r="G1172" s="1" t="s">
        <v>1247</v>
      </c>
      <c r="H1172" s="1" t="s">
        <v>1274</v>
      </c>
      <c r="I1172" s="1" t="s">
        <v>636</v>
      </c>
      <c r="J1172" s="56">
        <v>70</v>
      </c>
      <c r="K1172" s="81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57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57">
        <f>ROUND(Tableau1[[#This Row],[Prix_Unit_HT]],2)*Tableau1[[#This Row],[Qte_commande]]</f>
        <v>0</v>
      </c>
      <c r="P1172" s="57">
        <f>ROUND(Tableau1[[#This Row],[Prix_Unit_TTC]],2)*Tableau1[[#This Row],[Qte_commande]]</f>
        <v>0</v>
      </c>
      <c r="Q1172" s="1">
        <v>6</v>
      </c>
      <c r="R11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2" s="1"/>
      <c r="V1172" s="1"/>
    </row>
    <row r="1173" spans="1:22" ht="14.7" customHeight="1" x14ac:dyDescent="0.25">
      <c r="A1173" s="2">
        <v>43376</v>
      </c>
      <c r="B1173" s="56" t="s">
        <v>494</v>
      </c>
      <c r="C1173" s="1" t="s">
        <v>111</v>
      </c>
      <c r="D1173" s="1" t="s">
        <v>113</v>
      </c>
      <c r="E1173" s="193"/>
      <c r="G1173" s="1" t="s">
        <v>1247</v>
      </c>
      <c r="H1173" s="1" t="s">
        <v>1274</v>
      </c>
      <c r="I1173" s="1" t="s">
        <v>1188</v>
      </c>
      <c r="J1173" s="56">
        <v>70</v>
      </c>
      <c r="K1173" s="81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57">
        <f>ROUND(Tableau1[[#This Row],[Prix_Unit_HT]],2)*Tableau1[[#This Row],[Qte_commande]]</f>
        <v>98.100000000000009</v>
      </c>
      <c r="P1173" s="57">
        <f>ROUND(Tableau1[[#This Row],[Prix_Unit_TTC]],2)*Tableau1[[#This Row],[Qte_commande]]</f>
        <v>117.72</v>
      </c>
      <c r="Q1173" s="1">
        <v>6</v>
      </c>
      <c r="R11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3" s="1"/>
      <c r="V1173" s="1"/>
    </row>
    <row r="1174" spans="1:22" ht="14.7" customHeight="1" x14ac:dyDescent="0.25">
      <c r="A1174" s="2">
        <v>43376</v>
      </c>
      <c r="B1174" s="56" t="s">
        <v>494</v>
      </c>
      <c r="C1174" s="1" t="s">
        <v>111</v>
      </c>
      <c r="D1174" s="1" t="s">
        <v>113</v>
      </c>
      <c r="E1174" s="193"/>
      <c r="G1174" s="1" t="s">
        <v>1247</v>
      </c>
      <c r="H1174" s="1" t="s">
        <v>1274</v>
      </c>
      <c r="I1174" s="1" t="s">
        <v>1189</v>
      </c>
      <c r="J1174" s="56">
        <v>70</v>
      </c>
      <c r="K1174" s="81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57">
        <f>ROUND(Tableau1[[#This Row],[Prix_Unit_HT]],2)*Tableau1[[#This Row],[Qte_commande]]</f>
        <v>88.14</v>
      </c>
      <c r="P1174" s="57">
        <f>ROUND(Tableau1[[#This Row],[Prix_Unit_TTC]],2)*Tableau1[[#This Row],[Qte_commande]]</f>
        <v>105.78</v>
      </c>
      <c r="Q1174" s="1">
        <v>6</v>
      </c>
      <c r="R11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4" s="1"/>
      <c r="V1174" s="1"/>
    </row>
    <row r="1175" spans="1:22" ht="14.7" customHeight="1" x14ac:dyDescent="0.25">
      <c r="A1175" s="2">
        <v>43376</v>
      </c>
      <c r="B1175" s="56" t="s">
        <v>494</v>
      </c>
      <c r="C1175" s="1" t="s">
        <v>111</v>
      </c>
      <c r="D1175" s="1" t="s">
        <v>113</v>
      </c>
      <c r="E1175" s="193"/>
      <c r="G1175" s="1" t="s">
        <v>1247</v>
      </c>
      <c r="H1175" s="1" t="s">
        <v>1274</v>
      </c>
      <c r="I1175" s="1" t="s">
        <v>1218</v>
      </c>
      <c r="J1175" s="56">
        <v>70</v>
      </c>
      <c r="K1175" s="81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57">
        <f>ROUND(Tableau1[[#This Row],[Prix_Unit_HT]],2)*Tableau1[[#This Row],[Qte_commande]]</f>
        <v>142.80000000000001</v>
      </c>
      <c r="P1175" s="57">
        <f>ROUND(Tableau1[[#This Row],[Prix_Unit_TTC]],2)*Tableau1[[#This Row],[Qte_commande]]</f>
        <v>171.35999999999999</v>
      </c>
      <c r="Q1175" s="1">
        <v>12</v>
      </c>
      <c r="R11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5" s="1"/>
      <c r="V1175" s="1"/>
    </row>
    <row r="1176" spans="1:22" ht="14.7" customHeight="1" x14ac:dyDescent="0.25">
      <c r="A1176" s="2">
        <v>43376</v>
      </c>
      <c r="B1176" s="56" t="s">
        <v>494</v>
      </c>
      <c r="C1176" s="1" t="s">
        <v>111</v>
      </c>
      <c r="D1176" s="1" t="s">
        <v>113</v>
      </c>
      <c r="E1176" s="193"/>
      <c r="G1176" s="1" t="s">
        <v>1247</v>
      </c>
      <c r="H1176" s="1" t="s">
        <v>1274</v>
      </c>
      <c r="I1176" s="1" t="s">
        <v>1217</v>
      </c>
      <c r="J1176" s="56">
        <v>70</v>
      </c>
      <c r="K1176" s="81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57">
        <f>ROUND(Tableau1[[#This Row],[Prix_Unit_HT]],2)*Tableau1[[#This Row],[Qte_commande]]</f>
        <v>132.35999999999999</v>
      </c>
      <c r="P1176" s="57">
        <f>ROUND(Tableau1[[#This Row],[Prix_Unit_TTC]],2)*Tableau1[[#This Row],[Qte_commande]]</f>
        <v>158.76</v>
      </c>
      <c r="Q1176" s="1">
        <v>12</v>
      </c>
      <c r="R11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6" s="1"/>
      <c r="V1176" s="1"/>
    </row>
    <row r="1177" spans="1:22" ht="14.7" customHeight="1" x14ac:dyDescent="0.25">
      <c r="A1177" s="2">
        <v>43377</v>
      </c>
      <c r="B1177" s="56" t="s">
        <v>634</v>
      </c>
      <c r="C1177" s="1" t="s">
        <v>28</v>
      </c>
      <c r="D1177" s="1" t="s">
        <v>30</v>
      </c>
      <c r="E1177" s="193"/>
      <c r="G1177" s="1" t="s">
        <v>1247</v>
      </c>
      <c r="H1177" s="7" t="s">
        <v>1274</v>
      </c>
      <c r="I1177" s="1" t="s">
        <v>1244</v>
      </c>
      <c r="J1177" s="56">
        <v>70</v>
      </c>
      <c r="K1177" s="81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57">
        <f>ROUND(Tableau1[[#This Row],[Prix_Unit_HT]],2)*Tableau1[[#This Row],[Qte_commande]]</f>
        <v>104.46000000000001</v>
      </c>
      <c r="P1177" s="57">
        <f>ROUND(Tableau1[[#This Row],[Prix_Unit_TTC]],2)*Tableau1[[#This Row],[Qte_commande]]</f>
        <v>125.34</v>
      </c>
      <c r="Q1177" s="1">
        <v>6</v>
      </c>
      <c r="R11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7" s="1"/>
      <c r="V1177" s="1"/>
    </row>
    <row r="1178" spans="1:22" ht="14.7" customHeight="1" x14ac:dyDescent="0.25">
      <c r="A1178" s="2">
        <v>43377</v>
      </c>
      <c r="B1178" s="56" t="s">
        <v>705</v>
      </c>
      <c r="C1178" s="1" t="s">
        <v>45</v>
      </c>
      <c r="D1178" s="1" t="s">
        <v>47</v>
      </c>
      <c r="E1178" s="193"/>
      <c r="G1178" s="1" t="s">
        <v>1247</v>
      </c>
      <c r="H1178" s="7" t="s">
        <v>1274</v>
      </c>
      <c r="I1178" s="7" t="s">
        <v>1197</v>
      </c>
      <c r="J1178" s="56">
        <v>70</v>
      </c>
      <c r="K1178" s="81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57">
        <f>ROUND(Tableau1[[#This Row],[Prix_Unit_HT]],2)*Tableau1[[#This Row],[Qte_commande]]</f>
        <v>178.98</v>
      </c>
      <c r="P1178" s="57">
        <f>ROUND(Tableau1[[#This Row],[Prix_Unit_TTC]],2)*Tableau1[[#This Row],[Qte_commande]]</f>
        <v>214.74</v>
      </c>
      <c r="Q1178" s="1">
        <v>6</v>
      </c>
      <c r="R11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78" s="1"/>
      <c r="V1178" s="1"/>
    </row>
    <row r="1179" spans="1:22" ht="14.7" customHeight="1" x14ac:dyDescent="0.25">
      <c r="A1179" s="2">
        <v>43377</v>
      </c>
      <c r="B1179" s="56" t="s">
        <v>495</v>
      </c>
      <c r="C1179" s="1" t="s">
        <v>496</v>
      </c>
      <c r="D1179" s="1" t="s">
        <v>497</v>
      </c>
      <c r="E1179" s="193"/>
      <c r="G1179" s="1" t="s">
        <v>1247</v>
      </c>
      <c r="H1179" s="1" t="s">
        <v>1274</v>
      </c>
      <c r="I1179" s="1" t="s">
        <v>1175</v>
      </c>
      <c r="J1179" s="56">
        <v>70</v>
      </c>
      <c r="K1179" s="81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57">
        <f>ROUND(Tableau1[[#This Row],[Prix_Unit_HT]],2)*Tableau1[[#This Row],[Qte_commande]]</f>
        <v>150.35999999999999</v>
      </c>
      <c r="P1179" s="57">
        <f>ROUND(Tableau1[[#This Row],[Prix_Unit_TTC]],2)*Tableau1[[#This Row],[Qte_commande]]</f>
        <v>180.48</v>
      </c>
      <c r="Q1179" s="1">
        <v>12</v>
      </c>
      <c r="R11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179" s="1"/>
      <c r="V1179" s="1"/>
    </row>
    <row r="1180" spans="1:22" ht="14.7" customHeight="1" x14ac:dyDescent="0.25">
      <c r="A1180" s="2">
        <v>43377</v>
      </c>
      <c r="B1180" s="56" t="s">
        <v>495</v>
      </c>
      <c r="C1180" s="1" t="s">
        <v>496</v>
      </c>
      <c r="D1180" s="1" t="s">
        <v>497</v>
      </c>
      <c r="E1180" s="193"/>
      <c r="G1180" s="1" t="s">
        <v>1247</v>
      </c>
      <c r="H1180" s="1" t="s">
        <v>1274</v>
      </c>
      <c r="I1180" s="1" t="s">
        <v>1175</v>
      </c>
      <c r="J1180" s="56">
        <v>100</v>
      </c>
      <c r="K1180" s="81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57">
        <f>ROUND(Tableau1[[#This Row],[Prix_Unit_HT]],2)*Tableau1[[#This Row],[Qte_commande]]</f>
        <v>205.20000000000002</v>
      </c>
      <c r="P1180" s="57">
        <f>ROUND(Tableau1[[#This Row],[Prix_Unit_TTC]],2)*Tableau1[[#This Row],[Qte_commande]]</f>
        <v>246.24</v>
      </c>
      <c r="Q1180" s="1">
        <v>17.14</v>
      </c>
      <c r="R11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180" s="1"/>
      <c r="V1180" s="1"/>
    </row>
    <row r="1181" spans="1:22" ht="14.7" customHeight="1" x14ac:dyDescent="0.25">
      <c r="A1181" s="2">
        <v>43377</v>
      </c>
      <c r="B1181" s="56" t="s">
        <v>702</v>
      </c>
      <c r="C1181" s="1" t="s">
        <v>157</v>
      </c>
      <c r="D1181" s="1" t="s">
        <v>159</v>
      </c>
      <c r="E1181" s="193"/>
      <c r="G1181" s="1" t="s">
        <v>1247</v>
      </c>
      <c r="H1181" s="1" t="s">
        <v>1274</v>
      </c>
      <c r="I1181" s="1" t="s">
        <v>1175</v>
      </c>
      <c r="J1181" s="56">
        <v>100</v>
      </c>
      <c r="K1181" s="81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57">
        <f>ROUND(Tableau1[[#This Row],[Prix_Unit_HT]],2)*Tableau1[[#This Row],[Qte_commande]]</f>
        <v>4104</v>
      </c>
      <c r="P1181" s="57">
        <f>ROUND(Tableau1[[#This Row],[Prix_Unit_TTC]],2)*Tableau1[[#This Row],[Qte_commande]]</f>
        <v>4924.8</v>
      </c>
      <c r="Q1181" s="1">
        <v>342.86</v>
      </c>
      <c r="R11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342.85714285714289</v>
      </c>
      <c r="U1181" s="1"/>
      <c r="V1181" s="1"/>
    </row>
    <row r="1182" spans="1:22" ht="14.7" customHeight="1" x14ac:dyDescent="0.25">
      <c r="A1182" s="2">
        <v>43377</v>
      </c>
      <c r="B1182" s="56" t="s">
        <v>495</v>
      </c>
      <c r="C1182" s="1" t="s">
        <v>496</v>
      </c>
      <c r="D1182" s="1" t="s">
        <v>497</v>
      </c>
      <c r="E1182" s="193"/>
      <c r="G1182" s="1" t="s">
        <v>1247</v>
      </c>
      <c r="H1182" s="1" t="s">
        <v>1274</v>
      </c>
      <c r="I1182" s="1" t="s">
        <v>1188</v>
      </c>
      <c r="J1182" s="56">
        <v>70</v>
      </c>
      <c r="K1182" s="81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57">
        <f>ROUND(Tableau1[[#This Row],[Prix_Unit_HT]],2)*Tableau1[[#This Row],[Qte_commande]]</f>
        <v>98.100000000000009</v>
      </c>
      <c r="P1182" s="57">
        <f>ROUND(Tableau1[[#This Row],[Prix_Unit_TTC]],2)*Tableau1[[#This Row],[Qte_commande]]</f>
        <v>117.72</v>
      </c>
      <c r="Q1182" s="1">
        <v>6</v>
      </c>
      <c r="R11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2" s="1"/>
      <c r="V1182" s="1"/>
    </row>
    <row r="1183" spans="1:22" ht="14.7" customHeight="1" x14ac:dyDescent="0.25">
      <c r="A1183" s="2">
        <v>43377</v>
      </c>
      <c r="B1183" s="56" t="s">
        <v>495</v>
      </c>
      <c r="C1183" s="1" t="s">
        <v>496</v>
      </c>
      <c r="D1183" s="1" t="s">
        <v>497</v>
      </c>
      <c r="E1183" s="193"/>
      <c r="G1183" s="1" t="s">
        <v>1247</v>
      </c>
      <c r="H1183" s="1" t="s">
        <v>1274</v>
      </c>
      <c r="I1183" s="1" t="s">
        <v>1189</v>
      </c>
      <c r="J1183" s="56">
        <v>70</v>
      </c>
      <c r="K1183" s="81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57">
        <f>ROUND(Tableau1[[#This Row],[Prix_Unit_HT]],2)*Tableau1[[#This Row],[Qte_commande]]</f>
        <v>88.14</v>
      </c>
      <c r="P1183" s="57">
        <f>ROUND(Tableau1[[#This Row],[Prix_Unit_TTC]],2)*Tableau1[[#This Row],[Qte_commande]]</f>
        <v>105.78</v>
      </c>
      <c r="Q1183" s="1">
        <v>6</v>
      </c>
      <c r="R11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3" s="1"/>
      <c r="V1183" s="1"/>
    </row>
    <row r="1184" spans="1:22" ht="14.7" customHeight="1" x14ac:dyDescent="0.25">
      <c r="A1184" s="2">
        <v>43382</v>
      </c>
      <c r="B1184" s="56" t="s">
        <v>498</v>
      </c>
      <c r="C1184" s="1" t="s">
        <v>28</v>
      </c>
      <c r="D1184" s="1" t="s">
        <v>177</v>
      </c>
      <c r="E1184" s="193"/>
      <c r="G1184" s="1" t="s">
        <v>1163</v>
      </c>
      <c r="H1184" s="1" t="s">
        <v>1274</v>
      </c>
      <c r="I1184" s="1" t="s">
        <v>1188</v>
      </c>
      <c r="J1184" s="56">
        <v>70</v>
      </c>
      <c r="K1184" s="81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57">
        <f>ROUND(Tableau1[[#This Row],[Prix_Unit_HT]],2)*Tableau1[[#This Row],[Qte_commande]]</f>
        <v>-111.06</v>
      </c>
      <c r="P1184" s="57">
        <f>ROUND(Tableau1[[#This Row],[Prix_Unit_TTC]],2)*Tableau1[[#This Row],[Qte_commande]]</f>
        <v>-133.26</v>
      </c>
      <c r="Q1184" s="1">
        <v>-6</v>
      </c>
      <c r="R11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184" s="1"/>
      <c r="V1184" s="1"/>
    </row>
    <row r="1185" spans="1:22" ht="14.7" customHeight="1" x14ac:dyDescent="0.25">
      <c r="A1185" s="2">
        <v>43382</v>
      </c>
      <c r="B1185" s="56" t="s">
        <v>627</v>
      </c>
      <c r="C1185" s="1" t="s">
        <v>28</v>
      </c>
      <c r="D1185" s="1" t="s">
        <v>177</v>
      </c>
      <c r="E1185" s="193"/>
      <c r="G1185" s="1" t="s">
        <v>1163</v>
      </c>
      <c r="H1185" s="1" t="s">
        <v>1274</v>
      </c>
      <c r="I1185" s="1" t="s">
        <v>1189</v>
      </c>
      <c r="J1185" s="56">
        <v>70</v>
      </c>
      <c r="K1185" s="81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57">
        <f>ROUND(Tableau1[[#This Row],[Prix_Unit_HT]],2)*Tableau1[[#This Row],[Qte_commande]]</f>
        <v>101.10000000000001</v>
      </c>
      <c r="P1185" s="57">
        <f>ROUND(Tableau1[[#This Row],[Prix_Unit_TTC]],2)*Tableau1[[#This Row],[Qte_commande]]</f>
        <v>121.38</v>
      </c>
      <c r="Q1185" s="1">
        <v>6</v>
      </c>
      <c r="R11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185" s="1"/>
      <c r="V1185" s="1"/>
    </row>
    <row r="1186" spans="1:22" ht="14.7" customHeight="1" x14ac:dyDescent="0.25">
      <c r="A1186" s="2">
        <v>43383</v>
      </c>
      <c r="B1186" s="56" t="s">
        <v>593</v>
      </c>
      <c r="C1186" s="1" t="s">
        <v>292</v>
      </c>
      <c r="D1186" s="1" t="s">
        <v>11</v>
      </c>
      <c r="E1186" s="193"/>
      <c r="G1186" s="1" t="s">
        <v>1163</v>
      </c>
      <c r="H1186" s="1" t="s">
        <v>1276</v>
      </c>
      <c r="I1186" s="1" t="s">
        <v>128</v>
      </c>
      <c r="J1186" s="107">
        <v>3</v>
      </c>
      <c r="K1186" s="81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57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57">
        <f>ROUND(Tableau1[[#This Row],[Prix_Unit_HT]],2)*Tableau1[[#This Row],[Qte_commande]]</f>
        <v>598</v>
      </c>
      <c r="P1186" s="57">
        <f>ROUND(Tableau1[[#This Row],[Prix_Unit_TTC]],2)*Tableau1[[#This Row],[Qte_commande]]</f>
        <v>717.6</v>
      </c>
      <c r="Q1186" s="1">
        <v>2</v>
      </c>
      <c r="R11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186" s="1"/>
      <c r="V1186" s="1"/>
    </row>
    <row r="1187" spans="1:22" ht="14.7" customHeight="1" x14ac:dyDescent="0.25">
      <c r="A1187" s="2">
        <v>43383</v>
      </c>
      <c r="B1187" s="56" t="s">
        <v>586</v>
      </c>
      <c r="C1187" s="1" t="s">
        <v>587</v>
      </c>
      <c r="D1187" s="1" t="s">
        <v>588</v>
      </c>
      <c r="E1187" s="193"/>
      <c r="G1187" s="1" t="s">
        <v>1163</v>
      </c>
      <c r="H1187" s="1" t="s">
        <v>1276</v>
      </c>
      <c r="I1187" s="1" t="s">
        <v>128</v>
      </c>
      <c r="J1187" s="107">
        <v>3</v>
      </c>
      <c r="K1187" s="81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57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57">
        <f>ROUND(Tableau1[[#This Row],[Prix_Unit_HT]],2)*Tableau1[[#This Row],[Qte_commande]]</f>
        <v>299</v>
      </c>
      <c r="P1187" s="57">
        <f>ROUND(Tableau1[[#This Row],[Prix_Unit_TTC]],2)*Tableau1[[#This Row],[Qte_commande]]</f>
        <v>358.8</v>
      </c>
      <c r="Q1187" s="1">
        <v>1</v>
      </c>
      <c r="R11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7" s="1"/>
      <c r="V1187" s="1"/>
    </row>
    <row r="1188" spans="1:22" ht="14.7" customHeight="1" x14ac:dyDescent="0.25">
      <c r="A1188" s="2">
        <v>43383</v>
      </c>
      <c r="B1188" s="56" t="s">
        <v>581</v>
      </c>
      <c r="C1188" s="1" t="s">
        <v>582</v>
      </c>
      <c r="D1188" s="1" t="s">
        <v>20</v>
      </c>
      <c r="E1188" s="193"/>
      <c r="G1188" s="1" t="s">
        <v>1163</v>
      </c>
      <c r="H1188" s="1" t="s">
        <v>1276</v>
      </c>
      <c r="I1188" s="1" t="s">
        <v>128</v>
      </c>
      <c r="J1188" s="107">
        <v>3</v>
      </c>
      <c r="K1188" s="81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57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57">
        <f>ROUND(Tableau1[[#This Row],[Prix_Unit_HT]],2)*Tableau1[[#This Row],[Qte_commande]]</f>
        <v>299</v>
      </c>
      <c r="P1188" s="57">
        <f>ROUND(Tableau1[[#This Row],[Prix_Unit_TTC]],2)*Tableau1[[#This Row],[Qte_commande]]</f>
        <v>358.8</v>
      </c>
      <c r="Q1188" s="1">
        <v>1</v>
      </c>
      <c r="R11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8" s="1"/>
      <c r="V1188" s="1"/>
    </row>
    <row r="1189" spans="1:22" ht="14.7" customHeight="1" x14ac:dyDescent="0.25">
      <c r="A1189" s="2">
        <v>43383</v>
      </c>
      <c r="B1189" s="56" t="s">
        <v>580</v>
      </c>
      <c r="C1189" s="1" t="s">
        <v>374</v>
      </c>
      <c r="D1189" s="1" t="s">
        <v>4</v>
      </c>
      <c r="E1189" s="193"/>
      <c r="G1189" s="1" t="s">
        <v>1163</v>
      </c>
      <c r="H1189" s="1" t="s">
        <v>1276</v>
      </c>
      <c r="I1189" s="1" t="s">
        <v>128</v>
      </c>
      <c r="J1189" s="107">
        <v>3</v>
      </c>
      <c r="K1189" s="81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57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57">
        <f>ROUND(Tableau1[[#This Row],[Prix_Unit_HT]],2)*Tableau1[[#This Row],[Qte_commande]]</f>
        <v>299</v>
      </c>
      <c r="P1189" s="57">
        <f>ROUND(Tableau1[[#This Row],[Prix_Unit_TTC]],2)*Tableau1[[#This Row],[Qte_commande]]</f>
        <v>358.8</v>
      </c>
      <c r="Q1189" s="1">
        <v>1</v>
      </c>
      <c r="R11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89" s="1"/>
      <c r="V1189" s="1"/>
    </row>
    <row r="1190" spans="1:22" ht="14.7" customHeight="1" x14ac:dyDescent="0.25">
      <c r="A1190" s="2">
        <v>43383</v>
      </c>
      <c r="B1190" s="56" t="s">
        <v>591</v>
      </c>
      <c r="C1190" s="1" t="s">
        <v>592</v>
      </c>
      <c r="D1190" s="1" t="s">
        <v>11</v>
      </c>
      <c r="E1190" s="193"/>
      <c r="G1190" s="1" t="s">
        <v>1163</v>
      </c>
      <c r="H1190" s="1" t="s">
        <v>1276</v>
      </c>
      <c r="I1190" s="1" t="s">
        <v>128</v>
      </c>
      <c r="J1190" s="107">
        <v>3</v>
      </c>
      <c r="K1190" s="81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57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57">
        <f>ROUND(Tableau1[[#This Row],[Prix_Unit_HT]],2)*Tableau1[[#This Row],[Qte_commande]]</f>
        <v>299</v>
      </c>
      <c r="P1190" s="57">
        <f>ROUND(Tableau1[[#This Row],[Prix_Unit_TTC]],2)*Tableau1[[#This Row],[Qte_commande]]</f>
        <v>358.8</v>
      </c>
      <c r="Q1190" s="1">
        <v>1</v>
      </c>
      <c r="R11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0" s="1"/>
      <c r="V1190" s="1"/>
    </row>
    <row r="1191" spans="1:22" ht="14.7" customHeight="1" x14ac:dyDescent="0.25">
      <c r="A1191" s="2">
        <v>43383</v>
      </c>
      <c r="B1191" s="56" t="s">
        <v>595</v>
      </c>
      <c r="C1191" s="1" t="s">
        <v>563</v>
      </c>
      <c r="D1191" s="1" t="s">
        <v>564</v>
      </c>
      <c r="E1191" s="193"/>
      <c r="G1191" s="1" t="s">
        <v>1163</v>
      </c>
      <c r="H1191" s="1" t="s">
        <v>1276</v>
      </c>
      <c r="I1191" s="1" t="s">
        <v>128</v>
      </c>
      <c r="J1191" s="107">
        <v>3</v>
      </c>
      <c r="K1191" s="81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57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57">
        <f>ROUND(Tableau1[[#This Row],[Prix_Unit_HT]],2)*Tableau1[[#This Row],[Qte_commande]]</f>
        <v>299</v>
      </c>
      <c r="P1191" s="57">
        <f>ROUND(Tableau1[[#This Row],[Prix_Unit_TTC]],2)*Tableau1[[#This Row],[Qte_commande]]</f>
        <v>358.8</v>
      </c>
      <c r="Q1191" s="1">
        <v>1</v>
      </c>
      <c r="R11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1" s="1"/>
      <c r="V1191" s="1"/>
    </row>
    <row r="1192" spans="1:22" ht="14.7" customHeight="1" x14ac:dyDescent="0.25">
      <c r="A1192" s="2">
        <v>43383</v>
      </c>
      <c r="B1192" s="56" t="s">
        <v>584</v>
      </c>
      <c r="C1192" s="1" t="s">
        <v>147</v>
      </c>
      <c r="D1192" s="1" t="s">
        <v>149</v>
      </c>
      <c r="E1192" s="193"/>
      <c r="G1192" s="1" t="s">
        <v>1163</v>
      </c>
      <c r="H1192" s="1" t="s">
        <v>1276</v>
      </c>
      <c r="I1192" s="1" t="s">
        <v>128</v>
      </c>
      <c r="J1192" s="107">
        <v>3</v>
      </c>
      <c r="K1192" s="81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57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57">
        <f>ROUND(Tableau1[[#This Row],[Prix_Unit_HT]],2)*Tableau1[[#This Row],[Qte_commande]]</f>
        <v>1196</v>
      </c>
      <c r="P1192" s="57">
        <f>ROUND(Tableau1[[#This Row],[Prix_Unit_TTC]],2)*Tableau1[[#This Row],[Qte_commande]]</f>
        <v>1435.2</v>
      </c>
      <c r="Q1192" s="1">
        <v>4</v>
      </c>
      <c r="R11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2" s="1"/>
      <c r="V1192" s="1"/>
    </row>
    <row r="1193" spans="1:22" ht="14.7" customHeight="1" x14ac:dyDescent="0.25">
      <c r="A1193" s="2">
        <v>43383</v>
      </c>
      <c r="B1193" s="56" t="s">
        <v>576</v>
      </c>
      <c r="C1193" s="1" t="s">
        <v>577</v>
      </c>
      <c r="D1193" s="1" t="s">
        <v>164</v>
      </c>
      <c r="E1193" s="193"/>
      <c r="G1193" s="1" t="s">
        <v>1163</v>
      </c>
      <c r="H1193" s="1" t="s">
        <v>1276</v>
      </c>
      <c r="I1193" s="1" t="s">
        <v>128</v>
      </c>
      <c r="J1193" s="107">
        <v>3</v>
      </c>
      <c r="K1193" s="81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57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57">
        <f>ROUND(Tableau1[[#This Row],[Prix_Unit_HT]],2)*Tableau1[[#This Row],[Qte_commande]]</f>
        <v>299</v>
      </c>
      <c r="P1193" s="57">
        <f>ROUND(Tableau1[[#This Row],[Prix_Unit_TTC]],2)*Tableau1[[#This Row],[Qte_commande]]</f>
        <v>358.8</v>
      </c>
      <c r="Q1193" s="1">
        <v>1</v>
      </c>
      <c r="R11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3" s="1"/>
      <c r="V1193" s="1"/>
    </row>
    <row r="1194" spans="1:22" ht="14.7" customHeight="1" x14ac:dyDescent="0.25">
      <c r="A1194" s="2">
        <v>43383</v>
      </c>
      <c r="B1194" s="56" t="s">
        <v>594</v>
      </c>
      <c r="C1194" s="1" t="s">
        <v>560</v>
      </c>
      <c r="D1194" s="1" t="s">
        <v>285</v>
      </c>
      <c r="E1194" s="193"/>
      <c r="G1194" s="1" t="s">
        <v>1163</v>
      </c>
      <c r="H1194" s="1" t="s">
        <v>1276</v>
      </c>
      <c r="I1194" s="1" t="s">
        <v>128</v>
      </c>
      <c r="J1194" s="107">
        <v>3</v>
      </c>
      <c r="K1194" s="81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57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57">
        <f>ROUND(Tableau1[[#This Row],[Prix_Unit_HT]],2)*Tableau1[[#This Row],[Qte_commande]]</f>
        <v>299</v>
      </c>
      <c r="P1194" s="57">
        <f>ROUND(Tableau1[[#This Row],[Prix_Unit_TTC]],2)*Tableau1[[#This Row],[Qte_commande]]</f>
        <v>358.8</v>
      </c>
      <c r="Q1194" s="1">
        <v>1</v>
      </c>
      <c r="R11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4" s="1"/>
      <c r="V1194" s="1"/>
    </row>
    <row r="1195" spans="1:22" ht="14.7" customHeight="1" x14ac:dyDescent="0.25">
      <c r="A1195" s="2">
        <v>43383</v>
      </c>
      <c r="B1195" s="56" t="s">
        <v>590</v>
      </c>
      <c r="C1195" s="1" t="s">
        <v>298</v>
      </c>
      <c r="D1195" s="1" t="s">
        <v>300</v>
      </c>
      <c r="E1195" s="193"/>
      <c r="G1195" s="1" t="s">
        <v>1163</v>
      </c>
      <c r="H1195" s="1" t="s">
        <v>1276</v>
      </c>
      <c r="I1195" s="1" t="s">
        <v>128</v>
      </c>
      <c r="J1195" s="107">
        <v>3</v>
      </c>
      <c r="K1195" s="81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57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57">
        <f>ROUND(Tableau1[[#This Row],[Prix_Unit_HT]],2)*Tableau1[[#This Row],[Qte_commande]]</f>
        <v>299</v>
      </c>
      <c r="P1195" s="57">
        <f>ROUND(Tableau1[[#This Row],[Prix_Unit_TTC]],2)*Tableau1[[#This Row],[Qte_commande]]</f>
        <v>358.8</v>
      </c>
      <c r="Q1195" s="1">
        <v>1</v>
      </c>
      <c r="R11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5" s="1"/>
      <c r="V1195" s="1"/>
    </row>
    <row r="1196" spans="1:22" ht="14.7" customHeight="1" x14ac:dyDescent="0.25">
      <c r="A1196" s="2">
        <v>43383</v>
      </c>
      <c r="B1196" s="56" t="s">
        <v>589</v>
      </c>
      <c r="C1196" s="1" t="s">
        <v>206</v>
      </c>
      <c r="D1196" s="1" t="s">
        <v>20</v>
      </c>
      <c r="E1196" s="193"/>
      <c r="G1196" s="1" t="s">
        <v>1163</v>
      </c>
      <c r="H1196" s="1" t="s">
        <v>1276</v>
      </c>
      <c r="I1196" s="1" t="s">
        <v>128</v>
      </c>
      <c r="J1196" s="107">
        <v>3</v>
      </c>
      <c r="K1196" s="81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57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57">
        <f>ROUND(Tableau1[[#This Row],[Prix_Unit_HT]],2)*Tableau1[[#This Row],[Qte_commande]]</f>
        <v>299</v>
      </c>
      <c r="P1196" s="57">
        <f>ROUND(Tableau1[[#This Row],[Prix_Unit_TTC]],2)*Tableau1[[#This Row],[Qte_commande]]</f>
        <v>358.8</v>
      </c>
      <c r="Q1196" s="1">
        <v>1</v>
      </c>
      <c r="R11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6" s="1"/>
      <c r="V1196" s="1"/>
    </row>
    <row r="1197" spans="1:22" ht="14.7" customHeight="1" x14ac:dyDescent="0.25">
      <c r="A1197" s="2">
        <v>43383</v>
      </c>
      <c r="B1197" s="56" t="s">
        <v>575</v>
      </c>
      <c r="C1197" s="1" t="s">
        <v>18</v>
      </c>
      <c r="D1197" s="1" t="s">
        <v>20</v>
      </c>
      <c r="E1197" s="193"/>
      <c r="G1197" s="1" t="s">
        <v>1163</v>
      </c>
      <c r="H1197" s="1" t="s">
        <v>1276</v>
      </c>
      <c r="I1197" s="1" t="s">
        <v>128</v>
      </c>
      <c r="J1197" s="107">
        <v>3</v>
      </c>
      <c r="K1197" s="81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57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57">
        <f>ROUND(Tableau1[[#This Row],[Prix_Unit_HT]],2)*Tableau1[[#This Row],[Qte_commande]]</f>
        <v>299</v>
      </c>
      <c r="P1197" s="57">
        <f>ROUND(Tableau1[[#This Row],[Prix_Unit_TTC]],2)*Tableau1[[#This Row],[Qte_commande]]</f>
        <v>358.8</v>
      </c>
      <c r="Q1197" s="1">
        <v>1</v>
      </c>
      <c r="R11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7" s="1"/>
      <c r="V1197" s="1"/>
    </row>
    <row r="1198" spans="1:22" ht="14.7" customHeight="1" x14ac:dyDescent="0.25">
      <c r="A1198" s="2">
        <v>43383</v>
      </c>
      <c r="B1198" s="56" t="s">
        <v>579</v>
      </c>
      <c r="C1198" s="1" t="s">
        <v>567</v>
      </c>
      <c r="D1198" s="1" t="s">
        <v>4</v>
      </c>
      <c r="E1198" s="193"/>
      <c r="G1198" s="1" t="s">
        <v>1163</v>
      </c>
      <c r="H1198" s="1" t="s">
        <v>1276</v>
      </c>
      <c r="I1198" s="1" t="s">
        <v>128</v>
      </c>
      <c r="J1198" s="107">
        <v>3</v>
      </c>
      <c r="K1198" s="81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57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57">
        <f>ROUND(Tableau1[[#This Row],[Prix_Unit_HT]],2)*Tableau1[[#This Row],[Qte_commande]]</f>
        <v>1196</v>
      </c>
      <c r="P1198" s="57">
        <f>ROUND(Tableau1[[#This Row],[Prix_Unit_TTC]],2)*Tableau1[[#This Row],[Qte_commande]]</f>
        <v>1435.2</v>
      </c>
      <c r="Q1198" s="1">
        <v>4</v>
      </c>
      <c r="R11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198" s="1"/>
      <c r="V1198" s="1"/>
    </row>
    <row r="1199" spans="1:22" ht="14.7" customHeight="1" x14ac:dyDescent="0.25">
      <c r="A1199" s="2">
        <v>43383</v>
      </c>
      <c r="B1199" s="56" t="s">
        <v>585</v>
      </c>
      <c r="C1199" s="1" t="s">
        <v>421</v>
      </c>
      <c r="D1199" s="1" t="s">
        <v>20</v>
      </c>
      <c r="E1199" s="193"/>
      <c r="G1199" s="1" t="s">
        <v>1163</v>
      </c>
      <c r="H1199" s="1" t="s">
        <v>1276</v>
      </c>
      <c r="I1199" s="1" t="s">
        <v>128</v>
      </c>
      <c r="J1199" s="107">
        <v>3</v>
      </c>
      <c r="K1199" s="81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57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57">
        <f>ROUND(Tableau1[[#This Row],[Prix_Unit_HT]],2)*Tableau1[[#This Row],[Qte_commande]]</f>
        <v>299</v>
      </c>
      <c r="P1199" s="57">
        <f>ROUND(Tableau1[[#This Row],[Prix_Unit_TTC]],2)*Tableau1[[#This Row],[Qte_commande]]</f>
        <v>358.8</v>
      </c>
      <c r="Q1199" s="1">
        <v>1</v>
      </c>
      <c r="R11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199" s="1"/>
      <c r="V1199" s="1"/>
    </row>
    <row r="1200" spans="1:22" ht="14.7" customHeight="1" x14ac:dyDescent="0.25">
      <c r="A1200" s="2">
        <v>43383</v>
      </c>
      <c r="B1200" s="56" t="s">
        <v>596</v>
      </c>
      <c r="C1200" s="1" t="s">
        <v>286</v>
      </c>
      <c r="D1200" s="1" t="s">
        <v>11</v>
      </c>
      <c r="E1200" s="193"/>
      <c r="G1200" s="1" t="s">
        <v>1163</v>
      </c>
      <c r="H1200" s="1" t="s">
        <v>1276</v>
      </c>
      <c r="I1200" s="1" t="s">
        <v>128</v>
      </c>
      <c r="J1200" s="107">
        <v>3</v>
      </c>
      <c r="K1200" s="81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57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57">
        <f>ROUND(Tableau1[[#This Row],[Prix_Unit_HT]],2)*Tableau1[[#This Row],[Qte_commande]]</f>
        <v>299</v>
      </c>
      <c r="P1200" s="57">
        <f>ROUND(Tableau1[[#This Row],[Prix_Unit_TTC]],2)*Tableau1[[#This Row],[Qte_commande]]</f>
        <v>358.8</v>
      </c>
      <c r="Q1200" s="1">
        <v>1</v>
      </c>
      <c r="R12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0" s="1"/>
      <c r="V1200" s="1"/>
    </row>
    <row r="1201" spans="1:22" ht="14.7" customHeight="1" x14ac:dyDescent="0.25">
      <c r="A1201" s="2">
        <v>43383</v>
      </c>
      <c r="B1201" s="56" t="s">
        <v>597</v>
      </c>
      <c r="C1201" s="1" t="s">
        <v>500</v>
      </c>
      <c r="D1201" s="1" t="s">
        <v>501</v>
      </c>
      <c r="E1201" s="193"/>
      <c r="G1201" s="1" t="s">
        <v>1163</v>
      </c>
      <c r="H1201" s="1" t="s">
        <v>1276</v>
      </c>
      <c r="I1201" s="1" t="s">
        <v>128</v>
      </c>
      <c r="J1201" s="107">
        <v>3</v>
      </c>
      <c r="K1201" s="81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57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57">
        <f>ROUND(Tableau1[[#This Row],[Prix_Unit_HT]],2)*Tableau1[[#This Row],[Qte_commande]]</f>
        <v>299</v>
      </c>
      <c r="P1201" s="57">
        <f>ROUND(Tableau1[[#This Row],[Prix_Unit_TTC]],2)*Tableau1[[#This Row],[Qte_commande]]</f>
        <v>358.8</v>
      </c>
      <c r="Q1201" s="1">
        <v>1</v>
      </c>
      <c r="R12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1" s="1"/>
      <c r="V1201" s="1"/>
    </row>
    <row r="1202" spans="1:22" ht="14.7" customHeight="1" x14ac:dyDescent="0.25">
      <c r="A1202" s="2">
        <v>43383</v>
      </c>
      <c r="B1202" s="56" t="s">
        <v>578</v>
      </c>
      <c r="C1202" s="1" t="s">
        <v>171</v>
      </c>
      <c r="D1202" s="1" t="s">
        <v>171</v>
      </c>
      <c r="E1202" s="193"/>
      <c r="G1202" s="1" t="s">
        <v>1163</v>
      </c>
      <c r="H1202" s="1" t="s">
        <v>1276</v>
      </c>
      <c r="I1202" s="1" t="s">
        <v>128</v>
      </c>
      <c r="J1202" s="107">
        <v>3</v>
      </c>
      <c r="K1202" s="81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57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57">
        <f>ROUND(Tableau1[[#This Row],[Prix_Unit_HT]],2)*Tableau1[[#This Row],[Qte_commande]]</f>
        <v>299</v>
      </c>
      <c r="P1202" s="57">
        <f>ROUND(Tableau1[[#This Row],[Prix_Unit_TTC]],2)*Tableau1[[#This Row],[Qte_commande]]</f>
        <v>358.8</v>
      </c>
      <c r="Q1202" s="1">
        <v>1</v>
      </c>
      <c r="R12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2" s="1"/>
      <c r="V1202" s="1"/>
    </row>
    <row r="1203" spans="1:22" ht="14.7" customHeight="1" x14ac:dyDescent="0.25">
      <c r="A1203" s="2">
        <v>43383</v>
      </c>
      <c r="B1203" s="56" t="s">
        <v>583</v>
      </c>
      <c r="C1203" s="1" t="s">
        <v>294</v>
      </c>
      <c r="D1203" s="1" t="s">
        <v>11</v>
      </c>
      <c r="E1203" s="193"/>
      <c r="G1203" s="1" t="s">
        <v>1163</v>
      </c>
      <c r="H1203" s="1" t="s">
        <v>1276</v>
      </c>
      <c r="I1203" s="1" t="s">
        <v>128</v>
      </c>
      <c r="J1203" s="107">
        <v>3</v>
      </c>
      <c r="K1203" s="81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57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57">
        <f>ROUND(Tableau1[[#This Row],[Prix_Unit_HT]],2)*Tableau1[[#This Row],[Qte_commande]]</f>
        <v>299</v>
      </c>
      <c r="P1203" s="57">
        <f>ROUND(Tableau1[[#This Row],[Prix_Unit_TTC]],2)*Tableau1[[#This Row],[Qte_commande]]</f>
        <v>358.8</v>
      </c>
      <c r="Q1203" s="1">
        <v>1</v>
      </c>
      <c r="R12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3" s="1"/>
      <c r="V1203" s="1"/>
    </row>
    <row r="1204" spans="1:22" ht="14.7" customHeight="1" x14ac:dyDescent="0.25">
      <c r="A1204" s="2">
        <v>43389</v>
      </c>
      <c r="B1204" s="56" t="s">
        <v>499</v>
      </c>
      <c r="C1204" s="1" t="s">
        <v>500</v>
      </c>
      <c r="D1204" s="1" t="s">
        <v>501</v>
      </c>
      <c r="E1204" s="193"/>
      <c r="G1204" s="1" t="s">
        <v>1163</v>
      </c>
      <c r="H1204" s="1" t="s">
        <v>1274</v>
      </c>
      <c r="I1204" s="1" t="s">
        <v>1188</v>
      </c>
      <c r="J1204" s="56">
        <v>70</v>
      </c>
      <c r="K1204" s="81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57">
        <f>ROUND(Tableau1[[#This Row],[Prix_Unit_HT]],2)*Tableau1[[#This Row],[Qte_commande]]</f>
        <v>111.06</v>
      </c>
      <c r="P1204" s="57">
        <f>ROUND(Tableau1[[#This Row],[Prix_Unit_TTC]],2)*Tableau1[[#This Row],[Qte_commande]]</f>
        <v>133.26</v>
      </c>
      <c r="Q1204" s="1">
        <v>6</v>
      </c>
      <c r="R12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4" s="1"/>
      <c r="V1204" s="1"/>
    </row>
    <row r="1205" spans="1:22" ht="14.7" customHeight="1" x14ac:dyDescent="0.25">
      <c r="A1205" s="2">
        <v>43389</v>
      </c>
      <c r="B1205" s="56" t="s">
        <v>499</v>
      </c>
      <c r="C1205" s="1" t="s">
        <v>500</v>
      </c>
      <c r="D1205" s="1" t="s">
        <v>501</v>
      </c>
      <c r="E1205" s="193"/>
      <c r="G1205" s="1" t="s">
        <v>1163</v>
      </c>
      <c r="H1205" s="1" t="s">
        <v>1274</v>
      </c>
      <c r="I1205" s="7" t="s">
        <v>1199</v>
      </c>
      <c r="J1205" s="56">
        <v>70</v>
      </c>
      <c r="K1205" s="81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57">
        <f>ROUND(Tableau1[[#This Row],[Prix_Unit_HT]],2)*Tableau1[[#This Row],[Qte_commande]]</f>
        <v>78.61</v>
      </c>
      <c r="P1205" s="57">
        <f>ROUND(Tableau1[[#This Row],[Prix_Unit_TTC]],2)*Tableau1[[#This Row],[Qte_commande]]</f>
        <v>94.33</v>
      </c>
      <c r="Q1205" s="1">
        <v>1</v>
      </c>
      <c r="R12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05" s="1"/>
      <c r="V1205" s="1"/>
    </row>
    <row r="1206" spans="1:22" ht="14.7" customHeight="1" x14ac:dyDescent="0.25">
      <c r="A1206" s="2">
        <v>43389</v>
      </c>
      <c r="B1206" s="56" t="s">
        <v>499</v>
      </c>
      <c r="C1206" s="1" t="s">
        <v>500</v>
      </c>
      <c r="D1206" s="1" t="s">
        <v>501</v>
      </c>
      <c r="E1206" s="193"/>
      <c r="G1206" s="1" t="s">
        <v>1163</v>
      </c>
      <c r="H1206" s="1" t="s">
        <v>1274</v>
      </c>
      <c r="I1206" s="1" t="s">
        <v>1189</v>
      </c>
      <c r="J1206" s="56">
        <v>70</v>
      </c>
      <c r="K1206" s="81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57">
        <f>ROUND(Tableau1[[#This Row],[Prix_Unit_HT]],2)*Tableau1[[#This Row],[Qte_commande]]</f>
        <v>101.10000000000001</v>
      </c>
      <c r="P1206" s="57">
        <f>ROUND(Tableau1[[#This Row],[Prix_Unit_TTC]],2)*Tableau1[[#This Row],[Qte_commande]]</f>
        <v>121.38</v>
      </c>
      <c r="Q1206" s="1">
        <v>6</v>
      </c>
      <c r="R12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06" s="1"/>
      <c r="V1206" s="1"/>
    </row>
    <row r="1207" spans="1:22" ht="14.7" customHeight="1" x14ac:dyDescent="0.25">
      <c r="A1207" s="2">
        <v>43391</v>
      </c>
      <c r="B1207" s="56" t="s">
        <v>654</v>
      </c>
      <c r="C1207" s="1" t="s">
        <v>64</v>
      </c>
      <c r="D1207" s="1" t="s">
        <v>66</v>
      </c>
      <c r="E1207" s="193"/>
      <c r="G1207" s="1" t="s">
        <v>1247</v>
      </c>
      <c r="H1207" s="7" t="s">
        <v>1275</v>
      </c>
      <c r="I1207" s="7" t="s">
        <v>1242</v>
      </c>
      <c r="J1207" s="56">
        <v>20</v>
      </c>
      <c r="K1207" s="81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57">
        <f>ROUND(Tableau1[[#This Row],[Prix_Unit_HT]],2)*Tableau1[[#This Row],[Qte_commande]]</f>
        <v>116.64000000000001</v>
      </c>
      <c r="P1207" s="57">
        <f>ROUND(Tableau1[[#This Row],[Prix_Unit_TTC]],2)*Tableau1[[#This Row],[Qte_commande]]</f>
        <v>122.39999999999999</v>
      </c>
      <c r="Q1207" s="1">
        <v>41.14</v>
      </c>
      <c r="R12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07" s="1"/>
      <c r="V1207" s="1"/>
    </row>
    <row r="1208" spans="1:22" ht="14.7" customHeight="1" x14ac:dyDescent="0.25">
      <c r="A1208" s="2">
        <v>43391</v>
      </c>
      <c r="B1208" s="56" t="s">
        <v>654</v>
      </c>
      <c r="C1208" s="1" t="s">
        <v>64</v>
      </c>
      <c r="D1208" s="1" t="s">
        <v>66</v>
      </c>
      <c r="E1208" s="193"/>
      <c r="G1208" s="1" t="s">
        <v>1247</v>
      </c>
      <c r="H1208" s="1" t="s">
        <v>1274</v>
      </c>
      <c r="I1208" s="1" t="s">
        <v>1175</v>
      </c>
      <c r="J1208" s="56">
        <v>70</v>
      </c>
      <c r="K1208" s="81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57">
        <f>ROUND(Tableau1[[#This Row],[Prix_Unit_HT]],2)*Tableau1[[#This Row],[Qte_commande]]</f>
        <v>3007.2</v>
      </c>
      <c r="P1208" s="57">
        <f>ROUND(Tableau1[[#This Row],[Prix_Unit_TTC]],2)*Tableau1[[#This Row],[Qte_commande]]</f>
        <v>3609.6</v>
      </c>
      <c r="Q1208" s="1">
        <v>240</v>
      </c>
      <c r="R12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208" s="1"/>
      <c r="V1208" s="1"/>
    </row>
    <row r="1209" spans="1:22" ht="14.7" customHeight="1" x14ac:dyDescent="0.25">
      <c r="A1209" s="2">
        <v>43391</v>
      </c>
      <c r="B1209" s="56" t="s">
        <v>695</v>
      </c>
      <c r="C1209" s="1" t="s">
        <v>226</v>
      </c>
      <c r="D1209" s="1" t="s">
        <v>228</v>
      </c>
      <c r="E1209" s="193"/>
      <c r="G1209" s="1" t="s">
        <v>1247</v>
      </c>
      <c r="H1209" s="1" t="s">
        <v>1274</v>
      </c>
      <c r="I1209" s="1" t="s">
        <v>1175</v>
      </c>
      <c r="J1209" s="56">
        <v>70</v>
      </c>
      <c r="K1209" s="81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57">
        <f>ROUND(Tableau1[[#This Row],[Prix_Unit_HT]],2)*Tableau1[[#This Row],[Qte_commande]]</f>
        <v>1879.5</v>
      </c>
      <c r="P1209" s="57">
        <f>ROUND(Tableau1[[#This Row],[Prix_Unit_TTC]],2)*Tableau1[[#This Row],[Qte_commande]]</f>
        <v>2256</v>
      </c>
      <c r="Q1209" s="1">
        <v>150</v>
      </c>
      <c r="R12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09" s="1"/>
      <c r="V1209" s="1"/>
    </row>
    <row r="1210" spans="1:22" ht="14.7" customHeight="1" x14ac:dyDescent="0.25">
      <c r="A1210" s="2">
        <v>43391</v>
      </c>
      <c r="B1210" s="56" t="s">
        <v>654</v>
      </c>
      <c r="C1210" s="1" t="s">
        <v>64</v>
      </c>
      <c r="D1210" s="1" t="s">
        <v>66</v>
      </c>
      <c r="E1210" s="193"/>
      <c r="G1210" s="1" t="s">
        <v>1247</v>
      </c>
      <c r="H1210" s="1" t="s">
        <v>1275</v>
      </c>
      <c r="I1210" s="1" t="s">
        <v>1241</v>
      </c>
      <c r="J1210" s="56">
        <v>20</v>
      </c>
      <c r="K1210" s="81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57">
        <f>ROUND(Tableau1[[#This Row],[Prix_Unit_HT]],2)*Tableau1[[#This Row],[Qte_commande]]</f>
        <v>58.320000000000007</v>
      </c>
      <c r="P1210" s="57">
        <f>ROUND(Tableau1[[#This Row],[Prix_Unit_TTC]],2)*Tableau1[[#This Row],[Qte_commande]]</f>
        <v>61.199999999999996</v>
      </c>
      <c r="Q1210" s="1">
        <v>20.57</v>
      </c>
      <c r="R12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10" s="1"/>
      <c r="V1210" s="1"/>
    </row>
    <row r="1211" spans="1:22" ht="14.7" customHeight="1" x14ac:dyDescent="0.25">
      <c r="A1211" s="2">
        <v>43391</v>
      </c>
      <c r="B1211" s="56" t="s">
        <v>654</v>
      </c>
      <c r="C1211" s="1" t="s">
        <v>64</v>
      </c>
      <c r="D1211" s="1" t="s">
        <v>66</v>
      </c>
      <c r="E1211" s="193"/>
      <c r="G1211" s="1" t="s">
        <v>1247</v>
      </c>
      <c r="H1211" s="1" t="s">
        <v>1275</v>
      </c>
      <c r="I1211" s="1" t="s">
        <v>1237</v>
      </c>
      <c r="J1211" s="56">
        <v>20</v>
      </c>
      <c r="K1211" s="81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57">
        <f>ROUND(Tableau1[[#This Row],[Prix_Unit_HT]],2)*Tableau1[[#This Row],[Qte_commande]]</f>
        <v>116.64000000000001</v>
      </c>
      <c r="P1211" s="57">
        <f>ROUND(Tableau1[[#This Row],[Prix_Unit_TTC]],2)*Tableau1[[#This Row],[Qte_commande]]</f>
        <v>122.39999999999999</v>
      </c>
      <c r="Q1211" s="1">
        <v>41.14</v>
      </c>
      <c r="R12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11" s="1"/>
      <c r="V1211" s="1"/>
    </row>
    <row r="1212" spans="1:22" ht="14.7" customHeight="1" x14ac:dyDescent="0.25">
      <c r="A1212" s="2">
        <v>43396</v>
      </c>
      <c r="B1212" s="56" t="s">
        <v>619</v>
      </c>
      <c r="C1212" s="1" t="s">
        <v>94</v>
      </c>
      <c r="D1212" s="1" t="s">
        <v>96</v>
      </c>
      <c r="E1212" s="193"/>
      <c r="G1212" s="1" t="s">
        <v>1247</v>
      </c>
      <c r="H1212" s="7" t="s">
        <v>1274</v>
      </c>
      <c r="I1212" s="1" t="s">
        <v>1244</v>
      </c>
      <c r="J1212" s="56">
        <v>70</v>
      </c>
      <c r="K1212" s="81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57">
        <f>ROUND(Tableau1[[#This Row],[Prix_Unit_HT]],2)*Tableau1[[#This Row],[Qte_commande]]</f>
        <v>34.82</v>
      </c>
      <c r="P1212" s="57">
        <f>ROUND(Tableau1[[#This Row],[Prix_Unit_TTC]],2)*Tableau1[[#This Row],[Qte_commande]]</f>
        <v>41.78</v>
      </c>
      <c r="Q1212" s="1">
        <v>2</v>
      </c>
      <c r="R12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12" s="1"/>
      <c r="V1212" s="1"/>
    </row>
    <row r="1213" spans="1:22" ht="14.7" customHeight="1" x14ac:dyDescent="0.25">
      <c r="A1213" s="2">
        <v>43396</v>
      </c>
      <c r="B1213" s="56" t="s">
        <v>619</v>
      </c>
      <c r="C1213" s="1" t="s">
        <v>94</v>
      </c>
      <c r="D1213" s="1" t="s">
        <v>96</v>
      </c>
      <c r="E1213" s="193"/>
      <c r="G1213" s="1" t="s">
        <v>1247</v>
      </c>
      <c r="H1213" s="7" t="s">
        <v>1274</v>
      </c>
      <c r="I1213" s="1" t="s">
        <v>1244</v>
      </c>
      <c r="J1213" s="56">
        <v>70</v>
      </c>
      <c r="K1213" s="81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57">
        <f>ROUND(Tableau1[[#This Row],[Prix_Unit_HT]],2)*Tableau1[[#This Row],[Qte_commande]]</f>
        <v>522.29999999999995</v>
      </c>
      <c r="P1213" s="57">
        <f>ROUND(Tableau1[[#This Row],[Prix_Unit_TTC]],2)*Tableau1[[#This Row],[Qte_commande]]</f>
        <v>626.70000000000005</v>
      </c>
      <c r="Q1213" s="1">
        <v>30</v>
      </c>
      <c r="R12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3" s="1"/>
      <c r="V1213" s="1"/>
    </row>
    <row r="1214" spans="1:22" ht="14.7" customHeight="1" x14ac:dyDescent="0.25">
      <c r="A1214" s="2">
        <v>43396</v>
      </c>
      <c r="B1214" s="56" t="s">
        <v>502</v>
      </c>
      <c r="C1214" s="1" t="s">
        <v>503</v>
      </c>
      <c r="D1214" s="1" t="s">
        <v>60</v>
      </c>
      <c r="E1214" s="193"/>
      <c r="G1214" s="1" t="s">
        <v>1163</v>
      </c>
      <c r="H1214" s="1" t="s">
        <v>1274</v>
      </c>
      <c r="I1214" s="1" t="s">
        <v>1226</v>
      </c>
      <c r="J1214" s="56">
        <v>70</v>
      </c>
      <c r="K1214" s="81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57">
        <f>ROUND(Tableau1[[#This Row],[Prix_Unit_HT]],2)*Tableau1[[#This Row],[Qte_commande]]</f>
        <v>80.550000000000011</v>
      </c>
      <c r="P1214" s="57">
        <f>ROUND(Tableau1[[#This Row],[Prix_Unit_TTC]],2)*Tableau1[[#This Row],[Qte_commande]]</f>
        <v>96.66</v>
      </c>
      <c r="Q1214" s="1">
        <v>3</v>
      </c>
      <c r="R12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214" s="1"/>
      <c r="V1214" s="1"/>
    </row>
    <row r="1215" spans="1:22" ht="14.7" customHeight="1" x14ac:dyDescent="0.25">
      <c r="A1215" s="2">
        <v>43396</v>
      </c>
      <c r="B1215" s="56" t="s">
        <v>619</v>
      </c>
      <c r="C1215" s="1" t="s">
        <v>94</v>
      </c>
      <c r="D1215" s="1" t="s">
        <v>96</v>
      </c>
      <c r="E1215" s="193"/>
      <c r="G1215" s="1" t="s">
        <v>1247</v>
      </c>
      <c r="H1215" s="1" t="s">
        <v>1274</v>
      </c>
      <c r="I1215" s="1" t="s">
        <v>1175</v>
      </c>
      <c r="J1215" s="56">
        <v>175</v>
      </c>
      <c r="K1215" s="81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57">
        <f>ROUND(Tableau1[[#This Row],[Prix_Unit_HT]],2)*Tableau1[[#This Row],[Qte_commande]]</f>
        <v>867.6</v>
      </c>
      <c r="P1215" s="57">
        <f>ROUND(Tableau1[[#This Row],[Prix_Unit_TTC]],2)*Tableau1[[#This Row],[Qte_commande]]</f>
        <v>1041</v>
      </c>
      <c r="Q1215" s="1">
        <v>75</v>
      </c>
      <c r="R12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75</v>
      </c>
      <c r="U1215" s="1"/>
      <c r="V1215" s="1"/>
    </row>
    <row r="1216" spans="1:22" ht="14.7" customHeight="1" x14ac:dyDescent="0.25">
      <c r="A1216" s="2">
        <v>43396</v>
      </c>
      <c r="B1216" s="56" t="s">
        <v>619</v>
      </c>
      <c r="C1216" s="1" t="s">
        <v>94</v>
      </c>
      <c r="D1216" s="1" t="s">
        <v>96</v>
      </c>
      <c r="E1216" s="193"/>
      <c r="G1216" s="1" t="s">
        <v>1247</v>
      </c>
      <c r="H1216" s="1" t="s">
        <v>1274</v>
      </c>
      <c r="I1216" s="1" t="s">
        <v>1175</v>
      </c>
      <c r="J1216" s="56">
        <v>175</v>
      </c>
      <c r="K1216" s="81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57">
        <f>ROUND(Tableau1[[#This Row],[Prix_Unit_HT]],2)*Tableau1[[#This Row],[Qte_commande]]</f>
        <v>347.04</v>
      </c>
      <c r="P1216" s="57">
        <f>ROUND(Tableau1[[#This Row],[Prix_Unit_TTC]],2)*Tableau1[[#This Row],[Qte_commande]]</f>
        <v>416.40000000000003</v>
      </c>
      <c r="Q1216" s="1">
        <v>30</v>
      </c>
      <c r="R12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16" s="1"/>
      <c r="V1216" s="1"/>
    </row>
    <row r="1217" spans="1:22" ht="14.7" customHeight="1" x14ac:dyDescent="0.25">
      <c r="A1217" s="2">
        <v>43396</v>
      </c>
      <c r="B1217" s="56" t="s">
        <v>502</v>
      </c>
      <c r="C1217" s="1" t="s">
        <v>503</v>
      </c>
      <c r="D1217" s="1" t="s">
        <v>60</v>
      </c>
      <c r="E1217" s="193"/>
      <c r="G1217" s="1" t="s">
        <v>1163</v>
      </c>
      <c r="H1217" s="1" t="s">
        <v>1274</v>
      </c>
      <c r="I1217" s="1" t="s">
        <v>1188</v>
      </c>
      <c r="J1217" s="56">
        <v>70</v>
      </c>
      <c r="K1217" s="81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57">
        <f>ROUND(Tableau1[[#This Row],[Prix_Unit_HT]],2)*Tableau1[[#This Row],[Qte_commande]]</f>
        <v>111.06</v>
      </c>
      <c r="P1217" s="57">
        <f>ROUND(Tableau1[[#This Row],[Prix_Unit_TTC]],2)*Tableau1[[#This Row],[Qte_commande]]</f>
        <v>133.26</v>
      </c>
      <c r="Q1217" s="1">
        <v>6</v>
      </c>
      <c r="R12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7" s="1"/>
      <c r="V1217" s="1"/>
    </row>
    <row r="1218" spans="1:22" ht="14.7" customHeight="1" x14ac:dyDescent="0.25">
      <c r="A1218" s="2">
        <v>43396</v>
      </c>
      <c r="B1218" s="56" t="s">
        <v>619</v>
      </c>
      <c r="C1218" s="1" t="s">
        <v>94</v>
      </c>
      <c r="D1218" s="1" t="s">
        <v>96</v>
      </c>
      <c r="E1218" s="193"/>
      <c r="G1218" s="1" t="s">
        <v>1247</v>
      </c>
      <c r="H1218" s="1" t="s">
        <v>1274</v>
      </c>
      <c r="I1218" s="7" t="s">
        <v>1190</v>
      </c>
      <c r="J1218" s="56">
        <v>70</v>
      </c>
      <c r="K1218" s="81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57">
        <f>ROUND(Tableau1[[#This Row],[Prix_Unit_HT]],2)*Tableau1[[#This Row],[Qte_commande]]</f>
        <v>120</v>
      </c>
      <c r="P1218" s="57">
        <f>ROUND(Tableau1[[#This Row],[Prix_Unit_TTC]],2)*Tableau1[[#This Row],[Qte_commande]]</f>
        <v>144</v>
      </c>
      <c r="Q1218" s="1">
        <v>6</v>
      </c>
      <c r="R12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8" s="1"/>
      <c r="V1218" s="1"/>
    </row>
    <row r="1219" spans="1:22" ht="14.7" customHeight="1" x14ac:dyDescent="0.25">
      <c r="A1219" s="2">
        <v>43396</v>
      </c>
      <c r="B1219" s="56" t="s">
        <v>502</v>
      </c>
      <c r="C1219" s="1" t="s">
        <v>503</v>
      </c>
      <c r="D1219" s="1" t="s">
        <v>60</v>
      </c>
      <c r="E1219" s="193"/>
      <c r="G1219" s="1" t="s">
        <v>1163</v>
      </c>
      <c r="H1219" s="1" t="s">
        <v>1274</v>
      </c>
      <c r="I1219" s="1" t="s">
        <v>1189</v>
      </c>
      <c r="J1219" s="56">
        <v>70</v>
      </c>
      <c r="K1219" s="81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57">
        <f>ROUND(Tableau1[[#This Row],[Prix_Unit_HT]],2)*Tableau1[[#This Row],[Qte_commande]]</f>
        <v>101.10000000000001</v>
      </c>
      <c r="P1219" s="57">
        <f>ROUND(Tableau1[[#This Row],[Prix_Unit_TTC]],2)*Tableau1[[#This Row],[Qte_commande]]</f>
        <v>121.38</v>
      </c>
      <c r="Q1219" s="1">
        <v>6</v>
      </c>
      <c r="R12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19" s="1"/>
      <c r="V1219" s="1"/>
    </row>
    <row r="1220" spans="1:22" ht="14.7" customHeight="1" x14ac:dyDescent="0.25">
      <c r="A1220" s="2">
        <v>43396</v>
      </c>
      <c r="B1220" s="56" t="s">
        <v>619</v>
      </c>
      <c r="C1220" s="1" t="s">
        <v>94</v>
      </c>
      <c r="D1220" s="1" t="s">
        <v>96</v>
      </c>
      <c r="E1220" s="193"/>
      <c r="G1220" s="1" t="s">
        <v>1247</v>
      </c>
      <c r="H1220" s="1" t="s">
        <v>1274</v>
      </c>
      <c r="I1220" s="1" t="s">
        <v>1223</v>
      </c>
      <c r="J1220" s="56">
        <v>50</v>
      </c>
      <c r="K1220" s="81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57">
        <f>ROUND(Tableau1[[#This Row],[Prix_Unit_HT]],2)*Tableau1[[#This Row],[Qte_commande]]</f>
        <v>151.14000000000001</v>
      </c>
      <c r="P1220" s="57">
        <f>ROUND(Tableau1[[#This Row],[Prix_Unit_TTC]],2)*Tableau1[[#This Row],[Qte_commande]]</f>
        <v>181.38</v>
      </c>
      <c r="Q1220" s="1">
        <v>4.29</v>
      </c>
      <c r="R12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20" s="1"/>
      <c r="V1220" s="1"/>
    </row>
    <row r="1221" spans="1:22" ht="14.7" customHeight="1" x14ac:dyDescent="0.25">
      <c r="A1221" s="2">
        <v>43396</v>
      </c>
      <c r="B1221" s="56" t="s">
        <v>666</v>
      </c>
      <c r="C1221" s="1" t="s">
        <v>107</v>
      </c>
      <c r="D1221" s="1" t="s">
        <v>4</v>
      </c>
      <c r="E1221" s="193"/>
      <c r="G1221" s="1" t="s">
        <v>1163</v>
      </c>
      <c r="H1221" s="1" t="s">
        <v>1275</v>
      </c>
      <c r="I1221" s="1" t="s">
        <v>1241</v>
      </c>
      <c r="J1221" s="56">
        <v>20</v>
      </c>
      <c r="K1221" s="81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57">
        <f>ROUND(Tableau1[[#This Row],[Prix_Unit_HT]],2)*Tableau1[[#This Row],[Qte_commande]]</f>
        <v>21.36</v>
      </c>
      <c r="P1221" s="57">
        <f>ROUND(Tableau1[[#This Row],[Prix_Unit_TTC]],2)*Tableau1[[#This Row],[Qte_commande]]</f>
        <v>22.56</v>
      </c>
      <c r="Q1221" s="1">
        <v>6.86</v>
      </c>
      <c r="R12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21" s="1"/>
      <c r="V1221" s="1"/>
    </row>
    <row r="1222" spans="1:22" ht="14.7" customHeight="1" x14ac:dyDescent="0.25">
      <c r="A1222" s="2">
        <v>43404</v>
      </c>
      <c r="B1222" s="56" t="s">
        <v>635</v>
      </c>
      <c r="C1222" s="1" t="s">
        <v>157</v>
      </c>
      <c r="D1222" s="1" t="s">
        <v>159</v>
      </c>
      <c r="E1222" s="193"/>
      <c r="G1222" s="1" t="s">
        <v>1247</v>
      </c>
      <c r="H1222" s="7" t="s">
        <v>1274</v>
      </c>
      <c r="I1222" s="1" t="s">
        <v>1244</v>
      </c>
      <c r="J1222" s="56">
        <v>70</v>
      </c>
      <c r="K1222" s="81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57">
        <f>ROUND(Tableau1[[#This Row],[Prix_Unit_HT]],2)*Tableau1[[#This Row],[Qte_commande]]</f>
        <v>104.46000000000001</v>
      </c>
      <c r="P1222" s="57">
        <f>ROUND(Tableau1[[#This Row],[Prix_Unit_TTC]],2)*Tableau1[[#This Row],[Qte_commande]]</f>
        <v>125.34</v>
      </c>
      <c r="Q1222" s="1">
        <v>6</v>
      </c>
      <c r="R12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22" s="1"/>
      <c r="V1222" s="1"/>
    </row>
    <row r="1223" spans="1:22" ht="14.7" customHeight="1" x14ac:dyDescent="0.25">
      <c r="A1223" s="2">
        <v>43404</v>
      </c>
      <c r="B1223" s="56" t="s">
        <v>635</v>
      </c>
      <c r="C1223" s="1" t="s">
        <v>157</v>
      </c>
      <c r="D1223" s="1" t="s">
        <v>159</v>
      </c>
      <c r="E1223" s="193"/>
      <c r="G1223" s="1" t="s">
        <v>1247</v>
      </c>
      <c r="H1223" s="1" t="s">
        <v>1274</v>
      </c>
      <c r="I1223" s="1" t="s">
        <v>1175</v>
      </c>
      <c r="J1223" s="56">
        <v>100</v>
      </c>
      <c r="K1223" s="81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57">
        <f>ROUND(Tableau1[[#This Row],[Prix_Unit_HT]],2)*Tableau1[[#This Row],[Qte_commande]]</f>
        <v>2975.4</v>
      </c>
      <c r="P1223" s="57">
        <f>ROUND(Tableau1[[#This Row],[Prix_Unit_TTC]],2)*Tableau1[[#This Row],[Qte_commande]]</f>
        <v>3570.48</v>
      </c>
      <c r="Q1223" s="1">
        <v>248.57</v>
      </c>
      <c r="R12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248.57142857142858</v>
      </c>
      <c r="U1223" s="1"/>
      <c r="V1223" s="1"/>
    </row>
    <row r="1224" spans="1:22" ht="14.7" customHeight="1" x14ac:dyDescent="0.25">
      <c r="A1224" s="2">
        <v>43404</v>
      </c>
      <c r="B1224" s="56" t="s">
        <v>635</v>
      </c>
      <c r="C1224" s="1" t="s">
        <v>157</v>
      </c>
      <c r="D1224" s="1" t="s">
        <v>159</v>
      </c>
      <c r="E1224" s="193"/>
      <c r="G1224" s="1" t="s">
        <v>1247</v>
      </c>
      <c r="H1224" s="1" t="s">
        <v>1274</v>
      </c>
      <c r="I1224" s="1" t="s">
        <v>1175</v>
      </c>
      <c r="J1224" s="56">
        <v>100</v>
      </c>
      <c r="K1224" s="81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57">
        <f>ROUND(Tableau1[[#This Row],[Prix_Unit_HT]],2)*Tableau1[[#This Row],[Qte_commande]]</f>
        <v>1128.6000000000001</v>
      </c>
      <c r="P1224" s="57">
        <f>ROUND(Tableau1[[#This Row],[Prix_Unit_TTC]],2)*Tableau1[[#This Row],[Qte_commande]]</f>
        <v>1354.32</v>
      </c>
      <c r="Q1224" s="1">
        <v>94.29</v>
      </c>
      <c r="R12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94.285714285714292</v>
      </c>
      <c r="U1224" s="1"/>
      <c r="V1224" s="1"/>
    </row>
    <row r="1225" spans="1:22" ht="14.7" customHeight="1" x14ac:dyDescent="0.25">
      <c r="A1225" s="2">
        <v>43410</v>
      </c>
      <c r="B1225" s="56" t="s">
        <v>607</v>
      </c>
      <c r="C1225" s="1" t="s">
        <v>608</v>
      </c>
      <c r="D1225" s="1" t="s">
        <v>609</v>
      </c>
      <c r="E1225" s="193"/>
      <c r="G1225" s="1" t="s">
        <v>1163</v>
      </c>
      <c r="H1225" s="1" t="s">
        <v>1276</v>
      </c>
      <c r="I1225" s="1" t="s">
        <v>128</v>
      </c>
      <c r="J1225" s="107">
        <v>3</v>
      </c>
      <c r="K1225" s="81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57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57">
        <f>ROUND(Tableau1[[#This Row],[Prix_Unit_HT]],2)*Tableau1[[#This Row],[Qte_commande]]</f>
        <v>598</v>
      </c>
      <c r="P1225" s="57">
        <f>ROUND(Tableau1[[#This Row],[Prix_Unit_TTC]],2)*Tableau1[[#This Row],[Qte_commande]]</f>
        <v>717.6</v>
      </c>
      <c r="Q1225" s="1">
        <v>2</v>
      </c>
      <c r="R12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5" s="1"/>
      <c r="V1225" s="1"/>
    </row>
    <row r="1226" spans="1:22" ht="14.7" customHeight="1" x14ac:dyDescent="0.25">
      <c r="A1226" s="2">
        <v>43410</v>
      </c>
      <c r="B1226" s="56" t="s">
        <v>601</v>
      </c>
      <c r="C1226" s="1" t="s">
        <v>314</v>
      </c>
      <c r="D1226" s="1" t="s">
        <v>316</v>
      </c>
      <c r="E1226" s="193"/>
      <c r="G1226" s="1" t="s">
        <v>1163</v>
      </c>
      <c r="H1226" s="1" t="s">
        <v>1276</v>
      </c>
      <c r="I1226" s="1" t="s">
        <v>128</v>
      </c>
      <c r="J1226" s="107">
        <v>3</v>
      </c>
      <c r="K1226" s="81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57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57">
        <f>ROUND(Tableau1[[#This Row],[Prix_Unit_HT]],2)*Tableau1[[#This Row],[Qte_commande]]</f>
        <v>299</v>
      </c>
      <c r="P1226" s="57">
        <f>ROUND(Tableau1[[#This Row],[Prix_Unit_TTC]],2)*Tableau1[[#This Row],[Qte_commande]]</f>
        <v>358.8</v>
      </c>
      <c r="Q1226" s="1">
        <v>1</v>
      </c>
      <c r="R12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6" s="1"/>
      <c r="V1226" s="1"/>
    </row>
    <row r="1227" spans="1:22" ht="14.7" customHeight="1" x14ac:dyDescent="0.25">
      <c r="A1227" s="2">
        <v>43410</v>
      </c>
      <c r="B1227" s="56" t="s">
        <v>602</v>
      </c>
      <c r="C1227" s="1" t="s">
        <v>320</v>
      </c>
      <c r="D1227" s="1" t="s">
        <v>322</v>
      </c>
      <c r="E1227" s="193"/>
      <c r="G1227" s="1" t="s">
        <v>1163</v>
      </c>
      <c r="H1227" s="1" t="s">
        <v>1276</v>
      </c>
      <c r="I1227" s="1" t="s">
        <v>128</v>
      </c>
      <c r="J1227" s="107">
        <v>3</v>
      </c>
      <c r="K1227" s="81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57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57">
        <f>ROUND(Tableau1[[#This Row],[Prix_Unit_HT]],2)*Tableau1[[#This Row],[Qte_commande]]</f>
        <v>1196</v>
      </c>
      <c r="P1227" s="57">
        <f>ROUND(Tableau1[[#This Row],[Prix_Unit_TTC]],2)*Tableau1[[#This Row],[Qte_commande]]</f>
        <v>1435.2</v>
      </c>
      <c r="Q1227" s="1">
        <v>4</v>
      </c>
      <c r="R12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227" s="1"/>
      <c r="V1227" s="1"/>
    </row>
    <row r="1228" spans="1:22" ht="14.7" customHeight="1" x14ac:dyDescent="0.25">
      <c r="A1228" s="2">
        <v>43410</v>
      </c>
      <c r="B1228" s="56" t="s">
        <v>598</v>
      </c>
      <c r="C1228" s="1" t="s">
        <v>599</v>
      </c>
      <c r="D1228" s="1" t="s">
        <v>600</v>
      </c>
      <c r="E1228" s="193"/>
      <c r="G1228" s="1" t="s">
        <v>1163</v>
      </c>
      <c r="H1228" s="1" t="s">
        <v>1276</v>
      </c>
      <c r="I1228" s="1" t="s">
        <v>128</v>
      </c>
      <c r="J1228" s="107">
        <v>3</v>
      </c>
      <c r="K1228" s="81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57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57">
        <f>ROUND(Tableau1[[#This Row],[Prix_Unit_HT]],2)*Tableau1[[#This Row],[Qte_commande]]</f>
        <v>598</v>
      </c>
      <c r="P1228" s="57">
        <f>ROUND(Tableau1[[#This Row],[Prix_Unit_TTC]],2)*Tableau1[[#This Row],[Qte_commande]]</f>
        <v>717.6</v>
      </c>
      <c r="Q1228" s="1">
        <v>2</v>
      </c>
      <c r="R12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28" s="1"/>
      <c r="V1228" s="1"/>
    </row>
    <row r="1229" spans="1:22" ht="14.7" customHeight="1" x14ac:dyDescent="0.25">
      <c r="A1229" s="2">
        <v>43410</v>
      </c>
      <c r="B1229" s="56" t="s">
        <v>603</v>
      </c>
      <c r="C1229" s="1" t="s">
        <v>604</v>
      </c>
      <c r="D1229" s="1" t="s">
        <v>605</v>
      </c>
      <c r="E1229" s="193"/>
      <c r="G1229" s="1" t="s">
        <v>1163</v>
      </c>
      <c r="H1229" s="1" t="s">
        <v>1276</v>
      </c>
      <c r="I1229" s="1" t="s">
        <v>128</v>
      </c>
      <c r="J1229" s="107">
        <v>3</v>
      </c>
      <c r="K1229" s="81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57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57">
        <f>ROUND(Tableau1[[#This Row],[Prix_Unit_HT]],2)*Tableau1[[#This Row],[Qte_commande]]</f>
        <v>299</v>
      </c>
      <c r="P1229" s="57">
        <f>ROUND(Tableau1[[#This Row],[Prix_Unit_TTC]],2)*Tableau1[[#This Row],[Qte_commande]]</f>
        <v>358.8</v>
      </c>
      <c r="Q1229" s="1">
        <v>1</v>
      </c>
      <c r="R12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29" s="1"/>
      <c r="V1229" s="1"/>
    </row>
    <row r="1230" spans="1:22" ht="14.7" customHeight="1" x14ac:dyDescent="0.25">
      <c r="A1230" s="2">
        <v>43410</v>
      </c>
      <c r="B1230" s="56" t="s">
        <v>606</v>
      </c>
      <c r="C1230" s="1" t="s">
        <v>142</v>
      </c>
      <c r="D1230" s="1" t="s">
        <v>144</v>
      </c>
      <c r="E1230" s="193"/>
      <c r="G1230" s="1" t="s">
        <v>1163</v>
      </c>
      <c r="H1230" s="1" t="s">
        <v>1276</v>
      </c>
      <c r="I1230" s="1" t="s">
        <v>128</v>
      </c>
      <c r="J1230" s="107">
        <v>3</v>
      </c>
      <c r="K1230" s="81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57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57">
        <f>ROUND(Tableau1[[#This Row],[Prix_Unit_HT]],2)*Tableau1[[#This Row],[Qte_commande]]</f>
        <v>299</v>
      </c>
      <c r="P1230" s="57">
        <f>ROUND(Tableau1[[#This Row],[Prix_Unit_TTC]],2)*Tableau1[[#This Row],[Qte_commande]]</f>
        <v>358.8</v>
      </c>
      <c r="Q1230" s="1">
        <v>1</v>
      </c>
      <c r="R12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230" s="1"/>
      <c r="V1230" s="1"/>
    </row>
    <row r="1231" spans="1:22" ht="14.7" customHeight="1" x14ac:dyDescent="0.25">
      <c r="A1231" s="2">
        <v>43411</v>
      </c>
      <c r="B1231" s="56" t="s">
        <v>696</v>
      </c>
      <c r="C1231" s="1" t="s">
        <v>226</v>
      </c>
      <c r="D1231" s="1" t="s">
        <v>228</v>
      </c>
      <c r="E1231" s="193"/>
      <c r="G1231" s="1" t="s">
        <v>1247</v>
      </c>
      <c r="H1231" s="1" t="s">
        <v>1274</v>
      </c>
      <c r="I1231" s="1" t="s">
        <v>1175</v>
      </c>
      <c r="J1231" s="56">
        <v>70</v>
      </c>
      <c r="K1231" s="81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57">
        <f>ROUND(Tableau1[[#This Row],[Prix_Unit_HT]],2)*Tableau1[[#This Row],[Qte_commande]]</f>
        <v>1879.5</v>
      </c>
      <c r="P1231" s="57">
        <f>ROUND(Tableau1[[#This Row],[Prix_Unit_TTC]],2)*Tableau1[[#This Row],[Qte_commande]]</f>
        <v>2256</v>
      </c>
      <c r="Q1231" s="1">
        <v>150</v>
      </c>
      <c r="R12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231" s="1"/>
      <c r="V1231" s="1"/>
    </row>
    <row r="1232" spans="1:22" ht="14.7" customHeight="1" x14ac:dyDescent="0.25">
      <c r="A1232" s="2">
        <v>43412</v>
      </c>
      <c r="B1232" s="56" t="s">
        <v>610</v>
      </c>
      <c r="C1232" s="1" t="s">
        <v>129</v>
      </c>
      <c r="D1232" s="1" t="s">
        <v>131</v>
      </c>
      <c r="E1232" s="193"/>
      <c r="G1232" s="1" t="s">
        <v>1163</v>
      </c>
      <c r="H1232" s="1" t="s">
        <v>1276</v>
      </c>
      <c r="I1232" s="1" t="s">
        <v>128</v>
      </c>
      <c r="J1232" s="107">
        <v>3</v>
      </c>
      <c r="K1232" s="81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57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57">
        <f>ROUND(Tableau1[[#This Row],[Prix_Unit_HT]],2)*Tableau1[[#This Row],[Qte_commande]]</f>
        <v>598</v>
      </c>
      <c r="P1232" s="57">
        <f>ROUND(Tableau1[[#This Row],[Prix_Unit_TTC]],2)*Tableau1[[#This Row],[Qte_commande]]</f>
        <v>717.6</v>
      </c>
      <c r="Q1232" s="1">
        <v>2</v>
      </c>
      <c r="R12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32" s="1"/>
      <c r="V1232" s="1"/>
    </row>
    <row r="1233" spans="1:22" ht="14.7" customHeight="1" x14ac:dyDescent="0.25">
      <c r="A1233" s="2">
        <v>43413</v>
      </c>
      <c r="B1233" s="56" t="s">
        <v>655</v>
      </c>
      <c r="C1233" s="1" t="s">
        <v>61</v>
      </c>
      <c r="D1233" s="1" t="s">
        <v>63</v>
      </c>
      <c r="E1233" s="193"/>
      <c r="G1233" s="1" t="s">
        <v>1247</v>
      </c>
      <c r="H1233" s="7" t="s">
        <v>1275</v>
      </c>
      <c r="I1233" s="7" t="s">
        <v>1239</v>
      </c>
      <c r="J1233" s="56">
        <v>20</v>
      </c>
      <c r="K1233" s="81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57">
        <f>ROUND(Tableau1[[#This Row],[Prix_Unit_HT]],2)*Tableau1[[#This Row],[Qte_commande]]</f>
        <v>77.760000000000005</v>
      </c>
      <c r="P1233" s="57">
        <f>ROUND(Tableau1[[#This Row],[Prix_Unit_TTC]],2)*Tableau1[[#This Row],[Qte_commande]]</f>
        <v>81.599999999999994</v>
      </c>
      <c r="Q1233" s="1">
        <v>27.43</v>
      </c>
      <c r="R12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233" s="1"/>
      <c r="V1233" s="1"/>
    </row>
    <row r="1234" spans="1:22" ht="14.7" customHeight="1" x14ac:dyDescent="0.25">
      <c r="A1234" s="2">
        <v>43413</v>
      </c>
      <c r="B1234" s="56" t="s">
        <v>655</v>
      </c>
      <c r="C1234" s="1" t="s">
        <v>61</v>
      </c>
      <c r="D1234" s="1" t="s">
        <v>63</v>
      </c>
      <c r="E1234" s="193"/>
      <c r="G1234" s="1" t="s">
        <v>1247</v>
      </c>
      <c r="H1234" s="1" t="s">
        <v>1275</v>
      </c>
      <c r="I1234" s="1" t="s">
        <v>1236</v>
      </c>
      <c r="J1234" s="56">
        <v>20</v>
      </c>
      <c r="K1234" s="81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57">
        <f>ROUND(Tableau1[[#This Row],[Prix_Unit_HT]],2)*Tableau1[[#This Row],[Qte_commande]]</f>
        <v>38.880000000000003</v>
      </c>
      <c r="P1234" s="57">
        <f>ROUND(Tableau1[[#This Row],[Prix_Unit_TTC]],2)*Tableau1[[#This Row],[Qte_commande]]</f>
        <v>40.799999999999997</v>
      </c>
      <c r="Q1234" s="1">
        <v>13.71</v>
      </c>
      <c r="R12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34" s="1"/>
      <c r="V1234" s="1"/>
    </row>
    <row r="1235" spans="1:22" ht="14.7" customHeight="1" x14ac:dyDescent="0.25">
      <c r="A1235" s="2">
        <v>43413</v>
      </c>
      <c r="B1235" s="56" t="s">
        <v>655</v>
      </c>
      <c r="C1235" s="1" t="s">
        <v>61</v>
      </c>
      <c r="D1235" s="1" t="s">
        <v>63</v>
      </c>
      <c r="E1235" s="193"/>
      <c r="G1235" s="1" t="s">
        <v>1247</v>
      </c>
      <c r="H1235" s="1" t="s">
        <v>1274</v>
      </c>
      <c r="I1235" s="1" t="s">
        <v>1213</v>
      </c>
      <c r="J1235" s="56">
        <v>70</v>
      </c>
      <c r="K1235" s="81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57">
        <f>ROUND(Tableau1[[#This Row],[Prix_Unit_HT]],2)*Tableau1[[#This Row],[Qte_commande]]</f>
        <v>171.24</v>
      </c>
      <c r="P1235" s="57">
        <f>ROUND(Tableau1[[#This Row],[Prix_Unit_TTC]],2)*Tableau1[[#This Row],[Qte_commande]]</f>
        <v>205.44</v>
      </c>
      <c r="Q1235" s="1">
        <v>12</v>
      </c>
      <c r="R12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35" s="1"/>
      <c r="V1235" s="1"/>
    </row>
    <row r="1236" spans="1:22" ht="14.7" customHeight="1" x14ac:dyDescent="0.25">
      <c r="A1236" s="2">
        <v>43413</v>
      </c>
      <c r="B1236" s="56" t="s">
        <v>655</v>
      </c>
      <c r="C1236" s="1" t="s">
        <v>61</v>
      </c>
      <c r="D1236" s="1" t="s">
        <v>63</v>
      </c>
      <c r="E1236" s="193"/>
      <c r="G1236" s="1" t="s">
        <v>1163</v>
      </c>
      <c r="H1236" s="1" t="s">
        <v>1275</v>
      </c>
      <c r="I1236" s="1" t="s">
        <v>1243</v>
      </c>
      <c r="J1236" s="56">
        <v>20</v>
      </c>
      <c r="K1236" s="81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57">
        <f>ROUND(Tableau1[[#This Row],[Prix_Unit_HT]],2)*Tableau1[[#This Row],[Qte_commande]]</f>
        <v>21.36</v>
      </c>
      <c r="P1236" s="57">
        <f>ROUND(Tableau1[[#This Row],[Prix_Unit_TTC]],2)*Tableau1[[#This Row],[Qte_commande]]</f>
        <v>22.56</v>
      </c>
      <c r="Q1236" s="1">
        <v>6.86</v>
      </c>
      <c r="R12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36" s="1"/>
      <c r="V1236" s="1"/>
    </row>
    <row r="1237" spans="1:22" ht="14.7" customHeight="1" x14ac:dyDescent="0.25">
      <c r="A1237" s="2">
        <v>43413</v>
      </c>
      <c r="B1237" s="56" t="s">
        <v>439</v>
      </c>
      <c r="C1237" s="1" t="s">
        <v>12</v>
      </c>
      <c r="D1237" s="1" t="s">
        <v>14</v>
      </c>
      <c r="E1237" s="193"/>
      <c r="G1237" s="1" t="s">
        <v>1247</v>
      </c>
      <c r="H1237" s="1" t="s">
        <v>1274</v>
      </c>
      <c r="I1237" s="1" t="s">
        <v>1188</v>
      </c>
      <c r="J1237" s="56">
        <v>70</v>
      </c>
      <c r="K1237" s="81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57">
        <f>ROUND(Tableau1[[#This Row],[Prix_Unit_HT]],2)*Tableau1[[#This Row],[Qte_commande]]</f>
        <v>98.100000000000009</v>
      </c>
      <c r="P1237" s="57">
        <f>ROUND(Tableau1[[#This Row],[Prix_Unit_TTC]],2)*Tableau1[[#This Row],[Qte_commande]]</f>
        <v>117.72</v>
      </c>
      <c r="Q1237" s="1">
        <v>6</v>
      </c>
      <c r="R12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37" s="1"/>
      <c r="V1237" s="1"/>
    </row>
    <row r="1238" spans="1:22" ht="14.7" customHeight="1" x14ac:dyDescent="0.25">
      <c r="A1238" s="2">
        <v>43413</v>
      </c>
      <c r="B1238" s="56" t="s">
        <v>655</v>
      </c>
      <c r="C1238" s="1" t="s">
        <v>61</v>
      </c>
      <c r="D1238" s="1" t="s">
        <v>63</v>
      </c>
      <c r="E1238" s="193"/>
      <c r="G1238" s="1" t="s">
        <v>1247</v>
      </c>
      <c r="H1238" s="1" t="s">
        <v>1274</v>
      </c>
      <c r="I1238" s="1" t="s">
        <v>1223</v>
      </c>
      <c r="J1238" s="56">
        <v>50</v>
      </c>
      <c r="K1238" s="81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57">
        <f>ROUND(Tableau1[[#This Row],[Prix_Unit_HT]],2)*Tableau1[[#This Row],[Qte_commande]]</f>
        <v>151.14000000000001</v>
      </c>
      <c r="P1238" s="57">
        <f>ROUND(Tableau1[[#This Row],[Prix_Unit_TTC]],2)*Tableau1[[#This Row],[Qte_commande]]</f>
        <v>181.38</v>
      </c>
      <c r="Q1238" s="1">
        <v>4.29</v>
      </c>
      <c r="R12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38" s="1"/>
      <c r="V1238" s="1"/>
    </row>
    <row r="1239" spans="1:22" ht="14.7" customHeight="1" x14ac:dyDescent="0.25">
      <c r="A1239" s="2">
        <v>43413</v>
      </c>
      <c r="B1239" s="56" t="s">
        <v>439</v>
      </c>
      <c r="C1239" s="1" t="s">
        <v>12</v>
      </c>
      <c r="D1239" s="1" t="s">
        <v>14</v>
      </c>
      <c r="E1239" s="193"/>
      <c r="G1239" s="1" t="s">
        <v>1247</v>
      </c>
      <c r="H1239" s="1" t="s">
        <v>1274</v>
      </c>
      <c r="I1239" s="1" t="s">
        <v>1218</v>
      </c>
      <c r="J1239" s="56">
        <v>70</v>
      </c>
      <c r="K1239" s="81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57">
        <f>ROUND(Tableau1[[#This Row],[Prix_Unit_HT]],2)*Tableau1[[#This Row],[Qte_commande]]</f>
        <v>285.60000000000002</v>
      </c>
      <c r="P1239" s="57">
        <f>ROUND(Tableau1[[#This Row],[Prix_Unit_TTC]],2)*Tableau1[[#This Row],[Qte_commande]]</f>
        <v>342.71999999999997</v>
      </c>
      <c r="Q1239" s="1">
        <v>24</v>
      </c>
      <c r="R12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39" s="1"/>
      <c r="V1239" s="1"/>
    </row>
    <row r="1240" spans="1:22" ht="14.7" customHeight="1" x14ac:dyDescent="0.25">
      <c r="A1240" s="2">
        <v>43413</v>
      </c>
      <c r="B1240" s="56" t="s">
        <v>439</v>
      </c>
      <c r="C1240" s="1" t="s">
        <v>12</v>
      </c>
      <c r="D1240" s="1" t="s">
        <v>14</v>
      </c>
      <c r="E1240" s="193"/>
      <c r="G1240" s="1" t="s">
        <v>1247</v>
      </c>
      <c r="H1240" s="1" t="s">
        <v>1274</v>
      </c>
      <c r="I1240" s="1" t="s">
        <v>1245</v>
      </c>
      <c r="J1240" s="56">
        <v>70</v>
      </c>
      <c r="K1240" s="81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57">
        <f>ROUND(Tableau1[[#This Row],[Prix_Unit_HT]],2)*Tableau1[[#This Row],[Qte_commande]]</f>
        <v>301.44</v>
      </c>
      <c r="P1240" s="57">
        <f>ROUND(Tableau1[[#This Row],[Prix_Unit_TTC]],2)*Tableau1[[#This Row],[Qte_commande]]</f>
        <v>361.68</v>
      </c>
      <c r="Q1240" s="1">
        <v>24</v>
      </c>
      <c r="R12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40" s="1"/>
      <c r="V1240" s="1"/>
    </row>
    <row r="1241" spans="1:22" ht="14.7" customHeight="1" x14ac:dyDescent="0.25">
      <c r="A1241" s="2">
        <v>43413</v>
      </c>
      <c r="B1241" s="56" t="s">
        <v>655</v>
      </c>
      <c r="C1241" s="1" t="s">
        <v>61</v>
      </c>
      <c r="D1241" s="1" t="s">
        <v>63</v>
      </c>
      <c r="E1241" s="193"/>
      <c r="G1241" s="1" t="s">
        <v>1247</v>
      </c>
      <c r="H1241" s="1" t="s">
        <v>1275</v>
      </c>
      <c r="I1241" s="1" t="s">
        <v>1241</v>
      </c>
      <c r="J1241" s="56">
        <v>20</v>
      </c>
      <c r="K1241" s="81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57">
        <f>ROUND(Tableau1[[#This Row],[Prix_Unit_HT]],2)*Tableau1[[#This Row],[Qte_commande]]</f>
        <v>38.880000000000003</v>
      </c>
      <c r="P1241" s="57">
        <f>ROUND(Tableau1[[#This Row],[Prix_Unit_TTC]],2)*Tableau1[[#This Row],[Qte_commande]]</f>
        <v>40.799999999999997</v>
      </c>
      <c r="Q1241" s="1">
        <v>13.71</v>
      </c>
      <c r="R12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241" s="1"/>
      <c r="V1241" s="1"/>
    </row>
    <row r="1242" spans="1:22" ht="14.7" customHeight="1" x14ac:dyDescent="0.25">
      <c r="A1242" s="2">
        <v>43413</v>
      </c>
      <c r="B1242" s="56" t="s">
        <v>655</v>
      </c>
      <c r="C1242" s="1" t="s">
        <v>61</v>
      </c>
      <c r="D1242" s="1" t="s">
        <v>63</v>
      </c>
      <c r="E1242" s="193"/>
      <c r="G1242" s="1" t="s">
        <v>1247</v>
      </c>
      <c r="H1242" s="1" t="s">
        <v>1275</v>
      </c>
      <c r="I1242" s="1" t="s">
        <v>1237</v>
      </c>
      <c r="J1242" s="56">
        <v>20</v>
      </c>
      <c r="K1242" s="81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57">
        <f>ROUND(Tableau1[[#This Row],[Prix_Unit_HT]],2)*Tableau1[[#This Row],[Qte_commande]]</f>
        <v>155.52000000000001</v>
      </c>
      <c r="P1242" s="57">
        <f>ROUND(Tableau1[[#This Row],[Prix_Unit_TTC]],2)*Tableau1[[#This Row],[Qte_commande]]</f>
        <v>163.19999999999999</v>
      </c>
      <c r="Q1242" s="1">
        <v>54.86</v>
      </c>
      <c r="R12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242" s="1"/>
      <c r="V1242" s="1"/>
    </row>
    <row r="1243" spans="1:22" ht="14.7" customHeight="1" x14ac:dyDescent="0.25">
      <c r="A1243" s="2">
        <v>43416</v>
      </c>
      <c r="B1243" s="56" t="s">
        <v>424</v>
      </c>
      <c r="C1243" s="1" t="s">
        <v>45</v>
      </c>
      <c r="D1243" s="1" t="s">
        <v>47</v>
      </c>
      <c r="E1243" s="193"/>
      <c r="G1243" s="1" t="s">
        <v>1247</v>
      </c>
      <c r="H1243" s="7" t="s">
        <v>1274</v>
      </c>
      <c r="I1243" s="7" t="s">
        <v>1197</v>
      </c>
      <c r="J1243" s="56">
        <v>70</v>
      </c>
      <c r="K1243" s="81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57">
        <f>ROUND(Tableau1[[#This Row],[Prix_Unit_HT]],2)*Tableau1[[#This Row],[Qte_commande]]</f>
        <v>357.96</v>
      </c>
      <c r="P1243" s="57">
        <f>ROUND(Tableau1[[#This Row],[Prix_Unit_TTC]],2)*Tableau1[[#This Row],[Qte_commande]]</f>
        <v>429.48</v>
      </c>
      <c r="Q1243" s="1">
        <v>12</v>
      </c>
      <c r="R12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3" s="1"/>
      <c r="V1243" s="1"/>
    </row>
    <row r="1244" spans="1:22" ht="14.7" customHeight="1" x14ac:dyDescent="0.25">
      <c r="A1244" s="2">
        <v>43416</v>
      </c>
      <c r="B1244" s="56" t="s">
        <v>424</v>
      </c>
      <c r="C1244" s="1" t="s">
        <v>45</v>
      </c>
      <c r="D1244" s="1" t="s">
        <v>47</v>
      </c>
      <c r="E1244" s="193"/>
      <c r="G1244" s="1" t="s">
        <v>1247</v>
      </c>
      <c r="H1244" s="1" t="s">
        <v>1274</v>
      </c>
      <c r="I1244" s="1" t="s">
        <v>1188</v>
      </c>
      <c r="J1244" s="56">
        <v>70</v>
      </c>
      <c r="K1244" s="81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57">
        <f>ROUND(Tableau1[[#This Row],[Prix_Unit_HT]],2)*Tableau1[[#This Row],[Qte_commande]]</f>
        <v>196.20000000000002</v>
      </c>
      <c r="P1244" s="57">
        <f>ROUND(Tableau1[[#This Row],[Prix_Unit_TTC]],2)*Tableau1[[#This Row],[Qte_commande]]</f>
        <v>235.44</v>
      </c>
      <c r="Q1244" s="1">
        <v>12</v>
      </c>
      <c r="R12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4" s="1"/>
      <c r="V1244" s="1"/>
    </row>
    <row r="1245" spans="1:22" ht="14.7" customHeight="1" x14ac:dyDescent="0.25">
      <c r="A1245" s="2">
        <v>43416</v>
      </c>
      <c r="B1245" s="56" t="s">
        <v>424</v>
      </c>
      <c r="C1245" s="1" t="s">
        <v>45</v>
      </c>
      <c r="D1245" s="1" t="s">
        <v>47</v>
      </c>
      <c r="E1245" s="193"/>
      <c r="G1245" s="1" t="s">
        <v>1247</v>
      </c>
      <c r="H1245" s="1" t="s">
        <v>1274</v>
      </c>
      <c r="I1245" s="7" t="s">
        <v>1190</v>
      </c>
      <c r="J1245" s="56">
        <v>70</v>
      </c>
      <c r="K1245" s="81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57">
        <f>ROUND(Tableau1[[#This Row],[Prix_Unit_HT]],2)*Tableau1[[#This Row],[Qte_commande]]</f>
        <v>120</v>
      </c>
      <c r="P1245" s="57">
        <f>ROUND(Tableau1[[#This Row],[Prix_Unit_TTC]],2)*Tableau1[[#This Row],[Qte_commande]]</f>
        <v>144</v>
      </c>
      <c r="Q1245" s="1">
        <v>6</v>
      </c>
      <c r="R12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5" s="1"/>
      <c r="V1245" s="1"/>
    </row>
    <row r="1246" spans="1:22" ht="14.7" customHeight="1" x14ac:dyDescent="0.25">
      <c r="A1246" s="2">
        <v>43416</v>
      </c>
      <c r="B1246" s="56" t="s">
        <v>424</v>
      </c>
      <c r="C1246" s="1" t="s">
        <v>45</v>
      </c>
      <c r="D1246" s="1" t="s">
        <v>47</v>
      </c>
      <c r="E1246" s="193"/>
      <c r="G1246" s="1" t="s">
        <v>1247</v>
      </c>
      <c r="H1246" s="1" t="s">
        <v>1274</v>
      </c>
      <c r="I1246" s="7" t="s">
        <v>1194</v>
      </c>
      <c r="J1246" s="56">
        <v>70</v>
      </c>
      <c r="K1246" s="81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57">
        <f>ROUND(Tableau1[[#This Row],[Prix_Unit_HT]],2)*Tableau1[[#This Row],[Qte_commande]]</f>
        <v>165.72</v>
      </c>
      <c r="P1246" s="57">
        <f>ROUND(Tableau1[[#This Row],[Prix_Unit_TTC]],2)*Tableau1[[#This Row],[Qte_commande]]</f>
        <v>198.84</v>
      </c>
      <c r="Q1246" s="1">
        <v>6</v>
      </c>
      <c r="R12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46" s="1"/>
      <c r="V1246" s="1"/>
    </row>
    <row r="1247" spans="1:22" ht="14.7" customHeight="1" x14ac:dyDescent="0.25">
      <c r="A1247" s="2">
        <v>43416</v>
      </c>
      <c r="B1247" s="56" t="s">
        <v>424</v>
      </c>
      <c r="C1247" s="1" t="s">
        <v>45</v>
      </c>
      <c r="D1247" s="1" t="s">
        <v>47</v>
      </c>
      <c r="E1247" s="193"/>
      <c r="G1247" s="1" t="s">
        <v>1247</v>
      </c>
      <c r="H1247" s="1" t="s">
        <v>1274</v>
      </c>
      <c r="I1247" s="1" t="s">
        <v>1189</v>
      </c>
      <c r="J1247" s="56">
        <v>70</v>
      </c>
      <c r="K1247" s="81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57">
        <f>ROUND(Tableau1[[#This Row],[Prix_Unit_HT]],2)*Tableau1[[#This Row],[Qte_commande]]</f>
        <v>176.28</v>
      </c>
      <c r="P1247" s="57">
        <f>ROUND(Tableau1[[#This Row],[Prix_Unit_TTC]],2)*Tableau1[[#This Row],[Qte_commande]]</f>
        <v>211.56</v>
      </c>
      <c r="Q1247" s="1">
        <v>12</v>
      </c>
      <c r="R12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47" s="1"/>
      <c r="V1247" s="1"/>
    </row>
    <row r="1248" spans="1:22" ht="14.7" customHeight="1" x14ac:dyDescent="0.25">
      <c r="A1248" s="2">
        <v>43417</v>
      </c>
      <c r="B1248" s="56" t="s">
        <v>611</v>
      </c>
      <c r="C1248" s="1" t="s">
        <v>612</v>
      </c>
      <c r="D1248" s="1" t="s">
        <v>613</v>
      </c>
      <c r="E1248" s="193"/>
      <c r="G1248" s="1" t="s">
        <v>1163</v>
      </c>
      <c r="H1248" s="1" t="s">
        <v>1276</v>
      </c>
      <c r="I1248" s="1" t="s">
        <v>128</v>
      </c>
      <c r="J1248" s="107">
        <v>3</v>
      </c>
      <c r="K1248" s="81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57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57">
        <f>ROUND(Tableau1[[#This Row],[Prix_Unit_HT]],2)*Tableau1[[#This Row],[Qte_commande]]</f>
        <v>1794</v>
      </c>
      <c r="P1248" s="57">
        <f>ROUND(Tableau1[[#This Row],[Prix_Unit_TTC]],2)*Tableau1[[#This Row],[Qte_commande]]</f>
        <v>2152.8000000000002</v>
      </c>
      <c r="Q1248" s="1">
        <v>6</v>
      </c>
      <c r="R12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248" s="1"/>
      <c r="V1248" s="1"/>
    </row>
    <row r="1249" spans="1:22" ht="14.7" customHeight="1" x14ac:dyDescent="0.25">
      <c r="A1249" s="2">
        <v>43418</v>
      </c>
      <c r="B1249" s="56" t="s">
        <v>520</v>
      </c>
      <c r="C1249" s="1" t="s">
        <v>512</v>
      </c>
      <c r="D1249" s="1" t="s">
        <v>453</v>
      </c>
      <c r="E1249" s="193"/>
      <c r="G1249" s="1" t="s">
        <v>1247</v>
      </c>
      <c r="H1249" s="1" t="s">
        <v>1274</v>
      </c>
      <c r="I1249" s="1" t="s">
        <v>1175</v>
      </c>
      <c r="J1249" s="56">
        <v>70</v>
      </c>
      <c r="K1249" s="81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57">
        <f>ROUND(Tableau1[[#This Row],[Prix_Unit_HT]],2)*Tableau1[[#This Row],[Qte_commande]]</f>
        <v>1503.6</v>
      </c>
      <c r="P1249" s="57">
        <f>ROUND(Tableau1[[#This Row],[Prix_Unit_TTC]],2)*Tableau1[[#This Row],[Qte_commande]]</f>
        <v>1804.8</v>
      </c>
      <c r="Q1249" s="1">
        <v>120</v>
      </c>
      <c r="R12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49" s="1"/>
      <c r="V1249" s="1"/>
    </row>
    <row r="1250" spans="1:22" ht="14.7" customHeight="1" x14ac:dyDescent="0.25">
      <c r="A1250" s="2">
        <v>43418</v>
      </c>
      <c r="B1250" s="56" t="s">
        <v>713</v>
      </c>
      <c r="C1250" s="1" t="s">
        <v>162</v>
      </c>
      <c r="D1250" s="1" t="s">
        <v>708</v>
      </c>
      <c r="E1250" s="193"/>
      <c r="G1250" s="1" t="s">
        <v>1247</v>
      </c>
      <c r="H1250" s="1" t="s">
        <v>1274</v>
      </c>
      <c r="I1250" s="1" t="s">
        <v>1175</v>
      </c>
      <c r="J1250" s="56">
        <v>175</v>
      </c>
      <c r="K1250" s="81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57">
        <f>ROUND(Tableau1[[#This Row],[Prix_Unit_HT]],2)*Tableau1[[#This Row],[Qte_commande]]</f>
        <v>2082.2400000000002</v>
      </c>
      <c r="P1250" s="57">
        <f>ROUND(Tableau1[[#This Row],[Prix_Unit_TTC]],2)*Tableau1[[#This Row],[Qte_commande]]</f>
        <v>2498.4</v>
      </c>
      <c r="Q1250" s="1">
        <v>180</v>
      </c>
      <c r="R12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250" s="1"/>
      <c r="V1250" s="1"/>
    </row>
    <row r="1251" spans="1:22" ht="14.7" customHeight="1" x14ac:dyDescent="0.25">
      <c r="A1251" s="2">
        <v>43418</v>
      </c>
      <c r="B1251" s="56" t="s">
        <v>520</v>
      </c>
      <c r="C1251" s="1" t="s">
        <v>512</v>
      </c>
      <c r="D1251" s="1" t="s">
        <v>453</v>
      </c>
      <c r="E1251" s="193"/>
      <c r="G1251" s="1" t="s">
        <v>1247</v>
      </c>
      <c r="H1251" s="1" t="s">
        <v>1274</v>
      </c>
      <c r="I1251" s="1" t="s">
        <v>1245</v>
      </c>
      <c r="J1251" s="56">
        <v>70</v>
      </c>
      <c r="K1251" s="81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57">
        <f>ROUND(Tableau1[[#This Row],[Prix_Unit_HT]],2)*Tableau1[[#This Row],[Qte_commande]]</f>
        <v>904.32</v>
      </c>
      <c r="P1251" s="57">
        <f>ROUND(Tableau1[[#This Row],[Prix_Unit_TTC]],2)*Tableau1[[#This Row],[Qte_commande]]</f>
        <v>1085.04</v>
      </c>
      <c r="Q1251" s="1">
        <v>72</v>
      </c>
      <c r="R12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251" s="1"/>
      <c r="V1251" s="1"/>
    </row>
    <row r="1252" spans="1:22" ht="14.7" customHeight="1" x14ac:dyDescent="0.25">
      <c r="A1252" s="2">
        <v>43419</v>
      </c>
      <c r="B1252" s="56" t="s">
        <v>656</v>
      </c>
      <c r="C1252" s="1" t="s">
        <v>64</v>
      </c>
      <c r="D1252" s="1" t="s">
        <v>66</v>
      </c>
      <c r="E1252" s="193"/>
      <c r="G1252" s="1" t="s">
        <v>1247</v>
      </c>
      <c r="H1252" s="1" t="s">
        <v>1274</v>
      </c>
      <c r="I1252" s="1" t="s">
        <v>1175</v>
      </c>
      <c r="J1252" s="56">
        <v>70</v>
      </c>
      <c r="K1252" s="81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57">
        <f>ROUND(Tableau1[[#This Row],[Prix_Unit_HT]],2)*Tableau1[[#This Row],[Qte_commande]]</f>
        <v>1503.6</v>
      </c>
      <c r="P1252" s="57">
        <f>ROUND(Tableau1[[#This Row],[Prix_Unit_TTC]],2)*Tableau1[[#This Row],[Qte_commande]]</f>
        <v>1804.8</v>
      </c>
      <c r="Q1252" s="1">
        <v>120</v>
      </c>
      <c r="R12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2" s="1"/>
      <c r="V1252" s="1"/>
    </row>
    <row r="1253" spans="1:22" ht="14.7" customHeight="1" x14ac:dyDescent="0.25">
      <c r="A1253" s="2">
        <v>43419</v>
      </c>
      <c r="B1253" s="56" t="s">
        <v>656</v>
      </c>
      <c r="C1253" s="1" t="s">
        <v>64</v>
      </c>
      <c r="D1253" s="1" t="s">
        <v>66</v>
      </c>
      <c r="E1253" s="193"/>
      <c r="G1253" s="1" t="s">
        <v>1247</v>
      </c>
      <c r="H1253" s="1" t="s">
        <v>1274</v>
      </c>
      <c r="I1253" s="1" t="s">
        <v>1175</v>
      </c>
      <c r="J1253" s="56">
        <v>70</v>
      </c>
      <c r="K1253" s="81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57">
        <f>ROUND(Tableau1[[#This Row],[Prix_Unit_HT]],2)*Tableau1[[#This Row],[Qte_commande]]</f>
        <v>1503.6</v>
      </c>
      <c r="P1253" s="57">
        <f>ROUND(Tableau1[[#This Row],[Prix_Unit_TTC]],2)*Tableau1[[#This Row],[Qte_commande]]</f>
        <v>1804.8</v>
      </c>
      <c r="Q1253" s="1">
        <v>120</v>
      </c>
      <c r="R12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253" s="1"/>
      <c r="V1253" s="1"/>
    </row>
    <row r="1254" spans="1:22" ht="14.7" customHeight="1" x14ac:dyDescent="0.25">
      <c r="A1254" s="2">
        <v>43419</v>
      </c>
      <c r="B1254" s="56" t="s">
        <v>703</v>
      </c>
      <c r="C1254" s="1" t="s">
        <v>12</v>
      </c>
      <c r="D1254" s="1" t="s">
        <v>14</v>
      </c>
      <c r="E1254" s="193"/>
      <c r="G1254" s="1" t="s">
        <v>1247</v>
      </c>
      <c r="H1254" s="1" t="s">
        <v>1274</v>
      </c>
      <c r="I1254" s="1" t="s">
        <v>1175</v>
      </c>
      <c r="J1254" s="56">
        <v>100</v>
      </c>
      <c r="K1254" s="81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57">
        <f>ROUND(Tableau1[[#This Row],[Prix_Unit_HT]],2)*Tableau1[[#This Row],[Qte_commande]]</f>
        <v>3078.0000000000005</v>
      </c>
      <c r="P1254" s="57">
        <f>ROUND(Tableau1[[#This Row],[Prix_Unit_TTC]],2)*Tableau1[[#This Row],[Qte_commande]]</f>
        <v>3693.6</v>
      </c>
      <c r="Q1254" s="1">
        <v>257.14</v>
      </c>
      <c r="R12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254" s="1"/>
      <c r="V1254" s="1"/>
    </row>
    <row r="1255" spans="1:22" ht="14.7" customHeight="1" x14ac:dyDescent="0.25">
      <c r="A1255" s="2">
        <v>43419</v>
      </c>
      <c r="B1255" s="56" t="s">
        <v>656</v>
      </c>
      <c r="C1255" s="1" t="s">
        <v>64</v>
      </c>
      <c r="D1255" s="1" t="s">
        <v>66</v>
      </c>
      <c r="E1255" s="193"/>
      <c r="G1255" s="1" t="s">
        <v>1247</v>
      </c>
      <c r="H1255" s="1" t="s">
        <v>1274</v>
      </c>
      <c r="I1255" s="1" t="s">
        <v>1223</v>
      </c>
      <c r="J1255" s="56">
        <v>50</v>
      </c>
      <c r="K1255" s="81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57">
        <f>ROUND(Tableau1[[#This Row],[Prix_Unit_HT]],2)*Tableau1[[#This Row],[Qte_commande]]</f>
        <v>302.28000000000003</v>
      </c>
      <c r="P1255" s="57">
        <f>ROUND(Tableau1[[#This Row],[Prix_Unit_TTC]],2)*Tableau1[[#This Row],[Qte_commande]]</f>
        <v>362.76</v>
      </c>
      <c r="Q1255" s="1">
        <v>8.57</v>
      </c>
      <c r="R12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55" s="1"/>
      <c r="V1255" s="1"/>
    </row>
    <row r="1256" spans="1:22" ht="14.7" customHeight="1" x14ac:dyDescent="0.25">
      <c r="A1256" s="2">
        <v>43419</v>
      </c>
      <c r="B1256" s="56" t="s">
        <v>656</v>
      </c>
      <c r="C1256" s="1" t="s">
        <v>64</v>
      </c>
      <c r="D1256" s="1" t="s">
        <v>66</v>
      </c>
      <c r="E1256" s="193"/>
      <c r="G1256" s="1" t="s">
        <v>1247</v>
      </c>
      <c r="H1256" s="1" t="s">
        <v>1275</v>
      </c>
      <c r="I1256" s="1" t="s">
        <v>1241</v>
      </c>
      <c r="J1256" s="56">
        <v>20</v>
      </c>
      <c r="K1256" s="81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57">
        <f>ROUND(Tableau1[[#This Row],[Prix_Unit_HT]],2)*Tableau1[[#This Row],[Qte_commande]]</f>
        <v>116.64000000000001</v>
      </c>
      <c r="P1256" s="57">
        <f>ROUND(Tableau1[[#This Row],[Prix_Unit_TTC]],2)*Tableau1[[#This Row],[Qte_commande]]</f>
        <v>122.39999999999999</v>
      </c>
      <c r="Q1256" s="1">
        <v>41.14</v>
      </c>
      <c r="R12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256" s="1"/>
      <c r="V1256" s="1"/>
    </row>
    <row r="1257" spans="1:22" ht="14.7" customHeight="1" x14ac:dyDescent="0.25">
      <c r="A1257" s="2">
        <v>43419</v>
      </c>
      <c r="B1257" s="56" t="s">
        <v>656</v>
      </c>
      <c r="C1257" s="1" t="s">
        <v>64</v>
      </c>
      <c r="D1257" s="1" t="s">
        <v>66</v>
      </c>
      <c r="E1257" s="193"/>
      <c r="G1257" s="1" t="s">
        <v>1247</v>
      </c>
      <c r="H1257" s="1" t="s">
        <v>1275</v>
      </c>
      <c r="I1257" s="1" t="s">
        <v>1237</v>
      </c>
      <c r="J1257" s="56">
        <v>20</v>
      </c>
      <c r="K1257" s="81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57">
        <f>ROUND(Tableau1[[#This Row],[Prix_Unit_HT]],2)*Tableau1[[#This Row],[Qte_commande]]</f>
        <v>194.4</v>
      </c>
      <c r="P1257" s="57">
        <f>ROUND(Tableau1[[#This Row],[Prix_Unit_TTC]],2)*Tableau1[[#This Row],[Qte_commande]]</f>
        <v>204</v>
      </c>
      <c r="Q1257" s="1">
        <v>68.569999999999993</v>
      </c>
      <c r="R12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257" s="1"/>
      <c r="V1257" s="1"/>
    </row>
    <row r="1258" spans="1:22" ht="14.7" customHeight="1" x14ac:dyDescent="0.25">
      <c r="A1258" s="2">
        <v>43420</v>
      </c>
      <c r="B1258" s="56" t="s">
        <v>504</v>
      </c>
      <c r="C1258" s="1" t="s">
        <v>505</v>
      </c>
      <c r="D1258" s="1" t="s">
        <v>450</v>
      </c>
      <c r="E1258" s="193"/>
      <c r="G1258" s="1" t="s">
        <v>1247</v>
      </c>
      <c r="H1258" s="7" t="s">
        <v>1274</v>
      </c>
      <c r="I1258" s="7" t="s">
        <v>1197</v>
      </c>
      <c r="J1258" s="56">
        <v>70</v>
      </c>
      <c r="K1258" s="81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57">
        <f>ROUND(Tableau1[[#This Row],[Prix_Unit_HT]],2)*Tableau1[[#This Row],[Qte_commande]]</f>
        <v>357.96</v>
      </c>
      <c r="P1258" s="57">
        <f>ROUND(Tableau1[[#This Row],[Prix_Unit_TTC]],2)*Tableau1[[#This Row],[Qte_commande]]</f>
        <v>429.48</v>
      </c>
      <c r="Q1258" s="1">
        <v>12</v>
      </c>
      <c r="R12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8" s="1"/>
      <c r="V1258" s="1"/>
    </row>
    <row r="1259" spans="1:22" ht="14.7" customHeight="1" x14ac:dyDescent="0.25">
      <c r="A1259" s="2">
        <v>43420</v>
      </c>
      <c r="B1259" s="56" t="s">
        <v>428</v>
      </c>
      <c r="C1259" s="1" t="s">
        <v>38</v>
      </c>
      <c r="D1259" s="1" t="s">
        <v>40</v>
      </c>
      <c r="E1259" s="193"/>
      <c r="G1259" s="1" t="s">
        <v>1247</v>
      </c>
      <c r="H1259" s="7" t="s">
        <v>1274</v>
      </c>
      <c r="I1259" s="7" t="s">
        <v>1197</v>
      </c>
      <c r="J1259" s="56">
        <v>70</v>
      </c>
      <c r="K1259" s="81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57">
        <f>ROUND(Tableau1[[#This Row],[Prix_Unit_HT]],2)*Tableau1[[#This Row],[Qte_commande]]</f>
        <v>357.96</v>
      </c>
      <c r="P1259" s="57">
        <f>ROUND(Tableau1[[#This Row],[Prix_Unit_TTC]],2)*Tableau1[[#This Row],[Qte_commande]]</f>
        <v>429.48</v>
      </c>
      <c r="Q1259" s="1">
        <v>12</v>
      </c>
      <c r="R12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59" s="1"/>
      <c r="V1259" s="1"/>
    </row>
    <row r="1260" spans="1:22" ht="14.7" customHeight="1" x14ac:dyDescent="0.25">
      <c r="A1260" s="2">
        <v>43420</v>
      </c>
      <c r="B1260" s="56" t="s">
        <v>428</v>
      </c>
      <c r="C1260" s="1" t="s">
        <v>38</v>
      </c>
      <c r="D1260" s="1" t="s">
        <v>40</v>
      </c>
      <c r="E1260" s="193"/>
      <c r="G1260" s="1" t="s">
        <v>1247</v>
      </c>
      <c r="H1260" s="1" t="s">
        <v>1274</v>
      </c>
      <c r="I1260" s="1" t="s">
        <v>1226</v>
      </c>
      <c r="J1260" s="56">
        <v>70</v>
      </c>
      <c r="K1260" s="81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57">
        <f>ROUND(Tableau1[[#This Row],[Prix_Unit_HT]],2)*Tableau1[[#This Row],[Qte_commande]]</f>
        <v>241.92000000000002</v>
      </c>
      <c r="P1260" s="57">
        <f>ROUND(Tableau1[[#This Row],[Prix_Unit_TTC]],2)*Tableau1[[#This Row],[Qte_commande]]</f>
        <v>290.28000000000003</v>
      </c>
      <c r="Q1260" s="1">
        <v>12</v>
      </c>
      <c r="R12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0" s="1"/>
      <c r="V1260" s="1"/>
    </row>
    <row r="1261" spans="1:22" ht="14.7" customHeight="1" x14ac:dyDescent="0.25">
      <c r="A1261" s="2">
        <v>43420</v>
      </c>
      <c r="B1261" s="56" t="s">
        <v>504</v>
      </c>
      <c r="C1261" s="1" t="s">
        <v>505</v>
      </c>
      <c r="D1261" s="1" t="s">
        <v>450</v>
      </c>
      <c r="E1261" s="193"/>
      <c r="G1261" s="1" t="s">
        <v>1247</v>
      </c>
      <c r="H1261" s="1" t="s">
        <v>1274</v>
      </c>
      <c r="I1261" s="1" t="s">
        <v>1175</v>
      </c>
      <c r="J1261" s="56">
        <v>70</v>
      </c>
      <c r="K1261" s="81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57">
        <f>ROUND(Tableau1[[#This Row],[Prix_Unit_HT]],2)*Tableau1[[#This Row],[Qte_commande]]</f>
        <v>1202.8799999999999</v>
      </c>
      <c r="P1261" s="57">
        <f>ROUND(Tableau1[[#This Row],[Prix_Unit_TTC]],2)*Tableau1[[#This Row],[Qte_commande]]</f>
        <v>1443.84</v>
      </c>
      <c r="Q1261" s="1">
        <v>96</v>
      </c>
      <c r="R12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96.000000000000014</v>
      </c>
      <c r="U1261" s="1"/>
      <c r="V1261" s="1"/>
    </row>
    <row r="1262" spans="1:22" ht="14.7" customHeight="1" x14ac:dyDescent="0.25">
      <c r="A1262" s="2">
        <v>43420</v>
      </c>
      <c r="B1262" s="56" t="s">
        <v>504</v>
      </c>
      <c r="C1262" s="1" t="s">
        <v>505</v>
      </c>
      <c r="D1262" s="1" t="s">
        <v>450</v>
      </c>
      <c r="E1262" s="193"/>
      <c r="G1262" s="1" t="s">
        <v>1247</v>
      </c>
      <c r="H1262" s="1" t="s">
        <v>1274</v>
      </c>
      <c r="I1262" s="1" t="s">
        <v>1175</v>
      </c>
      <c r="J1262" s="56">
        <v>175</v>
      </c>
      <c r="K1262" s="81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57">
        <f>ROUND(Tableau1[[#This Row],[Prix_Unit_HT]],2)*Tableau1[[#This Row],[Qte_commande]]</f>
        <v>1041.1200000000001</v>
      </c>
      <c r="P1262" s="57">
        <f>ROUND(Tableau1[[#This Row],[Prix_Unit_TTC]],2)*Tableau1[[#This Row],[Qte_commande]]</f>
        <v>1249.2</v>
      </c>
      <c r="Q1262" s="1">
        <v>90</v>
      </c>
      <c r="R12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262" s="1"/>
      <c r="V1262" s="1"/>
    </row>
    <row r="1263" spans="1:22" ht="14.7" customHeight="1" x14ac:dyDescent="0.25">
      <c r="A1263" s="2">
        <v>43420</v>
      </c>
      <c r="B1263" s="56" t="s">
        <v>428</v>
      </c>
      <c r="C1263" s="1" t="s">
        <v>38</v>
      </c>
      <c r="D1263" s="1" t="s">
        <v>40</v>
      </c>
      <c r="E1263" s="193"/>
      <c r="G1263" s="1" t="s">
        <v>1247</v>
      </c>
      <c r="H1263" s="1" t="s">
        <v>1274</v>
      </c>
      <c r="I1263" s="1" t="s">
        <v>1175</v>
      </c>
      <c r="J1263" s="56">
        <v>175</v>
      </c>
      <c r="K1263" s="81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57">
        <f>ROUND(Tableau1[[#This Row],[Prix_Unit_HT]],2)*Tableau1[[#This Row],[Qte_commande]]</f>
        <v>173.52</v>
      </c>
      <c r="P1263" s="57">
        <f>ROUND(Tableau1[[#This Row],[Prix_Unit_TTC]],2)*Tableau1[[#This Row],[Qte_commande]]</f>
        <v>208.20000000000002</v>
      </c>
      <c r="Q1263" s="1">
        <v>15</v>
      </c>
      <c r="R12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263" s="1"/>
      <c r="V1263" s="1"/>
    </row>
    <row r="1264" spans="1:22" ht="14.7" customHeight="1" x14ac:dyDescent="0.25">
      <c r="A1264" s="2">
        <v>43420</v>
      </c>
      <c r="B1264" s="56" t="s">
        <v>504</v>
      </c>
      <c r="C1264" s="1" t="s">
        <v>505</v>
      </c>
      <c r="D1264" s="1" t="s">
        <v>450</v>
      </c>
      <c r="E1264" s="193"/>
      <c r="G1264" s="1" t="s">
        <v>1247</v>
      </c>
      <c r="H1264" s="1" t="s">
        <v>1274</v>
      </c>
      <c r="I1264" s="1" t="s">
        <v>1188</v>
      </c>
      <c r="J1264" s="56">
        <v>70</v>
      </c>
      <c r="K1264" s="81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57">
        <f>ROUND(Tableau1[[#This Row],[Prix_Unit_HT]],2)*Tableau1[[#This Row],[Qte_commande]]</f>
        <v>196.20000000000002</v>
      </c>
      <c r="P1264" s="57">
        <f>ROUND(Tableau1[[#This Row],[Prix_Unit_TTC]],2)*Tableau1[[#This Row],[Qte_commande]]</f>
        <v>235.44</v>
      </c>
      <c r="Q1264" s="1">
        <v>12</v>
      </c>
      <c r="R12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4" s="1"/>
      <c r="V1264" s="1"/>
    </row>
    <row r="1265" spans="1:22" ht="14.7" customHeight="1" x14ac:dyDescent="0.25">
      <c r="A1265" s="2">
        <v>43420</v>
      </c>
      <c r="B1265" s="56" t="s">
        <v>428</v>
      </c>
      <c r="C1265" s="1" t="s">
        <v>38</v>
      </c>
      <c r="D1265" s="1" t="s">
        <v>40</v>
      </c>
      <c r="E1265" s="193"/>
      <c r="G1265" s="1" t="s">
        <v>1247</v>
      </c>
      <c r="H1265" s="1" t="s">
        <v>1274</v>
      </c>
      <c r="I1265" s="1" t="s">
        <v>1188</v>
      </c>
      <c r="J1265" s="56">
        <v>70</v>
      </c>
      <c r="K1265" s="81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57">
        <f>ROUND(Tableau1[[#This Row],[Prix_Unit_HT]],2)*Tableau1[[#This Row],[Qte_commande]]</f>
        <v>98.100000000000009</v>
      </c>
      <c r="P1265" s="57">
        <f>ROUND(Tableau1[[#This Row],[Prix_Unit_TTC]],2)*Tableau1[[#This Row],[Qte_commande]]</f>
        <v>117.72</v>
      </c>
      <c r="Q1265" s="1">
        <v>6</v>
      </c>
      <c r="R12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5" s="1"/>
      <c r="V1265" s="1"/>
    </row>
    <row r="1266" spans="1:22" ht="14.7" customHeight="1" x14ac:dyDescent="0.25">
      <c r="A1266" s="2">
        <v>43420</v>
      </c>
      <c r="B1266" s="56" t="s">
        <v>428</v>
      </c>
      <c r="C1266" s="1" t="s">
        <v>38</v>
      </c>
      <c r="D1266" s="1" t="s">
        <v>40</v>
      </c>
      <c r="E1266" s="193"/>
      <c r="G1266" s="1" t="s">
        <v>1247</v>
      </c>
      <c r="H1266" s="1" t="s">
        <v>1274</v>
      </c>
      <c r="I1266" s="7" t="s">
        <v>1190</v>
      </c>
      <c r="J1266" s="56">
        <v>70</v>
      </c>
      <c r="K1266" s="81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57">
        <f>ROUND(Tableau1[[#This Row],[Prix_Unit_HT]],2)*Tableau1[[#This Row],[Qte_commande]]</f>
        <v>240</v>
      </c>
      <c r="P1266" s="57">
        <f>ROUND(Tableau1[[#This Row],[Prix_Unit_TTC]],2)*Tableau1[[#This Row],[Qte_commande]]</f>
        <v>288</v>
      </c>
      <c r="Q1266" s="1">
        <v>12</v>
      </c>
      <c r="R12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6" s="1"/>
      <c r="V1266" s="1"/>
    </row>
    <row r="1267" spans="1:22" ht="14.7" customHeight="1" x14ac:dyDescent="0.25">
      <c r="A1267" s="2">
        <v>43420</v>
      </c>
      <c r="B1267" s="56" t="s">
        <v>428</v>
      </c>
      <c r="C1267" s="1" t="s">
        <v>38</v>
      </c>
      <c r="D1267" s="1" t="s">
        <v>40</v>
      </c>
      <c r="E1267" s="193"/>
      <c r="G1267" s="1" t="s">
        <v>1247</v>
      </c>
      <c r="H1267" s="1" t="s">
        <v>1274</v>
      </c>
      <c r="I1267" s="7" t="s">
        <v>1199</v>
      </c>
      <c r="J1267" s="56">
        <v>70</v>
      </c>
      <c r="K1267" s="81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57">
        <f>ROUND(Tableau1[[#This Row],[Prix_Unit_HT]],2)*Tableau1[[#This Row],[Qte_commande]]</f>
        <v>428.46</v>
      </c>
      <c r="P1267" s="57">
        <f>ROUND(Tableau1[[#This Row],[Prix_Unit_TTC]],2)*Tableau1[[#This Row],[Qte_commande]]</f>
        <v>514.14</v>
      </c>
      <c r="Q1267" s="1">
        <v>6</v>
      </c>
      <c r="R12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7" s="1"/>
      <c r="V1267" s="1"/>
    </row>
    <row r="1268" spans="1:22" ht="14.7" customHeight="1" x14ac:dyDescent="0.25">
      <c r="A1268" s="2">
        <v>43420</v>
      </c>
      <c r="B1268" s="56" t="s">
        <v>504</v>
      </c>
      <c r="C1268" s="1" t="s">
        <v>505</v>
      </c>
      <c r="D1268" s="1" t="s">
        <v>450</v>
      </c>
      <c r="E1268" s="193"/>
      <c r="G1268" s="1" t="s">
        <v>1247</v>
      </c>
      <c r="H1268" s="1" t="s">
        <v>1274</v>
      </c>
      <c r="I1268" s="1" t="s">
        <v>1189</v>
      </c>
      <c r="J1268" s="56">
        <v>70</v>
      </c>
      <c r="K1268" s="81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57">
        <f>ROUND(Tableau1[[#This Row],[Prix_Unit_HT]],2)*Tableau1[[#This Row],[Qte_commande]]</f>
        <v>176.28</v>
      </c>
      <c r="P1268" s="57">
        <f>ROUND(Tableau1[[#This Row],[Prix_Unit_TTC]],2)*Tableau1[[#This Row],[Qte_commande]]</f>
        <v>211.56</v>
      </c>
      <c r="Q1268" s="1">
        <v>12</v>
      </c>
      <c r="R12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68" s="1"/>
      <c r="V1268" s="1"/>
    </row>
    <row r="1269" spans="1:22" ht="14.7" customHeight="1" x14ac:dyDescent="0.25">
      <c r="A1269" s="2">
        <v>43420</v>
      </c>
      <c r="B1269" s="56" t="s">
        <v>428</v>
      </c>
      <c r="C1269" s="1" t="s">
        <v>38</v>
      </c>
      <c r="D1269" s="1" t="s">
        <v>40</v>
      </c>
      <c r="E1269" s="193"/>
      <c r="G1269" s="1" t="s">
        <v>1247</v>
      </c>
      <c r="H1269" s="1" t="s">
        <v>1274</v>
      </c>
      <c r="I1269" s="1" t="s">
        <v>1189</v>
      </c>
      <c r="J1269" s="56">
        <v>70</v>
      </c>
      <c r="K1269" s="81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57">
        <f>ROUND(Tableau1[[#This Row],[Prix_Unit_HT]],2)*Tableau1[[#This Row],[Qte_commande]]</f>
        <v>88.14</v>
      </c>
      <c r="P1269" s="57">
        <f>ROUND(Tableau1[[#This Row],[Prix_Unit_TTC]],2)*Tableau1[[#This Row],[Qte_commande]]</f>
        <v>105.78</v>
      </c>
      <c r="Q1269" s="1">
        <v>6</v>
      </c>
      <c r="R12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69" s="1"/>
      <c r="V1269" s="1"/>
    </row>
    <row r="1270" spans="1:22" ht="14.7" customHeight="1" x14ac:dyDescent="0.25">
      <c r="A1270" s="2">
        <v>43420</v>
      </c>
      <c r="B1270" s="56" t="s">
        <v>428</v>
      </c>
      <c r="C1270" s="1" t="s">
        <v>38</v>
      </c>
      <c r="D1270" s="1" t="s">
        <v>40</v>
      </c>
      <c r="E1270" s="193"/>
      <c r="G1270" s="1" t="s">
        <v>1247</v>
      </c>
      <c r="H1270" s="1" t="s">
        <v>1274</v>
      </c>
      <c r="I1270" s="1" t="s">
        <v>1230</v>
      </c>
      <c r="J1270" s="56">
        <v>75</v>
      </c>
      <c r="K1270" s="81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57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57">
        <f>ROUND(Tableau1[[#This Row],[Prix_Unit_HT]],2)*Tableau1[[#This Row],[Qte_commande]]</f>
        <v>303.12</v>
      </c>
      <c r="P1270" s="57">
        <f>ROUND(Tableau1[[#This Row],[Prix_Unit_TTC]],2)*Tableau1[[#This Row],[Qte_commande]]</f>
        <v>363.71999999999997</v>
      </c>
      <c r="Q1270" s="1">
        <v>12</v>
      </c>
      <c r="R12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270" s="1"/>
      <c r="V1270" s="1"/>
    </row>
    <row r="1271" spans="1:22" ht="14.7" customHeight="1" x14ac:dyDescent="0.25">
      <c r="A1271" s="2">
        <v>43420</v>
      </c>
      <c r="B1271" s="56" t="s">
        <v>504</v>
      </c>
      <c r="C1271" s="1" t="s">
        <v>505</v>
      </c>
      <c r="D1271" s="1" t="s">
        <v>450</v>
      </c>
      <c r="E1271" s="193"/>
      <c r="G1271" s="1" t="s">
        <v>1247</v>
      </c>
      <c r="H1271" s="1" t="s">
        <v>1274</v>
      </c>
      <c r="I1271" s="1" t="s">
        <v>1223</v>
      </c>
      <c r="J1271" s="56">
        <v>50</v>
      </c>
      <c r="K1271" s="81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57">
        <f>ROUND(Tableau1[[#This Row],[Prix_Unit_HT]],2)*Tableau1[[#This Row],[Qte_commande]]</f>
        <v>302.28000000000003</v>
      </c>
      <c r="P1271" s="57">
        <f>ROUND(Tableau1[[#This Row],[Prix_Unit_TTC]],2)*Tableau1[[#This Row],[Qte_commande]]</f>
        <v>362.76</v>
      </c>
      <c r="Q1271" s="1">
        <v>8.57</v>
      </c>
      <c r="R12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1" s="1"/>
      <c r="V1271" s="1"/>
    </row>
    <row r="1272" spans="1:22" ht="14.7" customHeight="1" x14ac:dyDescent="0.25">
      <c r="A1272" s="2">
        <v>43420</v>
      </c>
      <c r="B1272" s="56" t="s">
        <v>428</v>
      </c>
      <c r="C1272" s="1" t="s">
        <v>38</v>
      </c>
      <c r="D1272" s="1" t="s">
        <v>40</v>
      </c>
      <c r="E1272" s="193"/>
      <c r="G1272" s="1" t="s">
        <v>1247</v>
      </c>
      <c r="H1272" s="1" t="s">
        <v>1274</v>
      </c>
      <c r="I1272" s="1" t="s">
        <v>1223</v>
      </c>
      <c r="J1272" s="56">
        <v>50</v>
      </c>
      <c r="K1272" s="81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57">
        <f>ROUND(Tableau1[[#This Row],[Prix_Unit_HT]],2)*Tableau1[[#This Row],[Qte_commande]]</f>
        <v>302.28000000000003</v>
      </c>
      <c r="P1272" s="57">
        <f>ROUND(Tableau1[[#This Row],[Prix_Unit_TTC]],2)*Tableau1[[#This Row],[Qte_commande]]</f>
        <v>362.76</v>
      </c>
      <c r="Q1272" s="1">
        <v>8.57</v>
      </c>
      <c r="R12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272" s="1"/>
      <c r="V1272" s="1"/>
    </row>
    <row r="1273" spans="1:22" ht="14.7" customHeight="1" x14ac:dyDescent="0.25">
      <c r="A1273" s="2">
        <v>43420</v>
      </c>
      <c r="B1273" s="56" t="s">
        <v>504</v>
      </c>
      <c r="C1273" s="1" t="s">
        <v>505</v>
      </c>
      <c r="D1273" s="1" t="s">
        <v>450</v>
      </c>
      <c r="E1273" s="193"/>
      <c r="G1273" s="1" t="s">
        <v>1247</v>
      </c>
      <c r="H1273" s="1" t="s">
        <v>1274</v>
      </c>
      <c r="I1273" s="1" t="s">
        <v>1218</v>
      </c>
      <c r="J1273" s="56">
        <v>70</v>
      </c>
      <c r="K1273" s="81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57">
        <f>ROUND(Tableau1[[#This Row],[Prix_Unit_HT]],2)*Tableau1[[#This Row],[Qte_commande]]</f>
        <v>142.80000000000001</v>
      </c>
      <c r="P1273" s="57">
        <f>ROUND(Tableau1[[#This Row],[Prix_Unit_TTC]],2)*Tableau1[[#This Row],[Qte_commande]]</f>
        <v>171.35999999999999</v>
      </c>
      <c r="Q1273" s="1">
        <v>12</v>
      </c>
      <c r="R12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73" s="1"/>
      <c r="V1273" s="1"/>
    </row>
    <row r="1274" spans="1:22" ht="14.7" customHeight="1" x14ac:dyDescent="0.25">
      <c r="A1274" s="2">
        <v>43420</v>
      </c>
      <c r="B1274" s="56" t="s">
        <v>504</v>
      </c>
      <c r="C1274" s="1" t="s">
        <v>505</v>
      </c>
      <c r="D1274" s="1" t="s">
        <v>450</v>
      </c>
      <c r="E1274" s="193"/>
      <c r="G1274" s="1" t="s">
        <v>1247</v>
      </c>
      <c r="H1274" s="1" t="s">
        <v>1275</v>
      </c>
      <c r="I1274" s="1" t="s">
        <v>1241</v>
      </c>
      <c r="J1274" s="56">
        <v>20</v>
      </c>
      <c r="K1274" s="81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57">
        <f>ROUND(Tableau1[[#This Row],[Prix_Unit_HT]],2)*Tableau1[[#This Row],[Qte_commande]]</f>
        <v>19.440000000000001</v>
      </c>
      <c r="P1274" s="57">
        <f>ROUND(Tableau1[[#This Row],[Prix_Unit_TTC]],2)*Tableau1[[#This Row],[Qte_commande]]</f>
        <v>20.399999999999999</v>
      </c>
      <c r="Q1274" s="1">
        <v>6.86</v>
      </c>
      <c r="R12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4" s="1"/>
      <c r="V1274" s="1"/>
    </row>
    <row r="1275" spans="1:22" ht="14.7" customHeight="1" x14ac:dyDescent="0.25">
      <c r="A1275" s="2">
        <v>43420</v>
      </c>
      <c r="B1275" s="56" t="s">
        <v>428</v>
      </c>
      <c r="C1275" s="1" t="s">
        <v>38</v>
      </c>
      <c r="D1275" s="1" t="s">
        <v>40</v>
      </c>
      <c r="E1275" s="193"/>
      <c r="G1275" s="1" t="s">
        <v>1247</v>
      </c>
      <c r="H1275" s="1" t="s">
        <v>1275</v>
      </c>
      <c r="I1275" s="1" t="s">
        <v>1241</v>
      </c>
      <c r="J1275" s="56">
        <v>20</v>
      </c>
      <c r="K1275" s="81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57">
        <f>ROUND(Tableau1[[#This Row],[Prix_Unit_HT]],2)*Tableau1[[#This Row],[Qte_commande]]</f>
        <v>19.440000000000001</v>
      </c>
      <c r="P1275" s="57">
        <f>ROUND(Tableau1[[#This Row],[Prix_Unit_TTC]],2)*Tableau1[[#This Row],[Qte_commande]]</f>
        <v>20.399999999999999</v>
      </c>
      <c r="Q1275" s="1">
        <v>6.86</v>
      </c>
      <c r="R12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5" s="1"/>
      <c r="V1275" s="1"/>
    </row>
    <row r="1276" spans="1:22" ht="14.7" customHeight="1" x14ac:dyDescent="0.25">
      <c r="A1276" s="2">
        <v>43420</v>
      </c>
      <c r="B1276" s="56" t="s">
        <v>428</v>
      </c>
      <c r="C1276" s="1" t="s">
        <v>38</v>
      </c>
      <c r="D1276" s="1" t="s">
        <v>40</v>
      </c>
      <c r="E1276" s="193"/>
      <c r="G1276" s="1" t="s">
        <v>1247</v>
      </c>
      <c r="H1276" s="1" t="s">
        <v>1275</v>
      </c>
      <c r="I1276" s="1" t="s">
        <v>1237</v>
      </c>
      <c r="J1276" s="56">
        <v>20</v>
      </c>
      <c r="K1276" s="81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57">
        <f>ROUND(Tableau1[[#This Row],[Prix_Unit_HT]],2)*Tableau1[[#This Row],[Qte_commande]]</f>
        <v>19.440000000000001</v>
      </c>
      <c r="P1276" s="57">
        <f>ROUND(Tableau1[[#This Row],[Prix_Unit_TTC]],2)*Tableau1[[#This Row],[Qte_commande]]</f>
        <v>20.399999999999999</v>
      </c>
      <c r="Q1276" s="1">
        <v>6.86</v>
      </c>
      <c r="R12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6" s="1"/>
      <c r="V1276" s="1"/>
    </row>
    <row r="1277" spans="1:22" ht="14.7" customHeight="1" x14ac:dyDescent="0.25">
      <c r="A1277" s="2">
        <v>43427</v>
      </c>
      <c r="B1277" s="56" t="s">
        <v>657</v>
      </c>
      <c r="C1277" s="1" t="s">
        <v>658</v>
      </c>
      <c r="D1277" s="1" t="s">
        <v>497</v>
      </c>
      <c r="E1277" s="193"/>
      <c r="G1277" s="1" t="s">
        <v>1163</v>
      </c>
      <c r="H1277" s="7" t="s">
        <v>1274</v>
      </c>
      <c r="I1277" s="7" t="s">
        <v>1197</v>
      </c>
      <c r="J1277" s="56">
        <v>70</v>
      </c>
      <c r="K1277" s="81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57">
        <f>ROUND(Tableau1[[#This Row],[Prix_Unit_HT]],2)*Tableau1[[#This Row],[Qte_commande]]</f>
        <v>194.45999999999998</v>
      </c>
      <c r="P1277" s="57">
        <f>ROUND(Tableau1[[#This Row],[Prix_Unit_TTC]],2)*Tableau1[[#This Row],[Qte_commande]]</f>
        <v>233.34</v>
      </c>
      <c r="Q1277" s="1">
        <v>6</v>
      </c>
      <c r="R12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77" s="1"/>
      <c r="V1277" s="1"/>
    </row>
    <row r="1278" spans="1:22" ht="14.7" customHeight="1" x14ac:dyDescent="0.25">
      <c r="A1278" s="2">
        <v>43427</v>
      </c>
      <c r="B1278" s="56" t="s">
        <v>657</v>
      </c>
      <c r="C1278" s="1" t="s">
        <v>658</v>
      </c>
      <c r="D1278" s="1" t="s">
        <v>497</v>
      </c>
      <c r="E1278" s="193"/>
      <c r="G1278" s="1" t="s">
        <v>1163</v>
      </c>
      <c r="H1278" s="1" t="s">
        <v>1275</v>
      </c>
      <c r="I1278" s="1" t="s">
        <v>1236</v>
      </c>
      <c r="J1278" s="56">
        <v>20</v>
      </c>
      <c r="K1278" s="81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57">
        <f>ROUND(Tableau1[[#This Row],[Prix_Unit_HT]],2)*Tableau1[[#This Row],[Qte_commande]]</f>
        <v>21.36</v>
      </c>
      <c r="P1278" s="57">
        <f>ROUND(Tableau1[[#This Row],[Prix_Unit_TTC]],2)*Tableau1[[#This Row],[Qte_commande]]</f>
        <v>22.56</v>
      </c>
      <c r="Q1278" s="1">
        <v>6.86</v>
      </c>
      <c r="R12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78" s="1"/>
      <c r="V1278" s="1"/>
    </row>
    <row r="1279" spans="1:22" ht="14.7" customHeight="1" x14ac:dyDescent="0.25">
      <c r="A1279" s="2">
        <v>43427</v>
      </c>
      <c r="B1279" s="56" t="s">
        <v>527</v>
      </c>
      <c r="C1279" s="1" t="s">
        <v>70</v>
      </c>
      <c r="D1279" s="1" t="s">
        <v>20</v>
      </c>
      <c r="E1279" s="193"/>
      <c r="G1279" s="1" t="s">
        <v>1163</v>
      </c>
      <c r="H1279" s="1" t="s">
        <v>1274</v>
      </c>
      <c r="I1279" s="1" t="s">
        <v>1175</v>
      </c>
      <c r="J1279" s="56">
        <v>175</v>
      </c>
      <c r="K1279" s="81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57">
        <f>ROUND(Tableau1[[#This Row],[Prix_Unit_HT]],2)*Tableau1[[#This Row],[Qte_commande]]</f>
        <v>387.24</v>
      </c>
      <c r="P1279" s="57">
        <f>ROUND(Tableau1[[#This Row],[Prix_Unit_TTC]],2)*Tableau1[[#This Row],[Qte_commande]]</f>
        <v>464.64</v>
      </c>
      <c r="Q1279" s="1">
        <v>30</v>
      </c>
      <c r="R12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279" s="1"/>
      <c r="V1279" s="1"/>
    </row>
    <row r="1280" spans="1:22" ht="14.7" customHeight="1" x14ac:dyDescent="0.25">
      <c r="A1280" s="2">
        <v>43427</v>
      </c>
      <c r="B1280" s="56" t="s">
        <v>425</v>
      </c>
      <c r="C1280" s="1" t="s">
        <v>21</v>
      </c>
      <c r="D1280" s="1" t="s">
        <v>23</v>
      </c>
      <c r="E1280" s="193"/>
      <c r="G1280" s="1" t="s">
        <v>1163</v>
      </c>
      <c r="H1280" s="1" t="s">
        <v>1274</v>
      </c>
      <c r="I1280" s="7" t="s">
        <v>1190</v>
      </c>
      <c r="J1280" s="56">
        <v>70</v>
      </c>
      <c r="K1280" s="81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57">
        <f>ROUND(Tableau1[[#This Row],[Prix_Unit_HT]],2)*Tableau1[[#This Row],[Qte_commande]]</f>
        <v>257.88</v>
      </c>
      <c r="P1280" s="57">
        <f>ROUND(Tableau1[[#This Row],[Prix_Unit_TTC]],2)*Tableau1[[#This Row],[Qte_commande]]</f>
        <v>309.48</v>
      </c>
      <c r="Q1280" s="1">
        <v>12</v>
      </c>
      <c r="R12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0" s="1"/>
      <c r="V1280" s="1"/>
    </row>
    <row r="1281" spans="1:22" ht="14.7" customHeight="1" x14ac:dyDescent="0.25">
      <c r="A1281" s="2">
        <v>43427</v>
      </c>
      <c r="B1281" s="56" t="s">
        <v>657</v>
      </c>
      <c r="C1281" s="1" t="s">
        <v>658</v>
      </c>
      <c r="D1281" s="1" t="s">
        <v>497</v>
      </c>
      <c r="E1281" s="193"/>
      <c r="G1281" s="1" t="s">
        <v>1163</v>
      </c>
      <c r="H1281" s="1" t="s">
        <v>1274</v>
      </c>
      <c r="I1281" s="1" t="s">
        <v>1223</v>
      </c>
      <c r="J1281" s="56">
        <v>50</v>
      </c>
      <c r="K1281" s="81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57">
        <f>ROUND(Tableau1[[#This Row],[Prix_Unit_HT]],2)*Tableau1[[#This Row],[Qte_commande]]</f>
        <v>168.3</v>
      </c>
      <c r="P1281" s="57">
        <f>ROUND(Tableau1[[#This Row],[Prix_Unit_TTC]],2)*Tableau1[[#This Row],[Qte_commande]]</f>
        <v>201.95999999999998</v>
      </c>
      <c r="Q1281" s="1">
        <v>4.29</v>
      </c>
      <c r="R12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281" s="1"/>
      <c r="V1281" s="1"/>
    </row>
    <row r="1282" spans="1:22" ht="14.7" customHeight="1" x14ac:dyDescent="0.25">
      <c r="A1282" s="2">
        <v>43427</v>
      </c>
      <c r="B1282" s="56" t="s">
        <v>527</v>
      </c>
      <c r="C1282" s="1" t="s">
        <v>70</v>
      </c>
      <c r="D1282" s="1" t="s">
        <v>20</v>
      </c>
      <c r="E1282" s="193"/>
      <c r="G1282" s="1" t="s">
        <v>1163</v>
      </c>
      <c r="H1282" s="1" t="s">
        <v>1274</v>
      </c>
      <c r="I1282" s="1" t="s">
        <v>1216</v>
      </c>
      <c r="J1282" s="56">
        <v>100</v>
      </c>
      <c r="K1282" s="81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57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57">
        <f>ROUND(Tableau1[[#This Row],[Prix_Unit_HT]],2)*Tableau1[[#This Row],[Qte_commande]]</f>
        <v>0</v>
      </c>
      <c r="P1282" s="57">
        <f>ROUND(Tableau1[[#This Row],[Prix_Unit_TTC]],2)*Tableau1[[#This Row],[Qte_commande]]</f>
        <v>0</v>
      </c>
      <c r="Q1282" s="1">
        <v>51.43</v>
      </c>
      <c r="R12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282" s="1"/>
      <c r="V1282" s="1"/>
    </row>
    <row r="1283" spans="1:22" ht="14.7" customHeight="1" x14ac:dyDescent="0.25">
      <c r="A1283" s="2">
        <v>43427</v>
      </c>
      <c r="B1283" s="56" t="s">
        <v>657</v>
      </c>
      <c r="C1283" s="1" t="s">
        <v>658</v>
      </c>
      <c r="D1283" s="1" t="s">
        <v>497</v>
      </c>
      <c r="E1283" s="193"/>
      <c r="G1283" s="1" t="s">
        <v>1163</v>
      </c>
      <c r="H1283" s="1" t="s">
        <v>1275</v>
      </c>
      <c r="I1283" s="1" t="s">
        <v>1241</v>
      </c>
      <c r="J1283" s="56">
        <v>20</v>
      </c>
      <c r="K1283" s="81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57">
        <f>ROUND(Tableau1[[#This Row],[Prix_Unit_HT]],2)*Tableau1[[#This Row],[Qte_commande]]</f>
        <v>21.36</v>
      </c>
      <c r="P1283" s="57">
        <f>ROUND(Tableau1[[#This Row],[Prix_Unit_TTC]],2)*Tableau1[[#This Row],[Qte_commande]]</f>
        <v>22.56</v>
      </c>
      <c r="Q1283" s="1">
        <v>6.86</v>
      </c>
      <c r="R12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3" s="1"/>
      <c r="V1283" s="1"/>
    </row>
    <row r="1284" spans="1:22" ht="14.7" customHeight="1" x14ac:dyDescent="0.25">
      <c r="A1284" s="2">
        <v>43427</v>
      </c>
      <c r="B1284" s="56" t="s">
        <v>614</v>
      </c>
      <c r="C1284" s="1" t="s">
        <v>150</v>
      </c>
      <c r="D1284" s="1" t="s">
        <v>152</v>
      </c>
      <c r="E1284" s="193"/>
      <c r="G1284" s="1" t="s">
        <v>1163</v>
      </c>
      <c r="H1284" s="1" t="s">
        <v>1276</v>
      </c>
      <c r="I1284" s="1" t="s">
        <v>128</v>
      </c>
      <c r="J1284" s="107">
        <v>3</v>
      </c>
      <c r="K1284" s="81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57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57">
        <f>ROUND(Tableau1[[#This Row],[Prix_Unit_HT]],2)*Tableau1[[#This Row],[Qte_commande]]</f>
        <v>598</v>
      </c>
      <c r="P1284" s="57">
        <f>ROUND(Tableau1[[#This Row],[Prix_Unit_TTC]],2)*Tableau1[[#This Row],[Qte_commande]]</f>
        <v>717.6</v>
      </c>
      <c r="Q1284" s="1">
        <v>2</v>
      </c>
      <c r="R12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4" s="1"/>
      <c r="V1284" s="1"/>
    </row>
    <row r="1285" spans="1:22" ht="14.7" customHeight="1" x14ac:dyDescent="0.25">
      <c r="A1285" s="2">
        <v>43427</v>
      </c>
      <c r="B1285" s="56" t="s">
        <v>657</v>
      </c>
      <c r="C1285" s="1" t="s">
        <v>658</v>
      </c>
      <c r="D1285" s="1" t="s">
        <v>497</v>
      </c>
      <c r="E1285" s="193"/>
      <c r="G1285" s="1" t="s">
        <v>1163</v>
      </c>
      <c r="H1285" s="1" t="s">
        <v>1275</v>
      </c>
      <c r="I1285" s="1" t="s">
        <v>1237</v>
      </c>
      <c r="J1285" s="56">
        <v>20</v>
      </c>
      <c r="K1285" s="81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57">
        <f>ROUND(Tableau1[[#This Row],[Prix_Unit_HT]],2)*Tableau1[[#This Row],[Qte_commande]]</f>
        <v>21.36</v>
      </c>
      <c r="P1285" s="57">
        <f>ROUND(Tableau1[[#This Row],[Prix_Unit_TTC]],2)*Tableau1[[#This Row],[Qte_commande]]</f>
        <v>22.56</v>
      </c>
      <c r="Q1285" s="1">
        <v>6.86</v>
      </c>
      <c r="R12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5" s="1"/>
      <c r="V1285" s="1"/>
    </row>
    <row r="1286" spans="1:22" ht="14.7" customHeight="1" x14ac:dyDescent="0.25">
      <c r="A1286" s="2">
        <v>43430</v>
      </c>
      <c r="B1286" s="56" t="s">
        <v>717</v>
      </c>
      <c r="C1286" s="1" t="s">
        <v>718</v>
      </c>
      <c r="D1286" s="1" t="s">
        <v>47</v>
      </c>
      <c r="E1286" s="193"/>
      <c r="G1286" s="1" t="s">
        <v>1247</v>
      </c>
      <c r="H1286" s="1" t="s">
        <v>1275</v>
      </c>
      <c r="I1286" s="1" t="s">
        <v>1243</v>
      </c>
      <c r="J1286" s="56">
        <v>20</v>
      </c>
      <c r="K1286" s="81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57">
        <f>ROUND(Tableau1[[#This Row],[Prix_Unit_HT]],2)*Tableau1[[#This Row],[Qte_commande]]</f>
        <v>19.440000000000001</v>
      </c>
      <c r="P1286" s="57">
        <f>ROUND(Tableau1[[#This Row],[Prix_Unit_TTC]],2)*Tableau1[[#This Row],[Qte_commande]]</f>
        <v>20.399999999999999</v>
      </c>
      <c r="Q1286" s="1">
        <v>6.86</v>
      </c>
      <c r="R12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86" s="1"/>
      <c r="V1286" s="1"/>
    </row>
    <row r="1287" spans="1:22" ht="14.7" customHeight="1" x14ac:dyDescent="0.25">
      <c r="A1287" s="2">
        <v>43430</v>
      </c>
      <c r="B1287" s="56" t="s">
        <v>615</v>
      </c>
      <c r="C1287" s="1" t="s">
        <v>129</v>
      </c>
      <c r="D1287" s="1" t="s">
        <v>131</v>
      </c>
      <c r="E1287" s="193"/>
      <c r="G1287" s="1" t="s">
        <v>1163</v>
      </c>
      <c r="H1287" s="1" t="s">
        <v>1276</v>
      </c>
      <c r="I1287" s="1" t="s">
        <v>128</v>
      </c>
      <c r="J1287" s="107">
        <v>3</v>
      </c>
      <c r="K1287" s="81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57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57">
        <f>ROUND(Tableau1[[#This Row],[Prix_Unit_HT]],2)*Tableau1[[#This Row],[Qte_commande]]</f>
        <v>598</v>
      </c>
      <c r="P1287" s="57">
        <f>ROUND(Tableau1[[#This Row],[Prix_Unit_TTC]],2)*Tableau1[[#This Row],[Qte_commande]]</f>
        <v>717.6</v>
      </c>
      <c r="Q1287" s="1">
        <v>2</v>
      </c>
      <c r="R12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287" s="1"/>
      <c r="V1287" s="1"/>
    </row>
    <row r="1288" spans="1:22" ht="14.7" customHeight="1" x14ac:dyDescent="0.25">
      <c r="A1288" s="2">
        <v>43431</v>
      </c>
      <c r="B1288" s="56" t="s">
        <v>426</v>
      </c>
      <c r="C1288" s="1" t="s">
        <v>114</v>
      </c>
      <c r="D1288" s="1" t="s">
        <v>116</v>
      </c>
      <c r="E1288" s="193"/>
      <c r="G1288" s="1" t="s">
        <v>1247</v>
      </c>
      <c r="H1288" s="7" t="s">
        <v>1274</v>
      </c>
      <c r="I1288" s="7" t="s">
        <v>1197</v>
      </c>
      <c r="J1288" s="56">
        <v>70</v>
      </c>
      <c r="K1288" s="81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57">
        <f>ROUND(Tableau1[[#This Row],[Prix_Unit_HT]],2)*Tableau1[[#This Row],[Qte_commande]]</f>
        <v>357.96</v>
      </c>
      <c r="P1288" s="57">
        <f>ROUND(Tableau1[[#This Row],[Prix_Unit_TTC]],2)*Tableau1[[#This Row],[Qte_commande]]</f>
        <v>429.48</v>
      </c>
      <c r="Q1288" s="1">
        <v>12</v>
      </c>
      <c r="R12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88" s="1"/>
      <c r="V1288" s="1"/>
    </row>
    <row r="1289" spans="1:22" ht="14.7" customHeight="1" x14ac:dyDescent="0.25">
      <c r="A1289" s="2">
        <v>43431</v>
      </c>
      <c r="B1289" s="56" t="s">
        <v>426</v>
      </c>
      <c r="C1289" s="1" t="s">
        <v>114</v>
      </c>
      <c r="D1289" s="1" t="s">
        <v>116</v>
      </c>
      <c r="E1289" s="193"/>
      <c r="G1289" s="1" t="s">
        <v>1247</v>
      </c>
      <c r="H1289" s="1" t="s">
        <v>1274</v>
      </c>
      <c r="I1289" s="1" t="s">
        <v>1226</v>
      </c>
      <c r="J1289" s="56">
        <v>70</v>
      </c>
      <c r="K1289" s="81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57">
        <f>ROUND(Tableau1[[#This Row],[Prix_Unit_HT]],2)*Tableau1[[#This Row],[Qte_commande]]</f>
        <v>120.96000000000001</v>
      </c>
      <c r="P1289" s="57">
        <f>ROUND(Tableau1[[#This Row],[Prix_Unit_TTC]],2)*Tableau1[[#This Row],[Qte_commande]]</f>
        <v>145.14000000000001</v>
      </c>
      <c r="Q1289" s="1">
        <v>6</v>
      </c>
      <c r="R12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89" s="1"/>
      <c r="V1289" s="1"/>
    </row>
    <row r="1290" spans="1:22" ht="14.7" customHeight="1" x14ac:dyDescent="0.25">
      <c r="A1290" s="2">
        <v>43431</v>
      </c>
      <c r="B1290" s="56" t="s">
        <v>426</v>
      </c>
      <c r="C1290" s="1" t="s">
        <v>114</v>
      </c>
      <c r="D1290" s="1" t="s">
        <v>116</v>
      </c>
      <c r="E1290" s="193"/>
      <c r="G1290" s="1" t="s">
        <v>1247</v>
      </c>
      <c r="H1290" s="1" t="s">
        <v>1274</v>
      </c>
      <c r="I1290" s="1" t="s">
        <v>1188</v>
      </c>
      <c r="J1290" s="56">
        <v>70</v>
      </c>
      <c r="K1290" s="81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57">
        <f>ROUND(Tableau1[[#This Row],[Prix_Unit_HT]],2)*Tableau1[[#This Row],[Qte_commande]]</f>
        <v>98.100000000000009</v>
      </c>
      <c r="P1290" s="57">
        <f>ROUND(Tableau1[[#This Row],[Prix_Unit_TTC]],2)*Tableau1[[#This Row],[Qte_commande]]</f>
        <v>117.72</v>
      </c>
      <c r="Q1290" s="1">
        <v>6</v>
      </c>
      <c r="R12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0" s="1"/>
      <c r="V1290" s="1"/>
    </row>
    <row r="1291" spans="1:22" ht="14.7" customHeight="1" x14ac:dyDescent="0.25">
      <c r="A1291" s="2">
        <v>43431</v>
      </c>
      <c r="B1291" s="56" t="s">
        <v>426</v>
      </c>
      <c r="C1291" s="1" t="s">
        <v>114</v>
      </c>
      <c r="D1291" s="1" t="s">
        <v>116</v>
      </c>
      <c r="E1291" s="193"/>
      <c r="G1291" s="1" t="s">
        <v>1247</v>
      </c>
      <c r="H1291" s="1" t="s">
        <v>1274</v>
      </c>
      <c r="I1291" s="7" t="s">
        <v>1190</v>
      </c>
      <c r="J1291" s="56">
        <v>70</v>
      </c>
      <c r="K1291" s="81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57">
        <f>ROUND(Tableau1[[#This Row],[Prix_Unit_HT]],2)*Tableau1[[#This Row],[Qte_commande]]</f>
        <v>360</v>
      </c>
      <c r="P1291" s="57">
        <f>ROUND(Tableau1[[#This Row],[Prix_Unit_TTC]],2)*Tableau1[[#This Row],[Qte_commande]]</f>
        <v>432</v>
      </c>
      <c r="Q1291" s="1">
        <v>18</v>
      </c>
      <c r="R12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291" s="1"/>
      <c r="V1291" s="1"/>
    </row>
    <row r="1292" spans="1:22" ht="14.7" customHeight="1" x14ac:dyDescent="0.25">
      <c r="A1292" s="2">
        <v>43431</v>
      </c>
      <c r="B1292" s="56" t="s">
        <v>426</v>
      </c>
      <c r="C1292" s="1" t="s">
        <v>114</v>
      </c>
      <c r="D1292" s="1" t="s">
        <v>116</v>
      </c>
      <c r="E1292" s="193"/>
      <c r="G1292" s="1" t="s">
        <v>1247</v>
      </c>
      <c r="H1292" s="1" t="s">
        <v>1274</v>
      </c>
      <c r="I1292" s="7" t="s">
        <v>1199</v>
      </c>
      <c r="J1292" s="56">
        <v>70</v>
      </c>
      <c r="K1292" s="81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57">
        <f>ROUND(Tableau1[[#This Row],[Prix_Unit_HT]],2)*Tableau1[[#This Row],[Qte_commande]]</f>
        <v>428.46</v>
      </c>
      <c r="P1292" s="57">
        <f>ROUND(Tableau1[[#This Row],[Prix_Unit_TTC]],2)*Tableau1[[#This Row],[Qte_commande]]</f>
        <v>514.14</v>
      </c>
      <c r="Q1292" s="1">
        <v>6</v>
      </c>
      <c r="R12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2" s="1"/>
      <c r="V1292" s="1"/>
    </row>
    <row r="1293" spans="1:22" ht="14.7" customHeight="1" x14ac:dyDescent="0.25">
      <c r="A1293" s="2">
        <v>43431</v>
      </c>
      <c r="B1293" s="56" t="s">
        <v>426</v>
      </c>
      <c r="C1293" s="1" t="s">
        <v>114</v>
      </c>
      <c r="D1293" s="1" t="s">
        <v>116</v>
      </c>
      <c r="E1293" s="193"/>
      <c r="G1293" s="1" t="s">
        <v>1247</v>
      </c>
      <c r="H1293" s="1" t="s">
        <v>1274</v>
      </c>
      <c r="I1293" s="1" t="s">
        <v>1189</v>
      </c>
      <c r="J1293" s="56">
        <v>70</v>
      </c>
      <c r="K1293" s="81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57">
        <f>ROUND(Tableau1[[#This Row],[Prix_Unit_HT]],2)*Tableau1[[#This Row],[Qte_commande]]</f>
        <v>88.14</v>
      </c>
      <c r="P1293" s="57">
        <f>ROUND(Tableau1[[#This Row],[Prix_Unit_TTC]],2)*Tableau1[[#This Row],[Qte_commande]]</f>
        <v>105.78</v>
      </c>
      <c r="Q1293" s="1">
        <v>6</v>
      </c>
      <c r="R12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293" s="1"/>
      <c r="V1293" s="1"/>
    </row>
    <row r="1294" spans="1:22" ht="14.7" customHeight="1" x14ac:dyDescent="0.25">
      <c r="A1294" s="2">
        <v>43431</v>
      </c>
      <c r="B1294" s="56" t="s">
        <v>426</v>
      </c>
      <c r="C1294" s="1" t="s">
        <v>114</v>
      </c>
      <c r="D1294" s="1" t="s">
        <v>116</v>
      </c>
      <c r="E1294" s="193"/>
      <c r="G1294" s="1" t="s">
        <v>1247</v>
      </c>
      <c r="H1294" s="1" t="s">
        <v>1275</v>
      </c>
      <c r="I1294" s="1" t="s">
        <v>1241</v>
      </c>
      <c r="J1294" s="56">
        <v>20</v>
      </c>
      <c r="K1294" s="81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57">
        <f>ROUND(Tableau1[[#This Row],[Prix_Unit_HT]],2)*Tableau1[[#This Row],[Qte_commande]]</f>
        <v>19.440000000000001</v>
      </c>
      <c r="P1294" s="57">
        <f>ROUND(Tableau1[[#This Row],[Prix_Unit_TTC]],2)*Tableau1[[#This Row],[Qte_commande]]</f>
        <v>20.399999999999999</v>
      </c>
      <c r="Q1294" s="1">
        <v>6.86</v>
      </c>
      <c r="R12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294" s="1"/>
      <c r="V1294" s="1"/>
    </row>
    <row r="1295" spans="1:22" ht="14.7" customHeight="1" x14ac:dyDescent="0.25">
      <c r="A1295" s="2">
        <v>43433</v>
      </c>
      <c r="B1295" s="56" t="s">
        <v>506</v>
      </c>
      <c r="C1295" s="1" t="s">
        <v>142</v>
      </c>
      <c r="D1295" s="1" t="s">
        <v>144</v>
      </c>
      <c r="E1295" s="193"/>
      <c r="G1295" s="1" t="s">
        <v>1247</v>
      </c>
      <c r="H1295" s="1" t="s">
        <v>1274</v>
      </c>
      <c r="I1295" s="1" t="s">
        <v>1175</v>
      </c>
      <c r="J1295" s="56">
        <v>70</v>
      </c>
      <c r="K1295" s="81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57">
        <f>ROUND(Tableau1[[#This Row],[Prix_Unit_HT]],2)*Tableau1[[#This Row],[Qte_commande]]</f>
        <v>300.71999999999997</v>
      </c>
      <c r="P1295" s="57">
        <f>ROUND(Tableau1[[#This Row],[Prix_Unit_TTC]],2)*Tableau1[[#This Row],[Qte_commande]]</f>
        <v>360.96</v>
      </c>
      <c r="Q1295" s="1">
        <v>24</v>
      </c>
      <c r="R12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295" s="1"/>
      <c r="V1295" s="1"/>
    </row>
    <row r="1296" spans="1:22" ht="14.7" customHeight="1" x14ac:dyDescent="0.25">
      <c r="A1296" s="2">
        <v>43433</v>
      </c>
      <c r="B1296" s="56" t="s">
        <v>506</v>
      </c>
      <c r="C1296" s="1" t="s">
        <v>142</v>
      </c>
      <c r="D1296" s="1" t="s">
        <v>144</v>
      </c>
      <c r="E1296" s="193"/>
      <c r="G1296" s="1" t="s">
        <v>1247</v>
      </c>
      <c r="H1296" s="1" t="s">
        <v>1274</v>
      </c>
      <c r="I1296" s="1" t="s">
        <v>1188</v>
      </c>
      <c r="J1296" s="56">
        <v>70</v>
      </c>
      <c r="K1296" s="81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57">
        <f>ROUND(Tableau1[[#This Row],[Prix_Unit_HT]],2)*Tableau1[[#This Row],[Qte_commande]]</f>
        <v>196.20000000000002</v>
      </c>
      <c r="P1296" s="57">
        <f>ROUND(Tableau1[[#This Row],[Prix_Unit_TTC]],2)*Tableau1[[#This Row],[Qte_commande]]</f>
        <v>235.44</v>
      </c>
      <c r="Q1296" s="1">
        <v>12</v>
      </c>
      <c r="R12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6" s="1"/>
      <c r="V1296" s="1"/>
    </row>
    <row r="1297" spans="1:22" ht="14.7" customHeight="1" x14ac:dyDescent="0.25">
      <c r="A1297" s="2">
        <v>43433</v>
      </c>
      <c r="B1297" s="56" t="s">
        <v>506</v>
      </c>
      <c r="C1297" s="1" t="s">
        <v>142</v>
      </c>
      <c r="D1297" s="1" t="s">
        <v>144</v>
      </c>
      <c r="E1297" s="193"/>
      <c r="G1297" s="1" t="s">
        <v>1247</v>
      </c>
      <c r="H1297" s="1" t="s">
        <v>1274</v>
      </c>
      <c r="I1297" s="1" t="s">
        <v>1189</v>
      </c>
      <c r="J1297" s="56">
        <v>70</v>
      </c>
      <c r="K1297" s="81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57">
        <f>ROUND(Tableau1[[#This Row],[Prix_Unit_HT]],2)*Tableau1[[#This Row],[Qte_commande]]</f>
        <v>176.28</v>
      </c>
      <c r="P1297" s="57">
        <f>ROUND(Tableau1[[#This Row],[Prix_Unit_TTC]],2)*Tableau1[[#This Row],[Qte_commande]]</f>
        <v>211.56</v>
      </c>
      <c r="Q1297" s="1">
        <v>12</v>
      </c>
      <c r="R12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297" s="1"/>
      <c r="V1297" s="1"/>
    </row>
    <row r="1298" spans="1:22" ht="14.7" customHeight="1" x14ac:dyDescent="0.25">
      <c r="A1298" s="2">
        <v>43434</v>
      </c>
      <c r="B1298" s="56" t="s">
        <v>507</v>
      </c>
      <c r="C1298" s="1" t="s">
        <v>162</v>
      </c>
      <c r="D1298" s="1" t="s">
        <v>175</v>
      </c>
      <c r="E1298" s="193"/>
      <c r="G1298" s="1" t="s">
        <v>1247</v>
      </c>
      <c r="H1298" s="7" t="s">
        <v>1275</v>
      </c>
      <c r="I1298" s="7" t="s">
        <v>1240</v>
      </c>
      <c r="J1298" s="56">
        <v>20</v>
      </c>
      <c r="K1298" s="81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57">
        <f>ROUND(Tableau1[[#This Row],[Prix_Unit_HT]],2)*Tableau1[[#This Row],[Qte_commande]]</f>
        <v>291.60000000000002</v>
      </c>
      <c r="P1298" s="57">
        <f>ROUND(Tableau1[[#This Row],[Prix_Unit_TTC]],2)*Tableau1[[#This Row],[Qte_commande]]</f>
        <v>306</v>
      </c>
      <c r="Q1298" s="1">
        <v>102.86</v>
      </c>
      <c r="R12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298" s="1"/>
      <c r="V1298" s="1"/>
    </row>
    <row r="1299" spans="1:22" ht="14.7" customHeight="1" x14ac:dyDescent="0.25">
      <c r="A1299" s="2">
        <v>43434</v>
      </c>
      <c r="B1299" s="56" t="s">
        <v>507</v>
      </c>
      <c r="C1299" s="1" t="s">
        <v>162</v>
      </c>
      <c r="D1299" s="1" t="s">
        <v>175</v>
      </c>
      <c r="E1299" s="193"/>
      <c r="G1299" s="1" t="s">
        <v>1247</v>
      </c>
      <c r="H1299" s="7" t="s">
        <v>1275</v>
      </c>
      <c r="I1299" s="7" t="s">
        <v>1242</v>
      </c>
      <c r="J1299" s="56">
        <v>20</v>
      </c>
      <c r="K1299" s="81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57">
        <f>ROUND(Tableau1[[#This Row],[Prix_Unit_HT]],2)*Tableau1[[#This Row],[Qte_commande]]</f>
        <v>58.320000000000007</v>
      </c>
      <c r="P1299" s="57">
        <f>ROUND(Tableau1[[#This Row],[Prix_Unit_TTC]],2)*Tableau1[[#This Row],[Qte_commande]]</f>
        <v>61.199999999999996</v>
      </c>
      <c r="Q1299" s="1">
        <v>20.57</v>
      </c>
      <c r="R12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299" s="1"/>
      <c r="V1299" s="1"/>
    </row>
    <row r="1300" spans="1:22" ht="14.7" customHeight="1" x14ac:dyDescent="0.25">
      <c r="A1300" s="2">
        <v>43434</v>
      </c>
      <c r="B1300" s="56" t="s">
        <v>507</v>
      </c>
      <c r="C1300" s="1" t="s">
        <v>162</v>
      </c>
      <c r="D1300" s="1" t="s">
        <v>175</v>
      </c>
      <c r="E1300" s="193"/>
      <c r="G1300" s="1" t="s">
        <v>1247</v>
      </c>
      <c r="H1300" s="1" t="s">
        <v>1274</v>
      </c>
      <c r="I1300" s="1" t="s">
        <v>1188</v>
      </c>
      <c r="J1300" s="56">
        <v>70</v>
      </c>
      <c r="K1300" s="81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57">
        <f>ROUND(Tableau1[[#This Row],[Prix_Unit_HT]],2)*Tableau1[[#This Row],[Qte_commande]]</f>
        <v>196.20000000000002</v>
      </c>
      <c r="P1300" s="57">
        <f>ROUND(Tableau1[[#This Row],[Prix_Unit_TTC]],2)*Tableau1[[#This Row],[Qte_commande]]</f>
        <v>235.44</v>
      </c>
      <c r="Q1300" s="1">
        <v>12</v>
      </c>
      <c r="R13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0" s="1"/>
      <c r="V1300" s="1"/>
    </row>
    <row r="1301" spans="1:22" ht="14.7" customHeight="1" x14ac:dyDescent="0.25">
      <c r="A1301" s="2">
        <v>43434</v>
      </c>
      <c r="B1301" s="56" t="s">
        <v>628</v>
      </c>
      <c r="C1301" s="1" t="s">
        <v>173</v>
      </c>
      <c r="D1301" s="1" t="s">
        <v>175</v>
      </c>
      <c r="E1301" s="193"/>
      <c r="G1301" s="1" t="s">
        <v>1163</v>
      </c>
      <c r="H1301" s="1" t="s">
        <v>1274</v>
      </c>
      <c r="I1301" s="1" t="s">
        <v>1189</v>
      </c>
      <c r="J1301" s="56">
        <v>70</v>
      </c>
      <c r="K1301" s="81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57">
        <f>ROUND(Tableau1[[#This Row],[Prix_Unit_HT]],2)*Tableau1[[#This Row],[Qte_commande]]</f>
        <v>101.10000000000001</v>
      </c>
      <c r="P1301" s="57">
        <f>ROUND(Tableau1[[#This Row],[Prix_Unit_TTC]],2)*Tableau1[[#This Row],[Qte_commande]]</f>
        <v>121.38</v>
      </c>
      <c r="Q1301" s="1">
        <v>6</v>
      </c>
      <c r="R13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1" s="1"/>
      <c r="V1301" s="1"/>
    </row>
    <row r="1302" spans="1:22" ht="14.7" customHeight="1" x14ac:dyDescent="0.25">
      <c r="A1302" s="2">
        <v>43434</v>
      </c>
      <c r="B1302" s="56" t="s">
        <v>507</v>
      </c>
      <c r="C1302" s="1" t="s">
        <v>162</v>
      </c>
      <c r="D1302" s="1" t="s">
        <v>175</v>
      </c>
      <c r="E1302" s="193"/>
      <c r="G1302" s="1" t="s">
        <v>1247</v>
      </c>
      <c r="H1302" s="1" t="s">
        <v>1274</v>
      </c>
      <c r="I1302" s="1" t="s">
        <v>1189</v>
      </c>
      <c r="J1302" s="56">
        <v>70</v>
      </c>
      <c r="K1302" s="81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57">
        <f>ROUND(Tableau1[[#This Row],[Prix_Unit_HT]],2)*Tableau1[[#This Row],[Qte_commande]]</f>
        <v>176.28</v>
      </c>
      <c r="P1302" s="57">
        <f>ROUND(Tableau1[[#This Row],[Prix_Unit_TTC]],2)*Tableau1[[#This Row],[Qte_commande]]</f>
        <v>211.56</v>
      </c>
      <c r="Q1302" s="1">
        <v>12</v>
      </c>
      <c r="R13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02" s="1"/>
      <c r="V1302" s="1"/>
    </row>
    <row r="1303" spans="1:22" ht="14.7" customHeight="1" x14ac:dyDescent="0.25">
      <c r="A1303" s="2">
        <v>43434</v>
      </c>
      <c r="B1303" s="56" t="s">
        <v>507</v>
      </c>
      <c r="C1303" s="1" t="s">
        <v>162</v>
      </c>
      <c r="D1303" s="1" t="s">
        <v>175</v>
      </c>
      <c r="E1303" s="193"/>
      <c r="G1303" s="1" t="s">
        <v>1247</v>
      </c>
      <c r="H1303" s="1" t="s">
        <v>1274</v>
      </c>
      <c r="I1303" s="1" t="s">
        <v>1223</v>
      </c>
      <c r="J1303" s="56">
        <v>50</v>
      </c>
      <c r="K1303" s="81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57">
        <f>ROUND(Tableau1[[#This Row],[Prix_Unit_HT]],2)*Tableau1[[#This Row],[Qte_commande]]</f>
        <v>302.28000000000003</v>
      </c>
      <c r="P1303" s="57">
        <f>ROUND(Tableau1[[#This Row],[Prix_Unit_TTC]],2)*Tableau1[[#This Row],[Qte_commande]]</f>
        <v>362.76</v>
      </c>
      <c r="Q1303" s="1">
        <v>8.57</v>
      </c>
      <c r="R13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03" s="1"/>
      <c r="V1303" s="1"/>
    </row>
    <row r="1304" spans="1:22" ht="14.7" customHeight="1" x14ac:dyDescent="0.25">
      <c r="A1304" s="2">
        <v>43437</v>
      </c>
      <c r="B1304" s="56" t="s">
        <v>706</v>
      </c>
      <c r="C1304" s="1" t="s">
        <v>12</v>
      </c>
      <c r="D1304" s="1" t="s">
        <v>14</v>
      </c>
      <c r="E1304" s="193"/>
      <c r="G1304" s="1" t="s">
        <v>1247</v>
      </c>
      <c r="H1304" s="7" t="s">
        <v>1274</v>
      </c>
      <c r="I1304" s="7" t="s">
        <v>1197</v>
      </c>
      <c r="J1304" s="56">
        <v>70</v>
      </c>
      <c r="K1304" s="81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57">
        <f>ROUND(Tableau1[[#This Row],[Prix_Unit_HT]],2)*Tableau1[[#This Row],[Qte_commande]]</f>
        <v>178.98</v>
      </c>
      <c r="P1304" s="57">
        <f>ROUND(Tableau1[[#This Row],[Prix_Unit_TTC]],2)*Tableau1[[#This Row],[Qte_commande]]</f>
        <v>214.74</v>
      </c>
      <c r="Q1304" s="1">
        <v>6</v>
      </c>
      <c r="R13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4" s="1"/>
      <c r="V1304" s="1"/>
    </row>
    <row r="1305" spans="1:22" ht="14.7" customHeight="1" x14ac:dyDescent="0.25">
      <c r="A1305" s="2">
        <v>43437</v>
      </c>
      <c r="B1305" s="56" t="s">
        <v>508</v>
      </c>
      <c r="C1305" s="1" t="s">
        <v>173</v>
      </c>
      <c r="D1305" s="1" t="s">
        <v>175</v>
      </c>
      <c r="E1305" s="193"/>
      <c r="G1305" s="1" t="s">
        <v>1163</v>
      </c>
      <c r="H1305" s="1" t="s">
        <v>1274</v>
      </c>
      <c r="I1305" s="1" t="s">
        <v>1188</v>
      </c>
      <c r="J1305" s="56">
        <v>70</v>
      </c>
      <c r="K1305" s="81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57">
        <f>ROUND(Tableau1[[#This Row],[Prix_Unit_HT]],2)*Tableau1[[#This Row],[Qte_commande]]</f>
        <v>111.06</v>
      </c>
      <c r="P1305" s="57">
        <f>ROUND(Tableau1[[#This Row],[Prix_Unit_TTC]],2)*Tableau1[[#This Row],[Qte_commande]]</f>
        <v>133.26</v>
      </c>
      <c r="Q1305" s="1">
        <v>6</v>
      </c>
      <c r="R13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5" s="1"/>
      <c r="V1305" s="1"/>
    </row>
    <row r="1306" spans="1:22" ht="14.7" customHeight="1" x14ac:dyDescent="0.25">
      <c r="A1306" s="2">
        <v>43437</v>
      </c>
      <c r="B1306" s="56" t="s">
        <v>508</v>
      </c>
      <c r="C1306" s="1" t="s">
        <v>173</v>
      </c>
      <c r="D1306" s="1" t="s">
        <v>175</v>
      </c>
      <c r="E1306" s="193"/>
      <c r="G1306" s="1" t="s">
        <v>1163</v>
      </c>
      <c r="H1306" s="1" t="s">
        <v>1274</v>
      </c>
      <c r="I1306" s="1" t="s">
        <v>1189</v>
      </c>
      <c r="J1306" s="56">
        <v>70</v>
      </c>
      <c r="K1306" s="81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57">
        <f>ROUND(Tableau1[[#This Row],[Prix_Unit_HT]],2)*Tableau1[[#This Row],[Qte_commande]]</f>
        <v>101.10000000000001</v>
      </c>
      <c r="P1306" s="57">
        <f>ROUND(Tableau1[[#This Row],[Prix_Unit_TTC]],2)*Tableau1[[#This Row],[Qte_commande]]</f>
        <v>121.38</v>
      </c>
      <c r="Q1306" s="1">
        <v>6</v>
      </c>
      <c r="R13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6" s="1"/>
      <c r="V1306" s="1"/>
    </row>
    <row r="1307" spans="1:22" ht="14.7" customHeight="1" x14ac:dyDescent="0.25">
      <c r="A1307" s="2">
        <v>43439</v>
      </c>
      <c r="B1307" s="56" t="s">
        <v>509</v>
      </c>
      <c r="C1307" s="1" t="s">
        <v>135</v>
      </c>
      <c r="D1307" s="1" t="s">
        <v>134</v>
      </c>
      <c r="E1307" s="193"/>
      <c r="G1307" s="1" t="s">
        <v>1163</v>
      </c>
      <c r="H1307" s="7" t="s">
        <v>1274</v>
      </c>
      <c r="I1307" s="7" t="s">
        <v>1197</v>
      </c>
      <c r="J1307" s="56">
        <v>70</v>
      </c>
      <c r="K1307" s="81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57">
        <f>ROUND(Tableau1[[#This Row],[Prix_Unit_HT]],2)*Tableau1[[#This Row],[Qte_commande]]</f>
        <v>194.45999999999998</v>
      </c>
      <c r="P1307" s="57">
        <f>ROUND(Tableau1[[#This Row],[Prix_Unit_TTC]],2)*Tableau1[[#This Row],[Qte_commande]]</f>
        <v>233.34</v>
      </c>
      <c r="Q1307" s="1">
        <v>6</v>
      </c>
      <c r="R13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7" s="1"/>
      <c r="V1307" s="1"/>
    </row>
    <row r="1308" spans="1:22" ht="14.7" customHeight="1" x14ac:dyDescent="0.25">
      <c r="A1308" s="2">
        <v>43439</v>
      </c>
      <c r="B1308" s="56" t="s">
        <v>697</v>
      </c>
      <c r="C1308" s="1" t="s">
        <v>226</v>
      </c>
      <c r="D1308" s="1" t="s">
        <v>228</v>
      </c>
      <c r="E1308" s="193"/>
      <c r="G1308" s="1" t="s">
        <v>1247</v>
      </c>
      <c r="H1308" s="1" t="s">
        <v>1274</v>
      </c>
      <c r="I1308" s="1" t="s">
        <v>1175</v>
      </c>
      <c r="J1308" s="56">
        <v>70</v>
      </c>
      <c r="K1308" s="81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57">
        <f>ROUND(Tableau1[[#This Row],[Prix_Unit_HT]],2)*Tableau1[[#This Row],[Qte_commande]]</f>
        <v>1879.5</v>
      </c>
      <c r="P1308" s="57">
        <f>ROUND(Tableau1[[#This Row],[Prix_Unit_TTC]],2)*Tableau1[[#This Row],[Qte_commande]]</f>
        <v>2256</v>
      </c>
      <c r="Q1308" s="1">
        <v>150</v>
      </c>
      <c r="R13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08" s="1"/>
      <c r="V1308" s="1"/>
    </row>
    <row r="1309" spans="1:22" ht="14.7" customHeight="1" x14ac:dyDescent="0.25">
      <c r="A1309" s="2">
        <v>43439</v>
      </c>
      <c r="B1309" s="56" t="s">
        <v>509</v>
      </c>
      <c r="C1309" s="1" t="s">
        <v>135</v>
      </c>
      <c r="D1309" s="1" t="s">
        <v>134</v>
      </c>
      <c r="E1309" s="193"/>
      <c r="G1309" s="1" t="s">
        <v>1163</v>
      </c>
      <c r="H1309" s="1" t="s">
        <v>1274</v>
      </c>
      <c r="I1309" s="1" t="s">
        <v>1188</v>
      </c>
      <c r="J1309" s="56">
        <v>70</v>
      </c>
      <c r="K1309" s="81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57">
        <f>ROUND(Tableau1[[#This Row],[Prix_Unit_HT]],2)*Tableau1[[#This Row],[Qte_commande]]</f>
        <v>111.06</v>
      </c>
      <c r="P1309" s="57">
        <f>ROUND(Tableau1[[#This Row],[Prix_Unit_TTC]],2)*Tableau1[[#This Row],[Qte_commande]]</f>
        <v>133.26</v>
      </c>
      <c r="Q1309" s="1">
        <v>6</v>
      </c>
      <c r="R13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09" s="1"/>
      <c r="V1309" s="1"/>
    </row>
    <row r="1310" spans="1:22" ht="14.7" customHeight="1" x14ac:dyDescent="0.25">
      <c r="A1310" s="2">
        <v>43439</v>
      </c>
      <c r="B1310" s="56" t="s">
        <v>509</v>
      </c>
      <c r="C1310" s="1" t="s">
        <v>135</v>
      </c>
      <c r="D1310" s="1" t="s">
        <v>134</v>
      </c>
      <c r="E1310" s="193"/>
      <c r="G1310" s="1" t="s">
        <v>1163</v>
      </c>
      <c r="H1310" s="1" t="s">
        <v>1274</v>
      </c>
      <c r="I1310" s="1" t="s">
        <v>1189</v>
      </c>
      <c r="J1310" s="56">
        <v>70</v>
      </c>
      <c r="K1310" s="81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57">
        <f>ROUND(Tableau1[[#This Row],[Prix_Unit_HT]],2)*Tableau1[[#This Row],[Qte_commande]]</f>
        <v>101.10000000000001</v>
      </c>
      <c r="P1310" s="57">
        <f>ROUND(Tableau1[[#This Row],[Prix_Unit_TTC]],2)*Tableau1[[#This Row],[Qte_commande]]</f>
        <v>121.38</v>
      </c>
      <c r="Q1310" s="1">
        <v>6</v>
      </c>
      <c r="R13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0" s="1"/>
      <c r="V1310" s="1"/>
    </row>
    <row r="1311" spans="1:22" ht="14.7" customHeight="1" x14ac:dyDescent="0.25">
      <c r="A1311" s="2">
        <v>43439</v>
      </c>
      <c r="B1311" s="56" t="s">
        <v>509</v>
      </c>
      <c r="C1311" s="1" t="s">
        <v>135</v>
      </c>
      <c r="D1311" s="1" t="s">
        <v>134</v>
      </c>
      <c r="E1311" s="193"/>
      <c r="G1311" s="1" t="s">
        <v>1163</v>
      </c>
      <c r="H1311" s="1" t="s">
        <v>1275</v>
      </c>
      <c r="I1311" s="1" t="s">
        <v>1241</v>
      </c>
      <c r="J1311" s="56">
        <v>20</v>
      </c>
      <c r="K1311" s="81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57">
        <f>ROUND(Tableau1[[#This Row],[Prix_Unit_HT]],2)*Tableau1[[#This Row],[Qte_commande]]</f>
        <v>21.36</v>
      </c>
      <c r="P1311" s="57">
        <f>ROUND(Tableau1[[#This Row],[Prix_Unit_TTC]],2)*Tableau1[[#This Row],[Qte_commande]]</f>
        <v>22.56</v>
      </c>
      <c r="Q1311" s="1">
        <v>6.86</v>
      </c>
      <c r="R13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11" s="1"/>
      <c r="V1311" s="1"/>
    </row>
    <row r="1312" spans="1:22" ht="14.7" customHeight="1" x14ac:dyDescent="0.25">
      <c r="A1312" s="2">
        <v>43441</v>
      </c>
      <c r="B1312" s="56" t="s">
        <v>423</v>
      </c>
      <c r="C1312" s="1" t="s">
        <v>94</v>
      </c>
      <c r="D1312" s="1" t="s">
        <v>96</v>
      </c>
      <c r="E1312" s="193"/>
      <c r="G1312" s="1" t="s">
        <v>1247</v>
      </c>
      <c r="H1312" s="7" t="s">
        <v>1274</v>
      </c>
      <c r="I1312" s="7" t="s">
        <v>1197</v>
      </c>
      <c r="J1312" s="56">
        <v>70</v>
      </c>
      <c r="K1312" s="81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57">
        <f>ROUND(Tableau1[[#This Row],[Prix_Unit_HT]],2)*Tableau1[[#This Row],[Qte_commande]]</f>
        <v>178.98</v>
      </c>
      <c r="P1312" s="57">
        <f>ROUND(Tableau1[[#This Row],[Prix_Unit_TTC]],2)*Tableau1[[#This Row],[Qte_commande]]</f>
        <v>214.74</v>
      </c>
      <c r="Q1312" s="1">
        <v>6</v>
      </c>
      <c r="R13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2" s="1"/>
      <c r="V1312" s="1"/>
    </row>
    <row r="1313" spans="1:22" ht="14.7" customHeight="1" x14ac:dyDescent="0.25">
      <c r="A1313" s="2">
        <v>43441</v>
      </c>
      <c r="B1313" s="56" t="s">
        <v>423</v>
      </c>
      <c r="C1313" s="1" t="s">
        <v>94</v>
      </c>
      <c r="D1313" s="1" t="s">
        <v>96</v>
      </c>
      <c r="E1313" s="193"/>
      <c r="G1313" s="1" t="s">
        <v>1247</v>
      </c>
      <c r="H1313" s="1" t="s">
        <v>1274</v>
      </c>
      <c r="I1313" s="1" t="s">
        <v>1175</v>
      </c>
      <c r="J1313" s="56">
        <v>175</v>
      </c>
      <c r="K1313" s="81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57">
        <f>ROUND(Tableau1[[#This Row],[Prix_Unit_HT]],2)*Tableau1[[#This Row],[Qte_commande]]</f>
        <v>347.04</v>
      </c>
      <c r="P1313" s="57">
        <f>ROUND(Tableau1[[#This Row],[Prix_Unit_TTC]],2)*Tableau1[[#This Row],[Qte_commande]]</f>
        <v>416.40000000000003</v>
      </c>
      <c r="Q1313" s="1">
        <v>30</v>
      </c>
      <c r="R13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13" s="1"/>
      <c r="V1313" s="1"/>
    </row>
    <row r="1314" spans="1:22" ht="14.7" customHeight="1" x14ac:dyDescent="0.25">
      <c r="A1314" s="2">
        <v>43441</v>
      </c>
      <c r="B1314" s="56" t="s">
        <v>423</v>
      </c>
      <c r="C1314" s="1" t="s">
        <v>94</v>
      </c>
      <c r="D1314" s="1" t="s">
        <v>96</v>
      </c>
      <c r="E1314" s="193"/>
      <c r="G1314" s="1" t="s">
        <v>1247</v>
      </c>
      <c r="H1314" s="1" t="s">
        <v>1274</v>
      </c>
      <c r="I1314" s="7" t="s">
        <v>1190</v>
      </c>
      <c r="J1314" s="56">
        <v>70</v>
      </c>
      <c r="K1314" s="81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57">
        <f>ROUND(Tableau1[[#This Row],[Prix_Unit_HT]],2)*Tableau1[[#This Row],[Qte_commande]]</f>
        <v>120</v>
      </c>
      <c r="P1314" s="57">
        <f>ROUND(Tableau1[[#This Row],[Prix_Unit_TTC]],2)*Tableau1[[#This Row],[Qte_commande]]</f>
        <v>144</v>
      </c>
      <c r="Q1314" s="1">
        <v>6</v>
      </c>
      <c r="R13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4" s="1"/>
      <c r="V1314" s="1"/>
    </row>
    <row r="1315" spans="1:22" ht="14.7" customHeight="1" x14ac:dyDescent="0.25">
      <c r="A1315" s="2">
        <v>43441</v>
      </c>
      <c r="B1315" s="56" t="s">
        <v>423</v>
      </c>
      <c r="C1315" s="1" t="s">
        <v>94</v>
      </c>
      <c r="D1315" s="1" t="s">
        <v>96</v>
      </c>
      <c r="E1315" s="193"/>
      <c r="G1315" s="1" t="s">
        <v>1247</v>
      </c>
      <c r="H1315" s="1" t="s">
        <v>1274</v>
      </c>
      <c r="I1315" s="7" t="s">
        <v>1194</v>
      </c>
      <c r="J1315" s="56">
        <v>70</v>
      </c>
      <c r="K1315" s="81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57">
        <f>ROUND(Tableau1[[#This Row],[Prix_Unit_HT]],2)*Tableau1[[#This Row],[Qte_commande]]</f>
        <v>165.72</v>
      </c>
      <c r="P1315" s="57">
        <f>ROUND(Tableau1[[#This Row],[Prix_Unit_TTC]],2)*Tableau1[[#This Row],[Qte_commande]]</f>
        <v>198.84</v>
      </c>
      <c r="Q1315" s="1">
        <v>6</v>
      </c>
      <c r="R13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5" s="1"/>
      <c r="V1315" s="1"/>
    </row>
    <row r="1316" spans="1:22" ht="14.7" customHeight="1" x14ac:dyDescent="0.25">
      <c r="A1316" s="2">
        <v>43441</v>
      </c>
      <c r="B1316" s="56" t="s">
        <v>423</v>
      </c>
      <c r="C1316" s="1" t="s">
        <v>94</v>
      </c>
      <c r="D1316" s="1" t="s">
        <v>96</v>
      </c>
      <c r="E1316" s="193"/>
      <c r="G1316" s="1" t="s">
        <v>1247</v>
      </c>
      <c r="H1316" s="1" t="s">
        <v>1275</v>
      </c>
      <c r="I1316" s="1" t="s">
        <v>1241</v>
      </c>
      <c r="J1316" s="56">
        <v>20</v>
      </c>
      <c r="K1316" s="81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57">
        <f>ROUND(Tableau1[[#This Row],[Prix_Unit_HT]],2)*Tableau1[[#This Row],[Qte_commande]]</f>
        <v>97.2</v>
      </c>
      <c r="P1316" s="57">
        <f>ROUND(Tableau1[[#This Row],[Prix_Unit_TTC]],2)*Tableau1[[#This Row],[Qte_commande]]</f>
        <v>102</v>
      </c>
      <c r="Q1316" s="1">
        <v>34.29</v>
      </c>
      <c r="R13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6" s="1"/>
      <c r="V1316" s="1"/>
    </row>
    <row r="1317" spans="1:22" ht="14.7" customHeight="1" x14ac:dyDescent="0.25">
      <c r="A1317" s="2">
        <v>43441</v>
      </c>
      <c r="B1317" s="56" t="s">
        <v>667</v>
      </c>
      <c r="C1317" s="1" t="s">
        <v>94</v>
      </c>
      <c r="D1317" s="1" t="s">
        <v>96</v>
      </c>
      <c r="E1317" s="193"/>
      <c r="G1317" s="1" t="s">
        <v>1247</v>
      </c>
      <c r="H1317" s="1" t="s">
        <v>1275</v>
      </c>
      <c r="I1317" s="1" t="s">
        <v>1241</v>
      </c>
      <c r="J1317" s="56">
        <v>20</v>
      </c>
      <c r="K1317" s="81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57">
        <f>ROUND(Tableau1[[#This Row],[Prix_Unit_HT]],2)*Tableau1[[#This Row],[Qte_commande]]</f>
        <v>-97.2</v>
      </c>
      <c r="P1317" s="57">
        <f>ROUND(Tableau1[[#This Row],[Prix_Unit_TTC]],2)*Tableau1[[#This Row],[Qte_commande]]</f>
        <v>-102</v>
      </c>
      <c r="Q1317" s="1">
        <v>-34.29</v>
      </c>
      <c r="R13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-34.285714285714285</v>
      </c>
      <c r="U1317" s="1"/>
      <c r="V1317" s="1"/>
    </row>
    <row r="1318" spans="1:22" ht="14.7" customHeight="1" x14ac:dyDescent="0.25">
      <c r="A1318" s="2">
        <v>43441</v>
      </c>
      <c r="B1318" s="56" t="s">
        <v>423</v>
      </c>
      <c r="C1318" s="1" t="s">
        <v>94</v>
      </c>
      <c r="D1318" s="1" t="s">
        <v>96</v>
      </c>
      <c r="E1318" s="193"/>
      <c r="G1318" s="1" t="s">
        <v>1247</v>
      </c>
      <c r="H1318" s="1" t="s">
        <v>1275</v>
      </c>
      <c r="I1318" s="1" t="s">
        <v>1237</v>
      </c>
      <c r="J1318" s="56">
        <v>20</v>
      </c>
      <c r="K1318" s="81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57">
        <f>ROUND(Tableau1[[#This Row],[Prix_Unit_HT]],2)*Tableau1[[#This Row],[Qte_commande]]</f>
        <v>97.2</v>
      </c>
      <c r="P1318" s="57">
        <f>ROUND(Tableau1[[#This Row],[Prix_Unit_TTC]],2)*Tableau1[[#This Row],[Qte_commande]]</f>
        <v>102</v>
      </c>
      <c r="Q1318" s="1">
        <v>34.29</v>
      </c>
      <c r="R13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18" s="1"/>
      <c r="V1318" s="1"/>
    </row>
    <row r="1319" spans="1:22" ht="14.7" customHeight="1" x14ac:dyDescent="0.25">
      <c r="A1319" s="2">
        <v>43446</v>
      </c>
      <c r="B1319" s="56" t="s">
        <v>510</v>
      </c>
      <c r="C1319" s="1" t="s">
        <v>452</v>
      </c>
      <c r="D1319" s="1" t="s">
        <v>453</v>
      </c>
      <c r="E1319" s="193"/>
      <c r="G1319" s="1" t="s">
        <v>1247</v>
      </c>
      <c r="H1319" s="1" t="s">
        <v>1274</v>
      </c>
      <c r="I1319" s="1" t="s">
        <v>1188</v>
      </c>
      <c r="J1319" s="56">
        <v>70</v>
      </c>
      <c r="K1319" s="81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57">
        <f>ROUND(Tableau1[[#This Row],[Prix_Unit_HT]],2)*Tableau1[[#This Row],[Qte_commande]]</f>
        <v>98.100000000000009</v>
      </c>
      <c r="P1319" s="57">
        <f>ROUND(Tableau1[[#This Row],[Prix_Unit_TTC]],2)*Tableau1[[#This Row],[Qte_commande]]</f>
        <v>117.72</v>
      </c>
      <c r="Q1319" s="1">
        <v>6</v>
      </c>
      <c r="R13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19" s="1"/>
      <c r="V1319" s="1"/>
    </row>
    <row r="1320" spans="1:22" ht="14.7" customHeight="1" x14ac:dyDescent="0.25">
      <c r="A1320" s="2">
        <v>43446</v>
      </c>
      <c r="B1320" s="56" t="s">
        <v>510</v>
      </c>
      <c r="C1320" s="1" t="s">
        <v>452</v>
      </c>
      <c r="D1320" s="1" t="s">
        <v>453</v>
      </c>
      <c r="E1320" s="193"/>
      <c r="G1320" s="1" t="s">
        <v>1247</v>
      </c>
      <c r="H1320" s="1" t="s">
        <v>1274</v>
      </c>
      <c r="I1320" s="1" t="s">
        <v>1189</v>
      </c>
      <c r="J1320" s="56">
        <v>70</v>
      </c>
      <c r="K1320" s="81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57">
        <f>ROUND(Tableau1[[#This Row],[Prix_Unit_HT]],2)*Tableau1[[#This Row],[Qte_commande]]</f>
        <v>88.14</v>
      </c>
      <c r="P1320" s="57">
        <f>ROUND(Tableau1[[#This Row],[Prix_Unit_TTC]],2)*Tableau1[[#This Row],[Qte_commande]]</f>
        <v>105.78</v>
      </c>
      <c r="Q1320" s="1">
        <v>6</v>
      </c>
      <c r="R13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0" s="1"/>
      <c r="V1320" s="1"/>
    </row>
    <row r="1321" spans="1:22" ht="14.7" customHeight="1" x14ac:dyDescent="0.25">
      <c r="A1321" s="2">
        <v>43447</v>
      </c>
      <c r="B1321" s="56" t="s">
        <v>430</v>
      </c>
      <c r="C1321" s="1" t="s">
        <v>82</v>
      </c>
      <c r="D1321" s="1" t="s">
        <v>4</v>
      </c>
      <c r="E1321" s="193"/>
      <c r="G1321" s="1" t="s">
        <v>1247</v>
      </c>
      <c r="H1321" s="1" t="s">
        <v>1274</v>
      </c>
      <c r="I1321" s="1" t="s">
        <v>1188</v>
      </c>
      <c r="J1321" s="56">
        <v>70</v>
      </c>
      <c r="K1321" s="81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57">
        <f>ROUND(Tableau1[[#This Row],[Prix_Unit_HT]],2)*Tableau1[[#This Row],[Qte_commande]]</f>
        <v>196.20000000000002</v>
      </c>
      <c r="P1321" s="57">
        <f>ROUND(Tableau1[[#This Row],[Prix_Unit_TTC]],2)*Tableau1[[#This Row],[Qte_commande]]</f>
        <v>235.44</v>
      </c>
      <c r="Q1321" s="1">
        <v>12</v>
      </c>
      <c r="R13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1" s="1"/>
      <c r="V1321" s="1"/>
    </row>
    <row r="1322" spans="1:22" ht="14.7" customHeight="1" x14ac:dyDescent="0.25">
      <c r="A1322" s="2">
        <v>43447</v>
      </c>
      <c r="B1322" s="56" t="s">
        <v>430</v>
      </c>
      <c r="C1322" s="1" t="s">
        <v>82</v>
      </c>
      <c r="D1322" s="1" t="s">
        <v>4</v>
      </c>
      <c r="E1322" s="193"/>
      <c r="G1322" s="1" t="s">
        <v>1247</v>
      </c>
      <c r="H1322" s="1" t="s">
        <v>1274</v>
      </c>
      <c r="I1322" s="7" t="s">
        <v>1194</v>
      </c>
      <c r="J1322" s="56">
        <v>70</v>
      </c>
      <c r="K1322" s="81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57">
        <f>ROUND(Tableau1[[#This Row],[Prix_Unit_HT]],2)*Tableau1[[#This Row],[Qte_commande]]</f>
        <v>331.44</v>
      </c>
      <c r="P1322" s="57">
        <f>ROUND(Tableau1[[#This Row],[Prix_Unit_TTC]],2)*Tableau1[[#This Row],[Qte_commande]]</f>
        <v>397.68</v>
      </c>
      <c r="Q1322" s="1">
        <v>12</v>
      </c>
      <c r="R13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2" s="1"/>
      <c r="V1322" s="1"/>
    </row>
    <row r="1323" spans="1:22" ht="14.7" customHeight="1" x14ac:dyDescent="0.25">
      <c r="A1323" s="2">
        <v>43447</v>
      </c>
      <c r="B1323" s="56" t="s">
        <v>430</v>
      </c>
      <c r="C1323" s="1" t="s">
        <v>82</v>
      </c>
      <c r="D1323" s="1" t="s">
        <v>4</v>
      </c>
      <c r="E1323" s="193"/>
      <c r="G1323" s="1" t="s">
        <v>1247</v>
      </c>
      <c r="H1323" s="1" t="s">
        <v>1274</v>
      </c>
      <c r="I1323" s="1" t="s">
        <v>1189</v>
      </c>
      <c r="J1323" s="56">
        <v>70</v>
      </c>
      <c r="K1323" s="81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57">
        <f>ROUND(Tableau1[[#This Row],[Prix_Unit_HT]],2)*Tableau1[[#This Row],[Qte_commande]]</f>
        <v>176.28</v>
      </c>
      <c r="P1323" s="57">
        <f>ROUND(Tableau1[[#This Row],[Prix_Unit_TTC]],2)*Tableau1[[#This Row],[Qte_commande]]</f>
        <v>211.56</v>
      </c>
      <c r="Q1323" s="1">
        <v>12</v>
      </c>
      <c r="R13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23" s="1"/>
      <c r="V1323" s="1"/>
    </row>
    <row r="1324" spans="1:22" ht="14.7" customHeight="1" x14ac:dyDescent="0.25">
      <c r="A1324" s="2">
        <v>43447</v>
      </c>
      <c r="B1324" s="56" t="s">
        <v>430</v>
      </c>
      <c r="C1324" s="1" t="s">
        <v>82</v>
      </c>
      <c r="D1324" s="1" t="s">
        <v>4</v>
      </c>
      <c r="E1324" s="193"/>
      <c r="G1324" s="1" t="s">
        <v>1247</v>
      </c>
      <c r="H1324" s="1" t="s">
        <v>1274</v>
      </c>
      <c r="I1324" s="1" t="s">
        <v>1223</v>
      </c>
      <c r="J1324" s="56">
        <v>50</v>
      </c>
      <c r="K1324" s="81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57">
        <f>ROUND(Tableau1[[#This Row],[Prix_Unit_HT]],2)*Tableau1[[#This Row],[Qte_commande]]</f>
        <v>302.28000000000003</v>
      </c>
      <c r="P1324" s="57">
        <f>ROUND(Tableau1[[#This Row],[Prix_Unit_TTC]],2)*Tableau1[[#This Row],[Qte_commande]]</f>
        <v>362.76</v>
      </c>
      <c r="Q1324" s="1">
        <v>8.57</v>
      </c>
      <c r="R13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24" s="1"/>
      <c r="V1324" s="1"/>
    </row>
    <row r="1325" spans="1:22" ht="14.7" customHeight="1" x14ac:dyDescent="0.25">
      <c r="A1325" s="2">
        <v>43448</v>
      </c>
      <c r="B1325" s="56" t="s">
        <v>659</v>
      </c>
      <c r="C1325" s="1" t="s">
        <v>64</v>
      </c>
      <c r="D1325" s="1" t="s">
        <v>66</v>
      </c>
      <c r="E1325" s="193"/>
      <c r="G1325" s="1" t="s">
        <v>1247</v>
      </c>
      <c r="H1325" s="1" t="s">
        <v>1274</v>
      </c>
      <c r="I1325" s="1" t="s">
        <v>1175</v>
      </c>
      <c r="J1325" s="56">
        <v>70</v>
      </c>
      <c r="K1325" s="81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57">
        <f>ROUND(Tableau1[[#This Row],[Prix_Unit_HT]],2)*Tableau1[[#This Row],[Qte_commande]]</f>
        <v>3007.2</v>
      </c>
      <c r="P1325" s="57">
        <f>ROUND(Tableau1[[#This Row],[Prix_Unit_TTC]],2)*Tableau1[[#This Row],[Qte_commande]]</f>
        <v>3609.6</v>
      </c>
      <c r="Q1325" s="1">
        <v>240</v>
      </c>
      <c r="R13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25" s="1"/>
      <c r="V1325" s="1"/>
    </row>
    <row r="1326" spans="1:22" ht="14.7" customHeight="1" x14ac:dyDescent="0.25">
      <c r="A1326" s="2">
        <v>43448</v>
      </c>
      <c r="B1326" s="56" t="s">
        <v>704</v>
      </c>
      <c r="C1326" s="1" t="s">
        <v>157</v>
      </c>
      <c r="D1326" s="1" t="s">
        <v>159</v>
      </c>
      <c r="E1326" s="193"/>
      <c r="G1326" s="1" t="s">
        <v>1247</v>
      </c>
      <c r="H1326" s="1" t="s">
        <v>1274</v>
      </c>
      <c r="I1326" s="1" t="s">
        <v>1175</v>
      </c>
      <c r="J1326" s="56">
        <v>100</v>
      </c>
      <c r="K1326" s="81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57">
        <f>ROUND(Tableau1[[#This Row],[Prix_Unit_HT]],2)*Tableau1[[#This Row],[Qte_commande]]</f>
        <v>5232.6000000000004</v>
      </c>
      <c r="P1326" s="57">
        <f>ROUND(Tableau1[[#This Row],[Prix_Unit_TTC]],2)*Tableau1[[#This Row],[Qte_commande]]</f>
        <v>6279.12</v>
      </c>
      <c r="Q1326" s="1">
        <v>437.14</v>
      </c>
      <c r="R13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26" s="1"/>
      <c r="V1326" s="1"/>
    </row>
    <row r="1327" spans="1:22" ht="14.7" customHeight="1" x14ac:dyDescent="0.25">
      <c r="A1327" s="2">
        <v>43448</v>
      </c>
      <c r="B1327" s="56" t="s">
        <v>659</v>
      </c>
      <c r="C1327" s="1" t="s">
        <v>64</v>
      </c>
      <c r="D1327" s="1" t="s">
        <v>66</v>
      </c>
      <c r="E1327" s="193"/>
      <c r="G1327" s="1" t="s">
        <v>1247</v>
      </c>
      <c r="H1327" s="1" t="s">
        <v>1275</v>
      </c>
      <c r="I1327" s="1" t="s">
        <v>1241</v>
      </c>
      <c r="J1327" s="56">
        <v>20</v>
      </c>
      <c r="K1327" s="81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57">
        <f>ROUND(Tableau1[[#This Row],[Prix_Unit_HT]],2)*Tableau1[[#This Row],[Qte_commande]]</f>
        <v>116.64000000000001</v>
      </c>
      <c r="P1327" s="57">
        <f>ROUND(Tableau1[[#This Row],[Prix_Unit_TTC]],2)*Tableau1[[#This Row],[Qte_commande]]</f>
        <v>122.39999999999999</v>
      </c>
      <c r="Q1327" s="1">
        <v>41.14</v>
      </c>
      <c r="R13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27" s="1"/>
      <c r="V1327" s="1"/>
    </row>
    <row r="1328" spans="1:22" ht="14.7" customHeight="1" x14ac:dyDescent="0.25">
      <c r="A1328" s="2">
        <v>43448</v>
      </c>
      <c r="B1328" s="56" t="s">
        <v>659</v>
      </c>
      <c r="C1328" s="1" t="s">
        <v>64</v>
      </c>
      <c r="D1328" s="1" t="s">
        <v>66</v>
      </c>
      <c r="E1328" s="193"/>
      <c r="G1328" s="1" t="s">
        <v>1247</v>
      </c>
      <c r="H1328" s="1" t="s">
        <v>1275</v>
      </c>
      <c r="I1328" s="1" t="s">
        <v>1237</v>
      </c>
      <c r="J1328" s="56">
        <v>20</v>
      </c>
      <c r="K1328" s="81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57">
        <f>ROUND(Tableau1[[#This Row],[Prix_Unit_HT]],2)*Tableau1[[#This Row],[Qte_commande]]</f>
        <v>194.4</v>
      </c>
      <c r="P1328" s="57">
        <f>ROUND(Tableau1[[#This Row],[Prix_Unit_TTC]],2)*Tableau1[[#This Row],[Qte_commande]]</f>
        <v>204</v>
      </c>
      <c r="Q1328" s="1">
        <v>68.569999999999993</v>
      </c>
      <c r="R13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328" s="1"/>
      <c r="V1328" s="1"/>
    </row>
    <row r="1329" spans="1:22" ht="14.7" customHeight="1" x14ac:dyDescent="0.25">
      <c r="A1329" s="2">
        <v>43451</v>
      </c>
      <c r="B1329" s="56" t="s">
        <v>629</v>
      </c>
      <c r="C1329" s="1" t="s">
        <v>28</v>
      </c>
      <c r="D1329" s="1" t="s">
        <v>177</v>
      </c>
      <c r="E1329" s="193"/>
      <c r="G1329" s="1" t="s">
        <v>1163</v>
      </c>
      <c r="H1329" s="1" t="s">
        <v>1274</v>
      </c>
      <c r="I1329" s="1" t="s">
        <v>1189</v>
      </c>
      <c r="J1329" s="56">
        <v>70</v>
      </c>
      <c r="K1329" s="81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57">
        <f>ROUND(Tableau1[[#This Row],[Prix_Unit_HT]],2)*Tableau1[[#This Row],[Qte_commande]]</f>
        <v>101.10000000000001</v>
      </c>
      <c r="P1329" s="57">
        <f>ROUND(Tableau1[[#This Row],[Prix_Unit_TTC]],2)*Tableau1[[#This Row],[Qte_commande]]</f>
        <v>121.38</v>
      </c>
      <c r="Q1329" s="1">
        <v>6</v>
      </c>
      <c r="R13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29" s="1"/>
      <c r="V1329" s="1"/>
    </row>
    <row r="1330" spans="1:22" ht="14.7" customHeight="1" x14ac:dyDescent="0.25">
      <c r="A1330" s="2">
        <v>43453</v>
      </c>
      <c r="B1330" s="56" t="s">
        <v>427</v>
      </c>
      <c r="C1330" s="1" t="s">
        <v>28</v>
      </c>
      <c r="D1330" s="1" t="s">
        <v>30</v>
      </c>
      <c r="E1330" s="193"/>
      <c r="G1330" s="1" t="s">
        <v>1247</v>
      </c>
      <c r="H1330" s="7" t="s">
        <v>1274</v>
      </c>
      <c r="I1330" s="7" t="s">
        <v>1197</v>
      </c>
      <c r="J1330" s="56">
        <v>70</v>
      </c>
      <c r="K1330" s="81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57">
        <f>ROUND(Tableau1[[#This Row],[Prix_Unit_HT]],2)*Tableau1[[#This Row],[Qte_commande]]</f>
        <v>357.96</v>
      </c>
      <c r="P1330" s="57">
        <f>ROUND(Tableau1[[#This Row],[Prix_Unit_TTC]],2)*Tableau1[[#This Row],[Qte_commande]]</f>
        <v>429.48</v>
      </c>
      <c r="Q1330" s="1">
        <v>12</v>
      </c>
      <c r="R13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0" s="1"/>
      <c r="V1330" s="1"/>
    </row>
    <row r="1331" spans="1:22" ht="14.7" customHeight="1" x14ac:dyDescent="0.25">
      <c r="A1331" s="2">
        <v>43453</v>
      </c>
      <c r="B1331" s="56" t="s">
        <v>427</v>
      </c>
      <c r="C1331" s="1" t="s">
        <v>28</v>
      </c>
      <c r="D1331" s="1" t="s">
        <v>30</v>
      </c>
      <c r="E1331" s="193"/>
      <c r="G1331" s="1" t="s">
        <v>1247</v>
      </c>
      <c r="H1331" s="1" t="s">
        <v>1274</v>
      </c>
      <c r="I1331" s="1" t="s">
        <v>1188</v>
      </c>
      <c r="J1331" s="56">
        <v>70</v>
      </c>
      <c r="K1331" s="81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57">
        <f>ROUND(Tableau1[[#This Row],[Prix_Unit_HT]],2)*Tableau1[[#This Row],[Qte_commande]]</f>
        <v>98.100000000000009</v>
      </c>
      <c r="P1331" s="57">
        <f>ROUND(Tableau1[[#This Row],[Prix_Unit_TTC]],2)*Tableau1[[#This Row],[Qte_commande]]</f>
        <v>117.72</v>
      </c>
      <c r="Q1331" s="1">
        <v>6</v>
      </c>
      <c r="R13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31" s="1"/>
      <c r="V1331" s="1"/>
    </row>
    <row r="1332" spans="1:22" ht="14.7" customHeight="1" x14ac:dyDescent="0.25">
      <c r="A1332" s="2">
        <v>43453</v>
      </c>
      <c r="B1332" s="56" t="s">
        <v>427</v>
      </c>
      <c r="C1332" s="1" t="s">
        <v>28</v>
      </c>
      <c r="D1332" s="1" t="s">
        <v>30</v>
      </c>
      <c r="E1332" s="193"/>
      <c r="G1332" s="1" t="s">
        <v>1247</v>
      </c>
      <c r="H1332" s="1" t="s">
        <v>1274</v>
      </c>
      <c r="I1332" s="7" t="s">
        <v>1190</v>
      </c>
      <c r="J1332" s="56">
        <v>70</v>
      </c>
      <c r="K1332" s="81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57">
        <f>ROUND(Tableau1[[#This Row],[Prix_Unit_HT]],2)*Tableau1[[#This Row],[Qte_commande]]</f>
        <v>360</v>
      </c>
      <c r="P1332" s="57">
        <f>ROUND(Tableau1[[#This Row],[Prix_Unit_TTC]],2)*Tableau1[[#This Row],[Qte_commande]]</f>
        <v>432</v>
      </c>
      <c r="Q1332" s="1">
        <v>18</v>
      </c>
      <c r="R13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2" s="1"/>
      <c r="V1332" s="1"/>
    </row>
    <row r="1333" spans="1:22" ht="14.7" customHeight="1" x14ac:dyDescent="0.25">
      <c r="A1333" s="2">
        <v>43453</v>
      </c>
      <c r="B1333" s="56" t="s">
        <v>427</v>
      </c>
      <c r="C1333" s="1" t="s">
        <v>28</v>
      </c>
      <c r="D1333" s="1" t="s">
        <v>30</v>
      </c>
      <c r="E1333" s="193"/>
      <c r="G1333" s="1" t="s">
        <v>1247</v>
      </c>
      <c r="H1333" s="1" t="s">
        <v>1274</v>
      </c>
      <c r="I1333" s="1" t="s">
        <v>1189</v>
      </c>
      <c r="J1333" s="56">
        <v>70</v>
      </c>
      <c r="K1333" s="81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57">
        <f>ROUND(Tableau1[[#This Row],[Prix_Unit_HT]],2)*Tableau1[[#This Row],[Qte_commande]]</f>
        <v>176.28</v>
      </c>
      <c r="P1333" s="57">
        <f>ROUND(Tableau1[[#This Row],[Prix_Unit_TTC]],2)*Tableau1[[#This Row],[Qte_commande]]</f>
        <v>211.56</v>
      </c>
      <c r="Q1333" s="1">
        <v>12</v>
      </c>
      <c r="R13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33" s="1"/>
      <c r="V1333" s="1"/>
    </row>
    <row r="1334" spans="1:22" ht="14.7" customHeight="1" x14ac:dyDescent="0.25">
      <c r="A1334" s="2">
        <v>43453</v>
      </c>
      <c r="B1334" s="56" t="s">
        <v>427</v>
      </c>
      <c r="C1334" s="1" t="s">
        <v>28</v>
      </c>
      <c r="D1334" s="1" t="s">
        <v>30</v>
      </c>
      <c r="E1334" s="193"/>
      <c r="G1334" s="1"/>
      <c r="H1334" s="1"/>
      <c r="I1334" s="1" t="s">
        <v>127</v>
      </c>
      <c r="J1334" s="57" t="s">
        <v>5</v>
      </c>
      <c r="K1334" s="81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57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57">
        <f>ROUND(Tableau1[[#This Row],[Prix_Unit_HT]],2)*Tableau1[[#This Row],[Qte_commande]]</f>
        <v>0</v>
      </c>
      <c r="P1334" s="57">
        <f>ROUND(Tableau1[[#This Row],[Prix_Unit_TTC]],2)*Tableau1[[#This Row],[Qte_commande]]</f>
        <v>0</v>
      </c>
      <c r="Q1334" s="1">
        <v>1</v>
      </c>
      <c r="R13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334" s="1"/>
      <c r="V1334" s="1"/>
    </row>
    <row r="1335" spans="1:22" ht="14.7" customHeight="1" x14ac:dyDescent="0.25">
      <c r="A1335" s="2">
        <v>43465</v>
      </c>
      <c r="B1335" s="56" t="s">
        <v>617</v>
      </c>
      <c r="C1335" s="1" t="s">
        <v>135</v>
      </c>
      <c r="D1335" s="1" t="s">
        <v>134</v>
      </c>
      <c r="E1335" s="193"/>
      <c r="G1335" s="1" t="s">
        <v>1163</v>
      </c>
      <c r="H1335" s="1" t="s">
        <v>1276</v>
      </c>
      <c r="I1335" s="1" t="s">
        <v>128</v>
      </c>
      <c r="J1335" s="107">
        <v>3</v>
      </c>
      <c r="K1335" s="81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57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57">
        <f>ROUND(Tableau1[[#This Row],[Prix_Unit_HT]],2)*Tableau1[[#This Row],[Qte_commande]]</f>
        <v>299</v>
      </c>
      <c r="P1335" s="57">
        <f>ROUND(Tableau1[[#This Row],[Prix_Unit_TTC]],2)*Tableau1[[#This Row],[Qte_commande]]</f>
        <v>358.8</v>
      </c>
      <c r="Q1335" s="1">
        <v>1</v>
      </c>
      <c r="R13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5" s="1"/>
      <c r="V1335" s="1"/>
    </row>
    <row r="1336" spans="1:22" ht="14.7" customHeight="1" x14ac:dyDescent="0.25">
      <c r="A1336" s="2">
        <v>43465</v>
      </c>
      <c r="B1336" s="56" t="s">
        <v>616</v>
      </c>
      <c r="C1336" s="1" t="s">
        <v>2</v>
      </c>
      <c r="D1336" s="1" t="s">
        <v>4</v>
      </c>
      <c r="E1336" s="193"/>
      <c r="G1336" s="1" t="s">
        <v>1163</v>
      </c>
      <c r="H1336" s="1" t="s">
        <v>1276</v>
      </c>
      <c r="I1336" s="1" t="s">
        <v>128</v>
      </c>
      <c r="J1336" s="107">
        <v>3</v>
      </c>
      <c r="K1336" s="81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57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57">
        <f>ROUND(Tableau1[[#This Row],[Prix_Unit_HT]],2)*Tableau1[[#This Row],[Qte_commande]]</f>
        <v>299</v>
      </c>
      <c r="P1336" s="57">
        <f>ROUND(Tableau1[[#This Row],[Prix_Unit_TTC]],2)*Tableau1[[#This Row],[Qte_commande]]</f>
        <v>358.8</v>
      </c>
      <c r="Q1336" s="1">
        <v>1</v>
      </c>
      <c r="R13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6" s="1"/>
      <c r="V1336" s="1"/>
    </row>
    <row r="1337" spans="1:22" ht="14.7" customHeight="1" x14ac:dyDescent="0.25">
      <c r="A1337" s="2">
        <v>43465</v>
      </c>
      <c r="B1337" s="56" t="s">
        <v>618</v>
      </c>
      <c r="C1337" s="1" t="s">
        <v>70</v>
      </c>
      <c r="D1337" s="1" t="s">
        <v>20</v>
      </c>
      <c r="E1337" s="193"/>
      <c r="G1337" s="1" t="s">
        <v>1163</v>
      </c>
      <c r="H1337" s="1" t="s">
        <v>1276</v>
      </c>
      <c r="I1337" s="1" t="s">
        <v>128</v>
      </c>
      <c r="J1337" s="107">
        <v>3</v>
      </c>
      <c r="K1337" s="81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57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57">
        <f>ROUND(Tableau1[[#This Row],[Prix_Unit_HT]],2)*Tableau1[[#This Row],[Qte_commande]]</f>
        <v>299</v>
      </c>
      <c r="P1337" s="57">
        <f>ROUND(Tableau1[[#This Row],[Prix_Unit_TTC]],2)*Tableau1[[#This Row],[Qte_commande]]</f>
        <v>358.8</v>
      </c>
      <c r="Q1337" s="1">
        <v>1</v>
      </c>
      <c r="R13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337" s="1"/>
      <c r="V1337" s="1"/>
    </row>
    <row r="1338" spans="1:22" ht="14.7" customHeight="1" x14ac:dyDescent="0.25">
      <c r="A1338" s="2">
        <v>43467</v>
      </c>
      <c r="B1338" s="56" t="s">
        <v>100</v>
      </c>
      <c r="C1338" s="1" t="s">
        <v>99</v>
      </c>
      <c r="D1338" s="1" t="s">
        <v>4</v>
      </c>
      <c r="E1338" s="193"/>
      <c r="G1338" s="1" t="s">
        <v>1247</v>
      </c>
      <c r="H1338" s="1" t="s">
        <v>1274</v>
      </c>
      <c r="I1338" s="1" t="s">
        <v>1175</v>
      </c>
      <c r="J1338" s="56">
        <v>70</v>
      </c>
      <c r="K1338" s="81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57">
        <f>ROUND(Tableau1[[#This Row],[Prix_Unit_HT]],2)*Tableau1[[#This Row],[Qte_commande]]</f>
        <v>225.54</v>
      </c>
      <c r="P1338" s="57">
        <f>ROUND(Tableau1[[#This Row],[Prix_Unit_TTC]],2)*Tableau1[[#This Row],[Qte_commande]]</f>
        <v>270.71999999999997</v>
      </c>
      <c r="Q1338" s="1">
        <v>18</v>
      </c>
      <c r="R13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38" s="1"/>
      <c r="V1338" s="1"/>
    </row>
    <row r="1339" spans="1:22" ht="14.7" customHeight="1" x14ac:dyDescent="0.25">
      <c r="A1339" s="2">
        <v>43467</v>
      </c>
      <c r="B1339" s="56" t="s">
        <v>100</v>
      </c>
      <c r="C1339" s="1" t="s">
        <v>99</v>
      </c>
      <c r="D1339" s="1" t="s">
        <v>4</v>
      </c>
      <c r="E1339" s="193"/>
      <c r="G1339" s="1" t="s">
        <v>1247</v>
      </c>
      <c r="H1339" s="1" t="s">
        <v>1274</v>
      </c>
      <c r="I1339" s="1" t="s">
        <v>1175</v>
      </c>
      <c r="J1339" s="56">
        <v>100</v>
      </c>
      <c r="K1339" s="81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57">
        <f>ROUND(Tableau1[[#This Row],[Prix_Unit_HT]],2)*Tableau1[[#This Row],[Qte_commande]]</f>
        <v>2052</v>
      </c>
      <c r="P1339" s="57">
        <f>ROUND(Tableau1[[#This Row],[Prix_Unit_TTC]],2)*Tableau1[[#This Row],[Qte_commande]]</f>
        <v>2462.4</v>
      </c>
      <c r="Q1339" s="1">
        <v>171.43</v>
      </c>
      <c r="R13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339" s="1"/>
      <c r="V1339" s="1"/>
    </row>
    <row r="1340" spans="1:22" ht="14.7" customHeight="1" x14ac:dyDescent="0.25">
      <c r="A1340" s="2">
        <v>43467</v>
      </c>
      <c r="B1340" s="56" t="s">
        <v>100</v>
      </c>
      <c r="C1340" s="1" t="s">
        <v>99</v>
      </c>
      <c r="D1340" s="1" t="s">
        <v>4</v>
      </c>
      <c r="E1340" s="193"/>
      <c r="G1340" s="1" t="s">
        <v>1247</v>
      </c>
      <c r="H1340" s="1" t="s">
        <v>1274</v>
      </c>
      <c r="I1340" s="1" t="s">
        <v>1188</v>
      </c>
      <c r="J1340" s="56">
        <v>70</v>
      </c>
      <c r="K1340" s="81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57">
        <f>ROUND(Tableau1[[#This Row],[Prix_Unit_HT]],2)*Tableau1[[#This Row],[Qte_commande]]</f>
        <v>294.3</v>
      </c>
      <c r="P1340" s="57">
        <f>ROUND(Tableau1[[#This Row],[Prix_Unit_TTC]],2)*Tableau1[[#This Row],[Qte_commande]]</f>
        <v>353.16</v>
      </c>
      <c r="Q1340" s="1">
        <v>18</v>
      </c>
      <c r="R13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40" s="1"/>
      <c r="V1340" s="1"/>
    </row>
    <row r="1341" spans="1:22" ht="14.7" customHeight="1" x14ac:dyDescent="0.25">
      <c r="A1341" s="2">
        <v>43467</v>
      </c>
      <c r="B1341" s="56" t="s">
        <v>100</v>
      </c>
      <c r="C1341" s="1" t="s">
        <v>99</v>
      </c>
      <c r="D1341" s="1" t="s">
        <v>4</v>
      </c>
      <c r="E1341" s="193"/>
      <c r="G1341" s="1" t="s">
        <v>1247</v>
      </c>
      <c r="H1341" s="1" t="s">
        <v>1274</v>
      </c>
      <c r="I1341" s="1" t="s">
        <v>1188</v>
      </c>
      <c r="J1341" s="56">
        <v>70</v>
      </c>
      <c r="K1341" s="81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57">
        <f>ROUND(Tableau1[[#This Row],[Prix_Unit_HT]],2)*Tableau1[[#This Row],[Qte_commande]]</f>
        <v>490.50000000000006</v>
      </c>
      <c r="P1341" s="57">
        <f>ROUND(Tableau1[[#This Row],[Prix_Unit_TTC]],2)*Tableau1[[#This Row],[Qte_commande]]</f>
        <v>588.6</v>
      </c>
      <c r="Q1341" s="1">
        <v>30</v>
      </c>
      <c r="R13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341" s="1"/>
      <c r="V1341" s="1"/>
    </row>
    <row r="1342" spans="1:22" ht="14.7" customHeight="1" x14ac:dyDescent="0.25">
      <c r="A1342" s="2">
        <v>43467</v>
      </c>
      <c r="B1342" s="56" t="s">
        <v>100</v>
      </c>
      <c r="C1342" s="1" t="s">
        <v>99</v>
      </c>
      <c r="D1342" s="1" t="s">
        <v>4</v>
      </c>
      <c r="E1342" s="193"/>
      <c r="G1342" s="1" t="s">
        <v>1247</v>
      </c>
      <c r="H1342" s="1" t="s">
        <v>1274</v>
      </c>
      <c r="I1342" s="1" t="s">
        <v>1189</v>
      </c>
      <c r="J1342" s="56">
        <v>70</v>
      </c>
      <c r="K1342" s="81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57">
        <f>ROUND(Tableau1[[#This Row],[Prix_Unit_HT]],2)*Tableau1[[#This Row],[Qte_commande]]</f>
        <v>176.28</v>
      </c>
      <c r="P1342" s="57">
        <f>ROUND(Tableau1[[#This Row],[Prix_Unit_TTC]],2)*Tableau1[[#This Row],[Qte_commande]]</f>
        <v>211.56</v>
      </c>
      <c r="Q1342" s="1">
        <v>12</v>
      </c>
      <c r="R13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42" s="1"/>
      <c r="V1342" s="1"/>
    </row>
    <row r="1343" spans="1:22" ht="14.7" customHeight="1" x14ac:dyDescent="0.25">
      <c r="A1343" s="2">
        <v>43467</v>
      </c>
      <c r="B1343" s="56" t="s">
        <v>130</v>
      </c>
      <c r="C1343" s="1" t="s">
        <v>129</v>
      </c>
      <c r="D1343" s="1" t="s">
        <v>131</v>
      </c>
      <c r="E1343" s="193"/>
      <c r="G1343" s="1" t="s">
        <v>1163</v>
      </c>
      <c r="H1343" s="1" t="s">
        <v>1276</v>
      </c>
      <c r="I1343" s="1" t="s">
        <v>128</v>
      </c>
      <c r="J1343" s="107">
        <v>3</v>
      </c>
      <c r="K1343" s="81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57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57">
        <f>ROUND(Tableau1[[#This Row],[Prix_Unit_HT]],2)*Tableau1[[#This Row],[Qte_commande]]</f>
        <v>598</v>
      </c>
      <c r="P1343" s="57">
        <f>ROUND(Tableau1[[#This Row],[Prix_Unit_TTC]],2)*Tableau1[[#This Row],[Qte_commande]]</f>
        <v>717.6</v>
      </c>
      <c r="Q1343" s="1">
        <v>2</v>
      </c>
      <c r="R13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343" s="1"/>
      <c r="V1343" s="1"/>
    </row>
    <row r="1344" spans="1:22" ht="14.7" customHeight="1" x14ac:dyDescent="0.25">
      <c r="A1344" s="2">
        <v>43473</v>
      </c>
      <c r="B1344" s="56" t="s">
        <v>227</v>
      </c>
      <c r="C1344" s="1" t="s">
        <v>226</v>
      </c>
      <c r="D1344" s="1" t="s">
        <v>228</v>
      </c>
      <c r="E1344" s="193"/>
      <c r="G1344" s="1" t="s">
        <v>1247</v>
      </c>
      <c r="H1344" s="1" t="s">
        <v>1274</v>
      </c>
      <c r="I1344" s="1" t="s">
        <v>1175</v>
      </c>
      <c r="J1344" s="56">
        <v>70</v>
      </c>
      <c r="K1344" s="81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57">
        <f>ROUND(Tableau1[[#This Row],[Prix_Unit_HT]],2)*Tableau1[[#This Row],[Qte_commande]]</f>
        <v>1879.5</v>
      </c>
      <c r="P1344" s="57">
        <f>ROUND(Tableau1[[#This Row],[Prix_Unit_TTC]],2)*Tableau1[[#This Row],[Qte_commande]]</f>
        <v>2256</v>
      </c>
      <c r="Q1344" s="1">
        <v>150</v>
      </c>
      <c r="R13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44" s="1"/>
      <c r="V1344" s="1"/>
    </row>
    <row r="1345" spans="1:22" ht="14.7" customHeight="1" x14ac:dyDescent="0.25">
      <c r="A1345" s="2">
        <v>43473</v>
      </c>
      <c r="B1345" s="56" t="s">
        <v>257</v>
      </c>
      <c r="C1345" s="1" t="s">
        <v>94</v>
      </c>
      <c r="D1345" s="1" t="s">
        <v>96</v>
      </c>
      <c r="E1345" s="193"/>
      <c r="G1345" s="1" t="s">
        <v>1247</v>
      </c>
      <c r="H1345" s="1" t="s">
        <v>1274</v>
      </c>
      <c r="I1345" s="1" t="s">
        <v>1175</v>
      </c>
      <c r="J1345" s="56">
        <v>175</v>
      </c>
      <c r="K1345" s="81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57">
        <f>ROUND(Tableau1[[#This Row],[Prix_Unit_HT]],2)*Tableau1[[#This Row],[Qte_commande]]</f>
        <v>2776.32</v>
      </c>
      <c r="P1345" s="57">
        <f>ROUND(Tableau1[[#This Row],[Prix_Unit_TTC]],2)*Tableau1[[#This Row],[Qte_commande]]</f>
        <v>3331.2000000000003</v>
      </c>
      <c r="Q1345" s="1">
        <v>240</v>
      </c>
      <c r="R13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45" s="1"/>
      <c r="V1345" s="1"/>
    </row>
    <row r="1346" spans="1:22" ht="14.7" customHeight="1" x14ac:dyDescent="0.25">
      <c r="A1346" s="2">
        <v>43474</v>
      </c>
      <c r="B1346" s="56" t="s">
        <v>80</v>
      </c>
      <c r="C1346" s="1" t="s">
        <v>12</v>
      </c>
      <c r="D1346" s="1" t="s">
        <v>14</v>
      </c>
      <c r="E1346" s="193"/>
      <c r="G1346" s="1" t="s">
        <v>1247</v>
      </c>
      <c r="H1346" s="1" t="s">
        <v>1274</v>
      </c>
      <c r="I1346" s="1" t="s">
        <v>1245</v>
      </c>
      <c r="J1346" s="56">
        <v>70</v>
      </c>
      <c r="K1346" s="81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57">
        <f>ROUND(Tableau1[[#This Row],[Prix_Unit_HT]],2)*Tableau1[[#This Row],[Qte_commande]]</f>
        <v>1130.4000000000001</v>
      </c>
      <c r="P1346" s="57">
        <f>ROUND(Tableau1[[#This Row],[Prix_Unit_TTC]],2)*Tableau1[[#This Row],[Qte_commande]]</f>
        <v>1356.3</v>
      </c>
      <c r="Q1346" s="1">
        <v>90</v>
      </c>
      <c r="R13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346" s="1"/>
      <c r="V1346" s="1"/>
    </row>
    <row r="1347" spans="1:22" ht="14.7" customHeight="1" x14ac:dyDescent="0.25">
      <c r="A1347" s="2">
        <v>43479</v>
      </c>
      <c r="B1347" s="56" t="s">
        <v>201</v>
      </c>
      <c r="C1347" s="1" t="s">
        <v>64</v>
      </c>
      <c r="D1347" s="1" t="s">
        <v>66</v>
      </c>
      <c r="E1347" s="193"/>
      <c r="G1347" s="1" t="s">
        <v>1247</v>
      </c>
      <c r="H1347" s="7" t="s">
        <v>1275</v>
      </c>
      <c r="I1347" s="7" t="s">
        <v>1242</v>
      </c>
      <c r="J1347" s="56">
        <v>20</v>
      </c>
      <c r="K1347" s="81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57">
        <f>ROUND(Tableau1[[#This Row],[Prix_Unit_HT]],2)*Tableau1[[#This Row],[Qte_commande]]</f>
        <v>97.2</v>
      </c>
      <c r="P1347" s="57">
        <f>ROUND(Tableau1[[#This Row],[Prix_Unit_TTC]],2)*Tableau1[[#This Row],[Qte_commande]]</f>
        <v>102</v>
      </c>
      <c r="Q1347" s="1">
        <v>34.29</v>
      </c>
      <c r="R13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47" s="1"/>
      <c r="V1347" s="1"/>
    </row>
    <row r="1348" spans="1:22" ht="14.7" customHeight="1" x14ac:dyDescent="0.25">
      <c r="A1348" s="2">
        <v>43479</v>
      </c>
      <c r="B1348" s="56" t="s">
        <v>201</v>
      </c>
      <c r="C1348" s="1" t="s">
        <v>64</v>
      </c>
      <c r="D1348" s="1" t="s">
        <v>66</v>
      </c>
      <c r="E1348" s="193"/>
      <c r="G1348" s="1" t="s">
        <v>1247</v>
      </c>
      <c r="H1348" s="1" t="s">
        <v>1274</v>
      </c>
      <c r="I1348" s="1" t="s">
        <v>1175</v>
      </c>
      <c r="J1348" s="56">
        <v>70</v>
      </c>
      <c r="K1348" s="81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57">
        <f>ROUND(Tableau1[[#This Row],[Prix_Unit_HT]],2)*Tableau1[[#This Row],[Qte_commande]]</f>
        <v>2105.04</v>
      </c>
      <c r="P1348" s="57">
        <f>ROUND(Tableau1[[#This Row],[Prix_Unit_TTC]],2)*Tableau1[[#This Row],[Qte_commande]]</f>
        <v>2526.7199999999998</v>
      </c>
      <c r="Q1348" s="1">
        <v>168</v>
      </c>
      <c r="R13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168</v>
      </c>
      <c r="U1348" s="1"/>
      <c r="V1348" s="1"/>
    </row>
    <row r="1349" spans="1:22" ht="14.7" customHeight="1" x14ac:dyDescent="0.25">
      <c r="A1349" s="2">
        <v>43479</v>
      </c>
      <c r="B1349" s="56" t="s">
        <v>201</v>
      </c>
      <c r="C1349" s="1" t="s">
        <v>64</v>
      </c>
      <c r="D1349" s="1" t="s">
        <v>66</v>
      </c>
      <c r="E1349" s="193"/>
      <c r="G1349" s="1" t="s">
        <v>1247</v>
      </c>
      <c r="H1349" s="1" t="s">
        <v>1274</v>
      </c>
      <c r="I1349" s="1" t="s">
        <v>1175</v>
      </c>
      <c r="J1349" s="56">
        <v>70</v>
      </c>
      <c r="K1349" s="81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57">
        <f>ROUND(Tableau1[[#This Row],[Prix_Unit_HT]],2)*Tableau1[[#This Row],[Qte_commande]]</f>
        <v>902.16</v>
      </c>
      <c r="P1349" s="57">
        <f>ROUND(Tableau1[[#This Row],[Prix_Unit_TTC]],2)*Tableau1[[#This Row],[Qte_commande]]</f>
        <v>1082.8799999999999</v>
      </c>
      <c r="Q1349" s="1">
        <v>72</v>
      </c>
      <c r="R13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349" s="1"/>
      <c r="V1349" s="1"/>
    </row>
    <row r="1350" spans="1:22" ht="14.7" customHeight="1" x14ac:dyDescent="0.25">
      <c r="A1350" s="2">
        <v>43479</v>
      </c>
      <c r="B1350" s="56" t="s">
        <v>201</v>
      </c>
      <c r="C1350" s="1" t="s">
        <v>64</v>
      </c>
      <c r="D1350" s="1" t="s">
        <v>66</v>
      </c>
      <c r="E1350" s="193"/>
      <c r="G1350" s="1" t="s">
        <v>1247</v>
      </c>
      <c r="H1350" s="1" t="s">
        <v>1275</v>
      </c>
      <c r="I1350" s="1" t="s">
        <v>1241</v>
      </c>
      <c r="J1350" s="56">
        <v>20</v>
      </c>
      <c r="K1350" s="81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57">
        <f>ROUND(Tableau1[[#This Row],[Prix_Unit_HT]],2)*Tableau1[[#This Row],[Qte_commande]]</f>
        <v>97.2</v>
      </c>
      <c r="P1350" s="57">
        <f>ROUND(Tableau1[[#This Row],[Prix_Unit_TTC]],2)*Tableau1[[#This Row],[Qte_commande]]</f>
        <v>102</v>
      </c>
      <c r="Q1350" s="1">
        <v>34.29</v>
      </c>
      <c r="R13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50" s="1"/>
      <c r="V1350" s="1"/>
    </row>
    <row r="1351" spans="1:22" ht="14.7" customHeight="1" x14ac:dyDescent="0.25">
      <c r="A1351" s="2">
        <v>43480</v>
      </c>
      <c r="B1351" s="56" t="s">
        <v>83</v>
      </c>
      <c r="C1351" s="1" t="s">
        <v>82</v>
      </c>
      <c r="D1351" s="1" t="s">
        <v>4</v>
      </c>
      <c r="E1351" s="193"/>
      <c r="G1351" s="1" t="s">
        <v>1163</v>
      </c>
      <c r="H1351" s="1" t="s">
        <v>1274</v>
      </c>
      <c r="I1351" s="1" t="s">
        <v>1188</v>
      </c>
      <c r="J1351" s="56">
        <v>70</v>
      </c>
      <c r="K1351" s="81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57">
        <f>ROUND(Tableau1[[#This Row],[Prix_Unit_HT]],2)*Tableau1[[#This Row],[Qte_commande]]</f>
        <v>-222.12</v>
      </c>
      <c r="P1351" s="57">
        <f>ROUND(Tableau1[[#This Row],[Prix_Unit_TTC]],2)*Tableau1[[#This Row],[Qte_commande]]</f>
        <v>-266.52</v>
      </c>
      <c r="Q1351" s="1">
        <v>-12</v>
      </c>
      <c r="R13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1" s="1"/>
      <c r="V1351" s="1"/>
    </row>
    <row r="1352" spans="1:22" ht="14.7" customHeight="1" x14ac:dyDescent="0.25">
      <c r="A1352" s="2">
        <v>43480</v>
      </c>
      <c r="B1352" s="56" t="s">
        <v>83</v>
      </c>
      <c r="C1352" s="1" t="s">
        <v>82</v>
      </c>
      <c r="D1352" s="1" t="s">
        <v>4</v>
      </c>
      <c r="E1352" s="193"/>
      <c r="G1352" s="1" t="s">
        <v>1163</v>
      </c>
      <c r="H1352" s="1" t="s">
        <v>1274</v>
      </c>
      <c r="I1352" s="7" t="s">
        <v>1194</v>
      </c>
      <c r="J1352" s="56">
        <v>70</v>
      </c>
      <c r="K1352" s="81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57">
        <f>ROUND(Tableau1[[#This Row],[Prix_Unit_HT]],2)*Tableau1[[#This Row],[Qte_commande]]</f>
        <v>-359.4</v>
      </c>
      <c r="P1352" s="57">
        <f>ROUND(Tableau1[[#This Row],[Prix_Unit_TTC]],2)*Tableau1[[#This Row],[Qte_commande]]</f>
        <v>-431.28</v>
      </c>
      <c r="Q1352" s="1">
        <v>-12</v>
      </c>
      <c r="R13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2" s="1"/>
      <c r="V1352" s="1"/>
    </row>
    <row r="1353" spans="1:22" ht="14.7" customHeight="1" x14ac:dyDescent="0.25">
      <c r="A1353" s="2">
        <v>43480</v>
      </c>
      <c r="B1353" s="56" t="s">
        <v>83</v>
      </c>
      <c r="C1353" s="1" t="s">
        <v>82</v>
      </c>
      <c r="D1353" s="1" t="s">
        <v>4</v>
      </c>
      <c r="E1353" s="193"/>
      <c r="G1353" s="1" t="s">
        <v>1163</v>
      </c>
      <c r="H1353" s="1" t="s">
        <v>1274</v>
      </c>
      <c r="I1353" s="1" t="s">
        <v>1189</v>
      </c>
      <c r="J1353" s="56">
        <v>70</v>
      </c>
      <c r="K1353" s="81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57">
        <f>ROUND(Tableau1[[#This Row],[Prix_Unit_HT]],2)*Tableau1[[#This Row],[Qte_commande]]</f>
        <v>-202.20000000000002</v>
      </c>
      <c r="P1353" s="57">
        <f>ROUND(Tableau1[[#This Row],[Prix_Unit_TTC]],2)*Tableau1[[#This Row],[Qte_commande]]</f>
        <v>-242.76</v>
      </c>
      <c r="Q1353" s="1">
        <v>-12</v>
      </c>
      <c r="R13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-12.000000000000002</v>
      </c>
      <c r="U1353" s="1"/>
      <c r="V1353" s="1"/>
    </row>
    <row r="1354" spans="1:22" ht="14.7" customHeight="1" x14ac:dyDescent="0.25">
      <c r="A1354" s="2">
        <v>43480</v>
      </c>
      <c r="B1354" s="56" t="s">
        <v>83</v>
      </c>
      <c r="C1354" s="1" t="s">
        <v>82</v>
      </c>
      <c r="D1354" s="1" t="s">
        <v>4</v>
      </c>
      <c r="E1354" s="193"/>
      <c r="G1354" s="1" t="s">
        <v>1163</v>
      </c>
      <c r="H1354" s="1" t="s">
        <v>1274</v>
      </c>
      <c r="I1354" s="1" t="s">
        <v>1223</v>
      </c>
      <c r="J1354" s="56">
        <v>50</v>
      </c>
      <c r="K1354" s="81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57">
        <f>ROUND(Tableau1[[#This Row],[Prix_Unit_HT]],2)*Tableau1[[#This Row],[Qte_commande]]</f>
        <v>-336.6</v>
      </c>
      <c r="P1354" s="57">
        <f>ROUND(Tableau1[[#This Row],[Prix_Unit_TTC]],2)*Tableau1[[#This Row],[Qte_commande]]</f>
        <v>-403.91999999999996</v>
      </c>
      <c r="Q1354" s="1">
        <v>-8.57</v>
      </c>
      <c r="R13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-8.5714285714285712</v>
      </c>
      <c r="U1354" s="1"/>
      <c r="V1354" s="1"/>
    </row>
    <row r="1355" spans="1:22" ht="14.7" customHeight="1" x14ac:dyDescent="0.25">
      <c r="A1355" s="2">
        <v>43488</v>
      </c>
      <c r="B1355" s="56" t="s">
        <v>182</v>
      </c>
      <c r="C1355" s="1" t="s">
        <v>61</v>
      </c>
      <c r="D1355" s="1" t="s">
        <v>63</v>
      </c>
      <c r="E1355" s="193"/>
      <c r="G1355" s="1" t="s">
        <v>1247</v>
      </c>
      <c r="H1355" s="7" t="s">
        <v>1275</v>
      </c>
      <c r="I1355" s="7" t="s">
        <v>1240</v>
      </c>
      <c r="J1355" s="56">
        <v>20</v>
      </c>
      <c r="K1355" s="81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57">
        <f>ROUND(Tableau1[[#This Row],[Prix_Unit_HT]],2)*Tableau1[[#This Row],[Qte_commande]]</f>
        <v>19.440000000000001</v>
      </c>
      <c r="P1355" s="57">
        <f>ROUND(Tableau1[[#This Row],[Prix_Unit_TTC]],2)*Tableau1[[#This Row],[Qte_commande]]</f>
        <v>20.399999999999999</v>
      </c>
      <c r="Q1355" s="1">
        <v>6.86</v>
      </c>
      <c r="R13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5" s="1"/>
      <c r="V1355" s="1"/>
    </row>
    <row r="1356" spans="1:22" ht="14.7" customHeight="1" x14ac:dyDescent="0.25">
      <c r="A1356" s="2">
        <v>43488</v>
      </c>
      <c r="B1356" s="56" t="s">
        <v>182</v>
      </c>
      <c r="C1356" s="1" t="s">
        <v>61</v>
      </c>
      <c r="D1356" s="1" t="s">
        <v>63</v>
      </c>
      <c r="E1356" s="193"/>
      <c r="G1356" s="1" t="s">
        <v>1247</v>
      </c>
      <c r="H1356" s="7" t="s">
        <v>1275</v>
      </c>
      <c r="I1356" s="7" t="s">
        <v>1242</v>
      </c>
      <c r="J1356" s="56">
        <v>20</v>
      </c>
      <c r="K1356" s="81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57">
        <f>ROUND(Tableau1[[#This Row],[Prix_Unit_HT]],2)*Tableau1[[#This Row],[Qte_commande]]</f>
        <v>19.440000000000001</v>
      </c>
      <c r="P1356" s="57">
        <f>ROUND(Tableau1[[#This Row],[Prix_Unit_TTC]],2)*Tableau1[[#This Row],[Qte_commande]]</f>
        <v>20.399999999999999</v>
      </c>
      <c r="Q1356" s="1">
        <v>6.86</v>
      </c>
      <c r="R13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56" s="1"/>
      <c r="V1356" s="1"/>
    </row>
    <row r="1357" spans="1:22" ht="14.7" customHeight="1" x14ac:dyDescent="0.25">
      <c r="A1357" s="2">
        <v>43488</v>
      </c>
      <c r="B1357" s="56" t="s">
        <v>182</v>
      </c>
      <c r="C1357" s="1" t="s">
        <v>61</v>
      </c>
      <c r="D1357" s="1" t="s">
        <v>63</v>
      </c>
      <c r="E1357" s="193"/>
      <c r="G1357" s="1" t="s">
        <v>1247</v>
      </c>
      <c r="H1357" s="1" t="s">
        <v>1275</v>
      </c>
      <c r="I1357" s="1" t="s">
        <v>1236</v>
      </c>
      <c r="J1357" s="56">
        <v>20</v>
      </c>
      <c r="K1357" s="81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57">
        <f>ROUND(Tableau1[[#This Row],[Prix_Unit_HT]],2)*Tableau1[[#This Row],[Qte_commande]]</f>
        <v>38.880000000000003</v>
      </c>
      <c r="P1357" s="57">
        <f>ROUND(Tableau1[[#This Row],[Prix_Unit_TTC]],2)*Tableau1[[#This Row],[Qte_commande]]</f>
        <v>40.799999999999997</v>
      </c>
      <c r="Q1357" s="1">
        <v>13.71</v>
      </c>
      <c r="R13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57" s="1"/>
      <c r="V1357" s="1"/>
    </row>
    <row r="1358" spans="1:22" ht="14.7" customHeight="1" x14ac:dyDescent="0.25">
      <c r="A1358" s="2">
        <v>43488</v>
      </c>
      <c r="B1358" s="56" t="s">
        <v>182</v>
      </c>
      <c r="C1358" s="1" t="s">
        <v>61</v>
      </c>
      <c r="D1358" s="1" t="s">
        <v>63</v>
      </c>
      <c r="E1358" s="193"/>
      <c r="G1358" s="1" t="s">
        <v>1247</v>
      </c>
      <c r="H1358" s="1" t="s">
        <v>1274</v>
      </c>
      <c r="I1358" s="1" t="s">
        <v>1213</v>
      </c>
      <c r="J1358" s="56">
        <v>70</v>
      </c>
      <c r="K1358" s="81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57">
        <f>ROUND(Tableau1[[#This Row],[Prix_Unit_HT]],2)*Tableau1[[#This Row],[Qte_commande]]</f>
        <v>171.24</v>
      </c>
      <c r="P1358" s="57">
        <f>ROUND(Tableau1[[#This Row],[Prix_Unit_TTC]],2)*Tableau1[[#This Row],[Qte_commande]]</f>
        <v>205.44</v>
      </c>
      <c r="Q1358" s="1">
        <v>12</v>
      </c>
      <c r="R13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58" s="1"/>
      <c r="V1358" s="1"/>
    </row>
    <row r="1359" spans="1:22" ht="14.7" customHeight="1" x14ac:dyDescent="0.25">
      <c r="A1359" s="2">
        <v>43488</v>
      </c>
      <c r="B1359" s="56" t="s">
        <v>182</v>
      </c>
      <c r="C1359" s="1" t="s">
        <v>61</v>
      </c>
      <c r="D1359" s="1" t="s">
        <v>63</v>
      </c>
      <c r="E1359" s="193"/>
      <c r="G1359" s="1" t="s">
        <v>1247</v>
      </c>
      <c r="H1359" s="1" t="s">
        <v>1275</v>
      </c>
      <c r="I1359" s="1" t="s">
        <v>1241</v>
      </c>
      <c r="J1359" s="56">
        <v>20</v>
      </c>
      <c r="K1359" s="81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57">
        <f>ROUND(Tableau1[[#This Row],[Prix_Unit_HT]],2)*Tableau1[[#This Row],[Qte_commande]]</f>
        <v>116.64000000000001</v>
      </c>
      <c r="P1359" s="57">
        <f>ROUND(Tableau1[[#This Row],[Prix_Unit_TTC]],2)*Tableau1[[#This Row],[Qte_commande]]</f>
        <v>122.39999999999999</v>
      </c>
      <c r="Q1359" s="1">
        <v>41.14</v>
      </c>
      <c r="R13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359" s="1"/>
      <c r="V1359" s="1"/>
    </row>
    <row r="1360" spans="1:22" ht="14.7" customHeight="1" x14ac:dyDescent="0.25">
      <c r="A1360" s="2">
        <v>43488</v>
      </c>
      <c r="B1360" s="56" t="s">
        <v>182</v>
      </c>
      <c r="C1360" s="1" t="s">
        <v>61</v>
      </c>
      <c r="D1360" s="1" t="s">
        <v>63</v>
      </c>
      <c r="E1360" s="193"/>
      <c r="G1360" s="1" t="s">
        <v>1247</v>
      </c>
      <c r="H1360" s="1" t="s">
        <v>1275</v>
      </c>
      <c r="I1360" s="1" t="s">
        <v>1237</v>
      </c>
      <c r="J1360" s="56">
        <v>20</v>
      </c>
      <c r="K1360" s="81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57">
        <f>ROUND(Tableau1[[#This Row],[Prix_Unit_HT]],2)*Tableau1[[#This Row],[Qte_commande]]</f>
        <v>155.52000000000001</v>
      </c>
      <c r="P1360" s="57">
        <f>ROUND(Tableau1[[#This Row],[Prix_Unit_TTC]],2)*Tableau1[[#This Row],[Qte_commande]]</f>
        <v>163.19999999999999</v>
      </c>
      <c r="Q1360" s="1">
        <v>54.86</v>
      </c>
      <c r="R13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360" s="1"/>
      <c r="V1360" s="1"/>
    </row>
    <row r="1361" spans="1:22" ht="14.7" customHeight="1" x14ac:dyDescent="0.25">
      <c r="A1361" s="2">
        <v>43490</v>
      </c>
      <c r="B1361" s="56" t="s">
        <v>229</v>
      </c>
      <c r="C1361" s="1" t="s">
        <v>226</v>
      </c>
      <c r="D1361" s="1" t="s">
        <v>228</v>
      </c>
      <c r="E1361" s="193"/>
      <c r="G1361" s="1" t="s">
        <v>1247</v>
      </c>
      <c r="H1361" s="1" t="s">
        <v>1274</v>
      </c>
      <c r="I1361" s="1" t="s">
        <v>1175</v>
      </c>
      <c r="J1361" s="56">
        <v>70</v>
      </c>
      <c r="K1361" s="81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57">
        <f>ROUND(Tableau1[[#This Row],[Prix_Unit_HT]],2)*Tableau1[[#This Row],[Qte_commande]]</f>
        <v>1879.5</v>
      </c>
      <c r="P1361" s="57">
        <f>ROUND(Tableau1[[#This Row],[Prix_Unit_TTC]],2)*Tableau1[[#This Row],[Qte_commande]]</f>
        <v>2256</v>
      </c>
      <c r="Q1361" s="1">
        <v>150</v>
      </c>
      <c r="R13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361" s="1"/>
      <c r="V1361" s="1"/>
    </row>
    <row r="1362" spans="1:22" ht="14.7" customHeight="1" x14ac:dyDescent="0.25">
      <c r="A1362" s="2">
        <v>43490</v>
      </c>
      <c r="B1362" s="56" t="s">
        <v>84</v>
      </c>
      <c r="C1362" s="1" t="s">
        <v>82</v>
      </c>
      <c r="D1362" s="1" t="s">
        <v>4</v>
      </c>
      <c r="E1362" s="193"/>
      <c r="G1362" s="1" t="s">
        <v>1163</v>
      </c>
      <c r="H1362" s="1" t="s">
        <v>1274</v>
      </c>
      <c r="I1362" s="1" t="s">
        <v>1188</v>
      </c>
      <c r="J1362" s="56">
        <v>70</v>
      </c>
      <c r="K1362" s="81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57">
        <f>ROUND(Tableau1[[#This Row],[Prix_Unit_HT]],2)*Tableau1[[#This Row],[Qte_commande]]</f>
        <v>111.06</v>
      </c>
      <c r="P1362" s="57">
        <f>ROUND(Tableau1[[#This Row],[Prix_Unit_TTC]],2)*Tableau1[[#This Row],[Qte_commande]]</f>
        <v>133.26</v>
      </c>
      <c r="Q1362" s="1">
        <v>6</v>
      </c>
      <c r="R13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2" s="1"/>
      <c r="V1362" s="1"/>
    </row>
    <row r="1363" spans="1:22" ht="14.7" customHeight="1" x14ac:dyDescent="0.25">
      <c r="A1363" s="2">
        <v>43490</v>
      </c>
      <c r="B1363" s="56" t="s">
        <v>84</v>
      </c>
      <c r="C1363" s="1" t="s">
        <v>82</v>
      </c>
      <c r="D1363" s="1" t="s">
        <v>4</v>
      </c>
      <c r="E1363" s="193"/>
      <c r="G1363" s="1" t="s">
        <v>1163</v>
      </c>
      <c r="H1363" s="1" t="s">
        <v>1274</v>
      </c>
      <c r="I1363" s="1" t="s">
        <v>1188</v>
      </c>
      <c r="J1363" s="56">
        <v>70</v>
      </c>
      <c r="K1363" s="81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57">
        <f>ROUND(Tableau1[[#This Row],[Prix_Unit_HT]],2)*Tableau1[[#This Row],[Qte_commande]]</f>
        <v>111.06</v>
      </c>
      <c r="P1363" s="57">
        <f>ROUND(Tableau1[[#This Row],[Prix_Unit_TTC]],2)*Tableau1[[#This Row],[Qte_commande]]</f>
        <v>133.26</v>
      </c>
      <c r="Q1363" s="1">
        <v>6</v>
      </c>
      <c r="R13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63" s="1"/>
      <c r="V1363" s="1"/>
    </row>
    <row r="1364" spans="1:22" ht="14.7" customHeight="1" x14ac:dyDescent="0.25">
      <c r="A1364" s="2">
        <v>43490</v>
      </c>
      <c r="B1364" s="56" t="s">
        <v>84</v>
      </c>
      <c r="C1364" s="1" t="s">
        <v>82</v>
      </c>
      <c r="D1364" s="1" t="s">
        <v>4</v>
      </c>
      <c r="E1364" s="193"/>
      <c r="G1364" s="1" t="s">
        <v>1163</v>
      </c>
      <c r="H1364" s="1" t="s">
        <v>1274</v>
      </c>
      <c r="I1364" s="7" t="s">
        <v>1194</v>
      </c>
      <c r="J1364" s="56">
        <v>70</v>
      </c>
      <c r="K1364" s="81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57">
        <f>ROUND(Tableau1[[#This Row],[Prix_Unit_HT]],2)*Tableau1[[#This Row],[Qte_commande]]</f>
        <v>359.4</v>
      </c>
      <c r="P1364" s="57">
        <f>ROUND(Tableau1[[#This Row],[Prix_Unit_TTC]],2)*Tableau1[[#This Row],[Qte_commande]]</f>
        <v>431.28</v>
      </c>
      <c r="Q1364" s="1">
        <v>12</v>
      </c>
      <c r="R13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4" s="1"/>
      <c r="V1364" s="1"/>
    </row>
    <row r="1365" spans="1:22" ht="14.7" customHeight="1" x14ac:dyDescent="0.25">
      <c r="A1365" s="2">
        <v>43490</v>
      </c>
      <c r="B1365" s="56" t="s">
        <v>84</v>
      </c>
      <c r="C1365" s="1" t="s">
        <v>82</v>
      </c>
      <c r="D1365" s="1" t="s">
        <v>4</v>
      </c>
      <c r="E1365" s="193"/>
      <c r="G1365" s="1" t="s">
        <v>1163</v>
      </c>
      <c r="H1365" s="1" t="s">
        <v>1274</v>
      </c>
      <c r="I1365" s="1" t="s">
        <v>1189</v>
      </c>
      <c r="J1365" s="56">
        <v>70</v>
      </c>
      <c r="K1365" s="81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57">
        <f>ROUND(Tableau1[[#This Row],[Prix_Unit_HT]],2)*Tableau1[[#This Row],[Qte_commande]]</f>
        <v>202.20000000000002</v>
      </c>
      <c r="P1365" s="57">
        <f>ROUND(Tableau1[[#This Row],[Prix_Unit_TTC]],2)*Tableau1[[#This Row],[Qte_commande]]</f>
        <v>242.76</v>
      </c>
      <c r="Q1365" s="1">
        <v>12</v>
      </c>
      <c r="R13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5" s="1"/>
      <c r="V1365" s="1"/>
    </row>
    <row r="1366" spans="1:22" ht="14.7" customHeight="1" x14ac:dyDescent="0.25">
      <c r="A1366" s="2">
        <v>43490</v>
      </c>
      <c r="B1366" s="56" t="s">
        <v>84</v>
      </c>
      <c r="C1366" s="1" t="s">
        <v>82</v>
      </c>
      <c r="D1366" s="1" t="s">
        <v>4</v>
      </c>
      <c r="E1366" s="193"/>
      <c r="G1366" s="1" t="s">
        <v>1163</v>
      </c>
      <c r="H1366" s="1" t="s">
        <v>1274</v>
      </c>
      <c r="I1366" s="1" t="s">
        <v>1223</v>
      </c>
      <c r="J1366" s="56">
        <v>50</v>
      </c>
      <c r="K1366" s="81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57">
        <f>ROUND(Tableau1[[#This Row],[Prix_Unit_HT]],2)*Tableau1[[#This Row],[Qte_commande]]</f>
        <v>336.6</v>
      </c>
      <c r="P1366" s="57">
        <f>ROUND(Tableau1[[#This Row],[Prix_Unit_TTC]],2)*Tableau1[[#This Row],[Qte_commande]]</f>
        <v>403.91999999999996</v>
      </c>
      <c r="Q1366" s="1">
        <v>8.57</v>
      </c>
      <c r="R13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366" s="1"/>
      <c r="V1366" s="1"/>
    </row>
    <row r="1367" spans="1:22" ht="14.7" customHeight="1" x14ac:dyDescent="0.25">
      <c r="A1367" s="2">
        <v>43493</v>
      </c>
      <c r="B1367" s="56" t="s">
        <v>258</v>
      </c>
      <c r="C1367" s="1" t="s">
        <v>162</v>
      </c>
      <c r="D1367" s="1" t="s">
        <v>164</v>
      </c>
      <c r="E1367" s="193"/>
      <c r="G1367" s="1" t="s">
        <v>1247</v>
      </c>
      <c r="H1367" s="1" t="s">
        <v>1274</v>
      </c>
      <c r="I1367" s="1" t="s">
        <v>1175</v>
      </c>
      <c r="J1367" s="56">
        <v>175</v>
      </c>
      <c r="K1367" s="81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57">
        <f>ROUND(Tableau1[[#This Row],[Prix_Unit_HT]],2)*Tableau1[[#This Row],[Qte_commande]]</f>
        <v>2776.32</v>
      </c>
      <c r="P1367" s="57">
        <f>ROUND(Tableau1[[#This Row],[Prix_Unit_TTC]],2)*Tableau1[[#This Row],[Qte_commande]]</f>
        <v>3331.2000000000003</v>
      </c>
      <c r="Q1367" s="1">
        <v>240</v>
      </c>
      <c r="R13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67" s="1"/>
      <c r="V1367" s="1"/>
    </row>
    <row r="1368" spans="1:22" ht="14.7" customHeight="1" x14ac:dyDescent="0.25">
      <c r="A1368" s="2">
        <v>43494</v>
      </c>
      <c r="B1368" s="56" t="s">
        <v>101</v>
      </c>
      <c r="C1368" s="1" t="s">
        <v>45</v>
      </c>
      <c r="D1368" s="1" t="s">
        <v>47</v>
      </c>
      <c r="E1368" s="193"/>
      <c r="G1368" s="1" t="s">
        <v>1247</v>
      </c>
      <c r="H1368" s="7" t="s">
        <v>1274</v>
      </c>
      <c r="I1368" s="7" t="s">
        <v>1197</v>
      </c>
      <c r="J1368" s="56">
        <v>70</v>
      </c>
      <c r="K1368" s="81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57">
        <f>ROUND(Tableau1[[#This Row],[Prix_Unit_HT]],2)*Tableau1[[#This Row],[Qte_commande]]</f>
        <v>357.96</v>
      </c>
      <c r="P1368" s="57">
        <f>ROUND(Tableau1[[#This Row],[Prix_Unit_TTC]],2)*Tableau1[[#This Row],[Qte_commande]]</f>
        <v>429.48</v>
      </c>
      <c r="Q1368" s="1">
        <v>12</v>
      </c>
      <c r="R13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8" s="1"/>
      <c r="V1368" s="1"/>
    </row>
    <row r="1369" spans="1:22" ht="14.7" customHeight="1" x14ac:dyDescent="0.25">
      <c r="A1369" s="2">
        <v>43494</v>
      </c>
      <c r="B1369" s="56" t="s">
        <v>101</v>
      </c>
      <c r="C1369" s="1" t="s">
        <v>45</v>
      </c>
      <c r="D1369" s="1" t="s">
        <v>47</v>
      </c>
      <c r="E1369" s="193"/>
      <c r="G1369" s="1" t="s">
        <v>1247</v>
      </c>
      <c r="H1369" s="1" t="s">
        <v>1274</v>
      </c>
      <c r="I1369" s="1" t="s">
        <v>1188</v>
      </c>
      <c r="J1369" s="56">
        <v>70</v>
      </c>
      <c r="K1369" s="81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57">
        <f>ROUND(Tableau1[[#This Row],[Prix_Unit_HT]],2)*Tableau1[[#This Row],[Qte_commande]]</f>
        <v>196.20000000000002</v>
      </c>
      <c r="P1369" s="57">
        <f>ROUND(Tableau1[[#This Row],[Prix_Unit_TTC]],2)*Tableau1[[#This Row],[Qte_commande]]</f>
        <v>235.44</v>
      </c>
      <c r="Q1369" s="1">
        <v>12</v>
      </c>
      <c r="R13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69" s="1"/>
      <c r="V1369" s="1"/>
    </row>
    <row r="1370" spans="1:22" ht="14.7" customHeight="1" x14ac:dyDescent="0.25">
      <c r="A1370" s="2">
        <v>43494</v>
      </c>
      <c r="B1370" s="56" t="s">
        <v>101</v>
      </c>
      <c r="C1370" s="1" t="s">
        <v>45</v>
      </c>
      <c r="D1370" s="1" t="s">
        <v>47</v>
      </c>
      <c r="E1370" s="193"/>
      <c r="G1370" s="1" t="s">
        <v>1247</v>
      </c>
      <c r="H1370" s="1" t="s">
        <v>1274</v>
      </c>
      <c r="I1370" s="1" t="s">
        <v>1189</v>
      </c>
      <c r="J1370" s="56">
        <v>70</v>
      </c>
      <c r="K1370" s="81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57">
        <f>ROUND(Tableau1[[#This Row],[Prix_Unit_HT]],2)*Tableau1[[#This Row],[Qte_commande]]</f>
        <v>176.28</v>
      </c>
      <c r="P1370" s="57">
        <f>ROUND(Tableau1[[#This Row],[Prix_Unit_TTC]],2)*Tableau1[[#This Row],[Qte_commande]]</f>
        <v>211.56</v>
      </c>
      <c r="Q1370" s="1">
        <v>12</v>
      </c>
      <c r="R13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0" s="1"/>
      <c r="V1370" s="1"/>
    </row>
    <row r="1371" spans="1:22" ht="14.7" customHeight="1" x14ac:dyDescent="0.25">
      <c r="A1371" s="2">
        <v>43494</v>
      </c>
      <c r="B1371" s="56" t="s">
        <v>101</v>
      </c>
      <c r="C1371" s="1" t="s">
        <v>45</v>
      </c>
      <c r="D1371" s="1" t="s">
        <v>47</v>
      </c>
      <c r="E1371" s="193"/>
      <c r="G1371" s="1" t="s">
        <v>1247</v>
      </c>
      <c r="H1371" s="1" t="s">
        <v>1274</v>
      </c>
      <c r="I1371" s="1" t="s">
        <v>1223</v>
      </c>
      <c r="J1371" s="56">
        <v>50</v>
      </c>
      <c r="K1371" s="81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57">
        <f>ROUND(Tableau1[[#This Row],[Prix_Unit_HT]],2)*Tableau1[[#This Row],[Qte_commande]]</f>
        <v>151.14000000000001</v>
      </c>
      <c r="P1371" s="57">
        <f>ROUND(Tableau1[[#This Row],[Prix_Unit_TTC]],2)*Tableau1[[#This Row],[Qte_commande]]</f>
        <v>181.38</v>
      </c>
      <c r="Q1371" s="1">
        <v>4.29</v>
      </c>
      <c r="R13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371" s="1"/>
      <c r="V1371" s="1"/>
    </row>
    <row r="1372" spans="1:22" ht="14.7" customHeight="1" x14ac:dyDescent="0.25">
      <c r="A1372" s="2">
        <v>43494</v>
      </c>
      <c r="B1372" s="56" t="s">
        <v>101</v>
      </c>
      <c r="C1372" s="1" t="s">
        <v>45</v>
      </c>
      <c r="D1372" s="1" t="s">
        <v>47</v>
      </c>
      <c r="E1372" s="193"/>
      <c r="G1372" s="1" t="s">
        <v>1247</v>
      </c>
      <c r="H1372" s="1" t="s">
        <v>1274</v>
      </c>
      <c r="I1372" s="1" t="s">
        <v>1223</v>
      </c>
      <c r="J1372" s="56">
        <v>50</v>
      </c>
      <c r="K1372" s="81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57">
        <f>ROUND(Tableau1[[#This Row],[Prix_Unit_HT]],2)*Tableau1[[#This Row],[Qte_commande]]</f>
        <v>453.42</v>
      </c>
      <c r="P1372" s="57">
        <f>ROUND(Tableau1[[#This Row],[Prix_Unit_TTC]],2)*Tableau1[[#This Row],[Qte_commande]]</f>
        <v>544.14</v>
      </c>
      <c r="Q1372" s="1">
        <v>12.86</v>
      </c>
      <c r="R13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372" s="1"/>
      <c r="V1372" s="1"/>
    </row>
    <row r="1373" spans="1:22" ht="14.7" customHeight="1" x14ac:dyDescent="0.25">
      <c r="A1373" s="2">
        <v>43497</v>
      </c>
      <c r="B1373" s="56" t="s">
        <v>233</v>
      </c>
      <c r="C1373" s="1" t="s">
        <v>226</v>
      </c>
      <c r="D1373" s="1" t="s">
        <v>228</v>
      </c>
      <c r="E1373" s="193"/>
      <c r="G1373" s="1" t="s">
        <v>1247</v>
      </c>
      <c r="H1373" s="1" t="s">
        <v>1274</v>
      </c>
      <c r="I1373" s="1" t="s">
        <v>1175</v>
      </c>
      <c r="J1373" s="56">
        <v>70</v>
      </c>
      <c r="K1373" s="81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57">
        <f>ROUND(Tableau1[[#This Row],[Prix_Unit_HT]],2)*Tableau1[[#This Row],[Qte_commande]]</f>
        <v>1503.6</v>
      </c>
      <c r="P1373" s="57">
        <f>ROUND(Tableau1[[#This Row],[Prix_Unit_TTC]],2)*Tableau1[[#This Row],[Qte_commande]]</f>
        <v>1804.8</v>
      </c>
      <c r="Q1373" s="1">
        <v>120</v>
      </c>
      <c r="R13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373" s="1"/>
      <c r="V1373" s="1"/>
    </row>
    <row r="1374" spans="1:22" ht="14.7" customHeight="1" x14ac:dyDescent="0.25">
      <c r="A1374" s="2">
        <v>43500</v>
      </c>
      <c r="B1374" s="56" t="s">
        <v>65</v>
      </c>
      <c r="C1374" s="1" t="s">
        <v>64</v>
      </c>
      <c r="D1374" s="1" t="s">
        <v>66</v>
      </c>
      <c r="E1374" s="193"/>
      <c r="G1374" s="1" t="s">
        <v>1247</v>
      </c>
      <c r="H1374" s="1" t="s">
        <v>1275</v>
      </c>
      <c r="I1374" s="1" t="s">
        <v>1236</v>
      </c>
      <c r="J1374" s="56">
        <v>20</v>
      </c>
      <c r="K1374" s="81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57">
        <f>ROUND(Tableau1[[#This Row],[Prix_Unit_HT]],2)*Tableau1[[#This Row],[Qte_commande]]</f>
        <v>38.880000000000003</v>
      </c>
      <c r="P1374" s="57">
        <f>ROUND(Tableau1[[#This Row],[Prix_Unit_TTC]],2)*Tableau1[[#This Row],[Qte_commande]]</f>
        <v>40.799999999999997</v>
      </c>
      <c r="Q1374" s="1">
        <v>13.71</v>
      </c>
      <c r="R13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74" s="1"/>
      <c r="V1374" s="1"/>
    </row>
    <row r="1375" spans="1:22" ht="14.7" customHeight="1" x14ac:dyDescent="0.25">
      <c r="A1375" s="2">
        <v>43500</v>
      </c>
      <c r="B1375" s="56" t="s">
        <v>65</v>
      </c>
      <c r="C1375" s="1" t="s">
        <v>64</v>
      </c>
      <c r="D1375" s="1" t="s">
        <v>66</v>
      </c>
      <c r="E1375" s="193"/>
      <c r="G1375" s="1" t="s">
        <v>1247</v>
      </c>
      <c r="H1375" s="1" t="s">
        <v>1274</v>
      </c>
      <c r="I1375" s="1" t="s">
        <v>1175</v>
      </c>
      <c r="J1375" s="56">
        <v>70</v>
      </c>
      <c r="K1375" s="81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57">
        <f>ROUND(Tableau1[[#This Row],[Prix_Unit_HT]],2)*Tableau1[[#This Row],[Qte_commande]]</f>
        <v>75.179999999999993</v>
      </c>
      <c r="P1375" s="57">
        <f>ROUND(Tableau1[[#This Row],[Prix_Unit_TTC]],2)*Tableau1[[#This Row],[Qte_commande]]</f>
        <v>90.24</v>
      </c>
      <c r="Q1375" s="1">
        <v>6</v>
      </c>
      <c r="R13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75" s="1"/>
      <c r="V1375" s="1"/>
    </row>
    <row r="1376" spans="1:22" ht="14.7" customHeight="1" x14ac:dyDescent="0.25">
      <c r="A1376" s="2">
        <v>43500</v>
      </c>
      <c r="B1376" s="56" t="s">
        <v>65</v>
      </c>
      <c r="C1376" s="1" t="s">
        <v>64</v>
      </c>
      <c r="D1376" s="1" t="s">
        <v>66</v>
      </c>
      <c r="E1376" s="193"/>
      <c r="G1376" s="1" t="s">
        <v>1247</v>
      </c>
      <c r="H1376" s="1" t="s">
        <v>1274</v>
      </c>
      <c r="I1376" s="1" t="s">
        <v>1175</v>
      </c>
      <c r="J1376" s="56">
        <v>70</v>
      </c>
      <c r="K1376" s="81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57">
        <f>ROUND(Tableau1[[#This Row],[Prix_Unit_HT]],2)*Tableau1[[#This Row],[Qte_commande]]</f>
        <v>2932.02</v>
      </c>
      <c r="P1376" s="57">
        <f>ROUND(Tableau1[[#This Row],[Prix_Unit_TTC]],2)*Tableau1[[#This Row],[Qte_commande]]</f>
        <v>3519.3599999999997</v>
      </c>
      <c r="Q1376" s="1">
        <v>234</v>
      </c>
      <c r="R13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234.00000000000003</v>
      </c>
      <c r="U1376" s="1"/>
      <c r="V1376" s="1"/>
    </row>
    <row r="1377" spans="1:22" ht="14.7" customHeight="1" x14ac:dyDescent="0.25">
      <c r="A1377" s="2">
        <v>43500</v>
      </c>
      <c r="B1377" s="56" t="s">
        <v>65</v>
      </c>
      <c r="C1377" s="1" t="s">
        <v>64</v>
      </c>
      <c r="D1377" s="1" t="s">
        <v>66</v>
      </c>
      <c r="E1377" s="193"/>
      <c r="G1377" s="1" t="s">
        <v>1247</v>
      </c>
      <c r="H1377" s="1" t="s">
        <v>1274</v>
      </c>
      <c r="I1377" s="1" t="s">
        <v>1217</v>
      </c>
      <c r="J1377" s="56">
        <v>70</v>
      </c>
      <c r="K1377" s="81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57">
        <f>ROUND(Tableau1[[#This Row],[Prix_Unit_HT]],2)*Tableau1[[#This Row],[Qte_commande]]</f>
        <v>132.35999999999999</v>
      </c>
      <c r="P1377" s="57">
        <f>ROUND(Tableau1[[#This Row],[Prix_Unit_TTC]],2)*Tableau1[[#This Row],[Qte_commande]]</f>
        <v>158.76</v>
      </c>
      <c r="Q1377" s="1">
        <v>12</v>
      </c>
      <c r="R13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7" s="1"/>
      <c r="V1377" s="1"/>
    </row>
    <row r="1378" spans="1:22" ht="14.7" customHeight="1" x14ac:dyDescent="0.25">
      <c r="A1378" s="2">
        <v>43501</v>
      </c>
      <c r="B1378" s="56" t="s">
        <v>160</v>
      </c>
      <c r="C1378" s="1" t="s">
        <v>157</v>
      </c>
      <c r="D1378" s="1" t="s">
        <v>159</v>
      </c>
      <c r="E1378" s="193"/>
      <c r="G1378" s="1" t="s">
        <v>1247</v>
      </c>
      <c r="H1378" s="7" t="s">
        <v>1274</v>
      </c>
      <c r="I1378" s="1" t="s">
        <v>1244</v>
      </c>
      <c r="J1378" s="56">
        <v>70</v>
      </c>
      <c r="K1378" s="81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57">
        <f>ROUND(Tableau1[[#This Row],[Prix_Unit_HT]],2)*Tableau1[[#This Row],[Qte_commande]]</f>
        <v>208.92000000000002</v>
      </c>
      <c r="P1378" s="57">
        <f>ROUND(Tableau1[[#This Row],[Prix_Unit_TTC]],2)*Tableau1[[#This Row],[Qte_commande]]</f>
        <v>250.68</v>
      </c>
      <c r="Q1378" s="1">
        <v>12</v>
      </c>
      <c r="R13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78" s="1"/>
      <c r="V1378" s="1"/>
    </row>
    <row r="1379" spans="1:22" ht="14.7" customHeight="1" x14ac:dyDescent="0.25">
      <c r="A1379" s="2">
        <v>43501</v>
      </c>
      <c r="B1379" s="56" t="s">
        <v>185</v>
      </c>
      <c r="C1379" s="1" t="s">
        <v>64</v>
      </c>
      <c r="D1379" s="1" t="s">
        <v>66</v>
      </c>
      <c r="E1379" s="193"/>
      <c r="G1379" s="1" t="s">
        <v>1247</v>
      </c>
      <c r="H1379" s="1" t="s">
        <v>1274</v>
      </c>
      <c r="I1379" s="1" t="s">
        <v>1175</v>
      </c>
      <c r="J1379" s="56">
        <v>70</v>
      </c>
      <c r="K1379" s="81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57">
        <f>ROUND(Tableau1[[#This Row],[Prix_Unit_HT]],2)*Tableau1[[#This Row],[Qte_commande]]</f>
        <v>3007.2</v>
      </c>
      <c r="P1379" s="57">
        <f>ROUND(Tableau1[[#This Row],[Prix_Unit_TTC]],2)*Tableau1[[#This Row],[Qte_commande]]</f>
        <v>3609.6</v>
      </c>
      <c r="Q1379" s="1">
        <v>240</v>
      </c>
      <c r="R13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379" s="1"/>
      <c r="V1379" s="1"/>
    </row>
    <row r="1380" spans="1:22" ht="14.7" customHeight="1" x14ac:dyDescent="0.25">
      <c r="A1380" s="2">
        <v>43501</v>
      </c>
      <c r="B1380" s="56" t="s">
        <v>231</v>
      </c>
      <c r="C1380" s="1" t="s">
        <v>230</v>
      </c>
      <c r="D1380" s="1" t="s">
        <v>232</v>
      </c>
      <c r="E1380" s="193"/>
      <c r="G1380" s="1" t="s">
        <v>1247</v>
      </c>
      <c r="H1380" s="1" t="s">
        <v>1274</v>
      </c>
      <c r="I1380" s="1" t="s">
        <v>1175</v>
      </c>
      <c r="J1380" s="56">
        <v>70</v>
      </c>
      <c r="K1380" s="81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57">
        <f>ROUND(Tableau1[[#This Row],[Prix_Unit_HT]],2)*Tableau1[[#This Row],[Qte_commande]]</f>
        <v>6014.4</v>
      </c>
      <c r="P1380" s="57">
        <f>ROUND(Tableau1[[#This Row],[Prix_Unit_TTC]],2)*Tableau1[[#This Row],[Qte_commande]]</f>
        <v>7219.2</v>
      </c>
      <c r="Q1380" s="1">
        <v>480</v>
      </c>
      <c r="R13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380" s="1"/>
      <c r="V1380" s="1"/>
    </row>
    <row r="1381" spans="1:22" ht="14.7" customHeight="1" x14ac:dyDescent="0.25">
      <c r="A1381" s="2">
        <v>43501</v>
      </c>
      <c r="B1381" s="56" t="s">
        <v>160</v>
      </c>
      <c r="C1381" s="1" t="s">
        <v>157</v>
      </c>
      <c r="D1381" s="1" t="s">
        <v>159</v>
      </c>
      <c r="E1381" s="193"/>
      <c r="G1381" s="1" t="s">
        <v>1247</v>
      </c>
      <c r="H1381" s="1" t="s">
        <v>1274</v>
      </c>
      <c r="I1381" s="1" t="s">
        <v>1175</v>
      </c>
      <c r="J1381" s="56">
        <v>100</v>
      </c>
      <c r="K1381" s="81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57">
        <f>ROUND(Tableau1[[#This Row],[Prix_Unit_HT]],2)*Tableau1[[#This Row],[Qte_commande]]</f>
        <v>5232.6000000000004</v>
      </c>
      <c r="P1381" s="57">
        <f>ROUND(Tableau1[[#This Row],[Prix_Unit_TTC]],2)*Tableau1[[#This Row],[Qte_commande]]</f>
        <v>6279.12</v>
      </c>
      <c r="Q1381" s="1">
        <v>437.14</v>
      </c>
      <c r="R13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381" s="1"/>
      <c r="V1381" s="1"/>
    </row>
    <row r="1382" spans="1:22" ht="14.7" customHeight="1" x14ac:dyDescent="0.25">
      <c r="A1382" s="2">
        <v>43501</v>
      </c>
      <c r="B1382" s="56" t="s">
        <v>185</v>
      </c>
      <c r="C1382" s="1" t="s">
        <v>64</v>
      </c>
      <c r="D1382" s="1" t="s">
        <v>66</v>
      </c>
      <c r="E1382" s="193"/>
      <c r="G1382" s="1" t="s">
        <v>1247</v>
      </c>
      <c r="H1382" s="1" t="s">
        <v>1275</v>
      </c>
      <c r="I1382" s="1" t="s">
        <v>1241</v>
      </c>
      <c r="J1382" s="56">
        <v>20</v>
      </c>
      <c r="K1382" s="81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57">
        <f>ROUND(Tableau1[[#This Row],[Prix_Unit_HT]],2)*Tableau1[[#This Row],[Qte_commande]]</f>
        <v>97.2</v>
      </c>
      <c r="P1382" s="57">
        <f>ROUND(Tableau1[[#This Row],[Prix_Unit_TTC]],2)*Tableau1[[#This Row],[Qte_commande]]</f>
        <v>102</v>
      </c>
      <c r="Q1382" s="1">
        <v>34.29</v>
      </c>
      <c r="R13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2" s="1"/>
      <c r="V1382" s="1"/>
    </row>
    <row r="1383" spans="1:22" ht="14.7" customHeight="1" x14ac:dyDescent="0.25">
      <c r="A1383" s="2">
        <v>43501</v>
      </c>
      <c r="B1383" s="56" t="s">
        <v>185</v>
      </c>
      <c r="C1383" s="1" t="s">
        <v>64</v>
      </c>
      <c r="D1383" s="1" t="s">
        <v>66</v>
      </c>
      <c r="E1383" s="193"/>
      <c r="G1383" s="1" t="s">
        <v>1247</v>
      </c>
      <c r="H1383" s="1" t="s">
        <v>1275</v>
      </c>
      <c r="I1383" s="1" t="s">
        <v>1237</v>
      </c>
      <c r="J1383" s="56">
        <v>20</v>
      </c>
      <c r="K1383" s="81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57">
        <f>ROUND(Tableau1[[#This Row],[Prix_Unit_HT]],2)*Tableau1[[#This Row],[Qte_commande]]</f>
        <v>97.2</v>
      </c>
      <c r="P1383" s="57">
        <f>ROUND(Tableau1[[#This Row],[Prix_Unit_TTC]],2)*Tableau1[[#This Row],[Qte_commande]]</f>
        <v>102</v>
      </c>
      <c r="Q1383" s="1">
        <v>34.29</v>
      </c>
      <c r="R13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383" s="1"/>
      <c r="V1383" s="1"/>
    </row>
    <row r="1384" spans="1:22" ht="14.7" customHeight="1" x14ac:dyDescent="0.25">
      <c r="A1384" s="2">
        <v>43503</v>
      </c>
      <c r="B1384" s="56" t="s">
        <v>102</v>
      </c>
      <c r="C1384" s="1" t="s">
        <v>97</v>
      </c>
      <c r="D1384" s="1" t="s">
        <v>20</v>
      </c>
      <c r="E1384" s="193"/>
      <c r="G1384" s="1" t="s">
        <v>1247</v>
      </c>
      <c r="H1384" s="1" t="s">
        <v>1274</v>
      </c>
      <c r="I1384" s="1" t="s">
        <v>1175</v>
      </c>
      <c r="J1384" s="56">
        <v>70</v>
      </c>
      <c r="K1384" s="81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57">
        <f>ROUND(Tableau1[[#This Row],[Prix_Unit_HT]],2)*Tableau1[[#This Row],[Qte_commande]]</f>
        <v>826.9799999999999</v>
      </c>
      <c r="P1384" s="57">
        <f>ROUND(Tableau1[[#This Row],[Prix_Unit_TTC]],2)*Tableau1[[#This Row],[Qte_commande]]</f>
        <v>992.64</v>
      </c>
      <c r="Q1384" s="1">
        <v>66</v>
      </c>
      <c r="R13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4" s="1"/>
      <c r="V1384" s="1"/>
    </row>
    <row r="1385" spans="1:22" ht="14.7" customHeight="1" x14ac:dyDescent="0.25">
      <c r="A1385" s="2">
        <v>43503</v>
      </c>
      <c r="B1385" s="56" t="s">
        <v>102</v>
      </c>
      <c r="C1385" s="1" t="s">
        <v>97</v>
      </c>
      <c r="D1385" s="1" t="s">
        <v>20</v>
      </c>
      <c r="E1385" s="193"/>
      <c r="G1385" s="1" t="s">
        <v>1247</v>
      </c>
      <c r="H1385" s="1" t="s">
        <v>1274</v>
      </c>
      <c r="I1385" s="1" t="s">
        <v>1188</v>
      </c>
      <c r="J1385" s="56">
        <v>70</v>
      </c>
      <c r="K1385" s="81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57">
        <f>ROUND(Tableau1[[#This Row],[Prix_Unit_HT]],2)*Tableau1[[#This Row],[Qte_commande]]</f>
        <v>196.20000000000002</v>
      </c>
      <c r="P1385" s="57">
        <f>ROUND(Tableau1[[#This Row],[Prix_Unit_TTC]],2)*Tableau1[[#This Row],[Qte_commande]]</f>
        <v>235.44</v>
      </c>
      <c r="Q1385" s="1">
        <v>12</v>
      </c>
      <c r="R13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5" s="1"/>
      <c r="V1385" s="1"/>
    </row>
    <row r="1386" spans="1:22" ht="14.7" customHeight="1" x14ac:dyDescent="0.25">
      <c r="A1386" s="2">
        <v>43503</v>
      </c>
      <c r="B1386" s="56" t="s">
        <v>102</v>
      </c>
      <c r="C1386" s="1" t="s">
        <v>97</v>
      </c>
      <c r="D1386" s="1" t="s">
        <v>20</v>
      </c>
      <c r="E1386" s="193"/>
      <c r="G1386" s="1" t="s">
        <v>1247</v>
      </c>
      <c r="H1386" s="1" t="s">
        <v>1274</v>
      </c>
      <c r="I1386" s="1" t="s">
        <v>1189</v>
      </c>
      <c r="J1386" s="56">
        <v>70</v>
      </c>
      <c r="K1386" s="81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57">
        <f>ROUND(Tableau1[[#This Row],[Prix_Unit_HT]],2)*Tableau1[[#This Row],[Qte_commande]]</f>
        <v>176.28</v>
      </c>
      <c r="P1386" s="57">
        <f>ROUND(Tableau1[[#This Row],[Prix_Unit_TTC]],2)*Tableau1[[#This Row],[Qte_commande]]</f>
        <v>211.56</v>
      </c>
      <c r="Q1386" s="1">
        <v>12</v>
      </c>
      <c r="R13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86" s="1"/>
      <c r="V1386" s="1"/>
    </row>
    <row r="1387" spans="1:22" ht="14.7" customHeight="1" x14ac:dyDescent="0.25">
      <c r="A1387" s="2">
        <v>43507</v>
      </c>
      <c r="B1387" s="56" t="s">
        <v>259</v>
      </c>
      <c r="C1387" s="1" t="s">
        <v>94</v>
      </c>
      <c r="D1387" s="1" t="s">
        <v>96</v>
      </c>
      <c r="E1387" s="193"/>
      <c r="G1387" s="1" t="s">
        <v>1247</v>
      </c>
      <c r="H1387" s="7" t="s">
        <v>1274</v>
      </c>
      <c r="I1387" s="7" t="s">
        <v>1197</v>
      </c>
      <c r="J1387" s="56">
        <v>70</v>
      </c>
      <c r="K1387" s="81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57">
        <f>ROUND(Tableau1[[#This Row],[Prix_Unit_HT]],2)*Tableau1[[#This Row],[Qte_commande]]</f>
        <v>178.98</v>
      </c>
      <c r="P1387" s="57">
        <f>ROUND(Tableau1[[#This Row],[Prix_Unit_TTC]],2)*Tableau1[[#This Row],[Qte_commande]]</f>
        <v>214.74</v>
      </c>
      <c r="Q1387" s="1">
        <v>6</v>
      </c>
      <c r="R13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87" s="1"/>
      <c r="V1387" s="1"/>
    </row>
    <row r="1388" spans="1:22" ht="14.7" customHeight="1" x14ac:dyDescent="0.25">
      <c r="A1388" s="2">
        <v>43507</v>
      </c>
      <c r="B1388" s="56" t="s">
        <v>234</v>
      </c>
      <c r="C1388" s="1" t="s">
        <v>226</v>
      </c>
      <c r="D1388" s="1" t="s">
        <v>228</v>
      </c>
      <c r="E1388" s="193"/>
      <c r="G1388" s="1" t="s">
        <v>1247</v>
      </c>
      <c r="H1388" s="1" t="s">
        <v>1274</v>
      </c>
      <c r="I1388" s="1" t="s">
        <v>1175</v>
      </c>
      <c r="J1388" s="56">
        <v>70</v>
      </c>
      <c r="K1388" s="81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57">
        <f>ROUND(Tableau1[[#This Row],[Prix_Unit_HT]],2)*Tableau1[[#This Row],[Qte_commande]]</f>
        <v>2180.2199999999998</v>
      </c>
      <c r="P1388" s="57">
        <f>ROUND(Tableau1[[#This Row],[Prix_Unit_TTC]],2)*Tableau1[[#This Row],[Qte_commande]]</f>
        <v>2616.96</v>
      </c>
      <c r="Q1388" s="1">
        <v>174</v>
      </c>
      <c r="R13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388" s="1"/>
      <c r="V1388" s="1"/>
    </row>
    <row r="1389" spans="1:22" ht="14.7" customHeight="1" x14ac:dyDescent="0.25">
      <c r="A1389" s="2">
        <v>43507</v>
      </c>
      <c r="B1389" s="56" t="s">
        <v>234</v>
      </c>
      <c r="C1389" s="1" t="s">
        <v>226</v>
      </c>
      <c r="D1389" s="1" t="s">
        <v>228</v>
      </c>
      <c r="E1389" s="193"/>
      <c r="G1389" s="1" t="s">
        <v>1247</v>
      </c>
      <c r="H1389" s="1" t="s">
        <v>1274</v>
      </c>
      <c r="I1389" s="1" t="s">
        <v>1175</v>
      </c>
      <c r="J1389" s="56">
        <v>70</v>
      </c>
      <c r="K1389" s="81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57">
        <f>ROUND(Tableau1[[#This Row],[Prix_Unit_HT]],2)*Tableau1[[#This Row],[Qte_commande]]</f>
        <v>826.9799999999999</v>
      </c>
      <c r="P1389" s="57">
        <f>ROUND(Tableau1[[#This Row],[Prix_Unit_TTC]],2)*Tableau1[[#This Row],[Qte_commande]]</f>
        <v>992.64</v>
      </c>
      <c r="Q1389" s="1">
        <v>66</v>
      </c>
      <c r="R13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66.000000000000014</v>
      </c>
      <c r="U1389" s="1"/>
      <c r="V1389" s="1"/>
    </row>
    <row r="1390" spans="1:22" ht="14.7" customHeight="1" x14ac:dyDescent="0.25">
      <c r="A1390" s="2">
        <v>43507</v>
      </c>
      <c r="B1390" s="56" t="s">
        <v>259</v>
      </c>
      <c r="C1390" s="1" t="s">
        <v>94</v>
      </c>
      <c r="D1390" s="1" t="s">
        <v>96</v>
      </c>
      <c r="E1390" s="193"/>
      <c r="G1390" s="1" t="s">
        <v>1247</v>
      </c>
      <c r="H1390" s="1" t="s">
        <v>1274</v>
      </c>
      <c r="I1390" s="1" t="s">
        <v>1175</v>
      </c>
      <c r="J1390" s="56">
        <v>175</v>
      </c>
      <c r="K1390" s="81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57">
        <f>ROUND(Tableau1[[#This Row],[Prix_Unit_HT]],2)*Tableau1[[#This Row],[Qte_commande]]</f>
        <v>2602.8000000000002</v>
      </c>
      <c r="P1390" s="57">
        <f>ROUND(Tableau1[[#This Row],[Prix_Unit_TTC]],2)*Tableau1[[#This Row],[Qte_commande]]</f>
        <v>3123.0000000000005</v>
      </c>
      <c r="Q1390" s="1">
        <v>225</v>
      </c>
      <c r="R13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225.00000000000003</v>
      </c>
      <c r="U1390" s="1"/>
      <c r="V1390" s="1"/>
    </row>
    <row r="1391" spans="1:22" ht="14.7" customHeight="1" x14ac:dyDescent="0.25">
      <c r="A1391" s="2">
        <v>43508</v>
      </c>
      <c r="B1391" s="56" t="s">
        <v>3</v>
      </c>
      <c r="C1391" s="1" t="s">
        <v>2</v>
      </c>
      <c r="D1391" s="1" t="s">
        <v>4</v>
      </c>
      <c r="E1391" s="193"/>
      <c r="G1391" s="1" t="s">
        <v>1247</v>
      </c>
      <c r="H1391" s="7" t="s">
        <v>1275</v>
      </c>
      <c r="I1391" s="7" t="s">
        <v>1240</v>
      </c>
      <c r="J1391" s="56">
        <v>20</v>
      </c>
      <c r="K1391" s="81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57">
        <f>ROUND(Tableau1[[#This Row],[Prix_Unit_HT]],2)*Tableau1[[#This Row],[Qte_commande]]</f>
        <v>38.880000000000003</v>
      </c>
      <c r="P1391" s="57">
        <f>ROUND(Tableau1[[#This Row],[Prix_Unit_TTC]],2)*Tableau1[[#This Row],[Qte_commande]]</f>
        <v>40.799999999999997</v>
      </c>
      <c r="Q1391" s="1">
        <v>13.71</v>
      </c>
      <c r="R13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1" s="1"/>
      <c r="V1391" s="1"/>
    </row>
    <row r="1392" spans="1:22" ht="14.7" customHeight="1" x14ac:dyDescent="0.25">
      <c r="A1392" s="2">
        <v>43508</v>
      </c>
      <c r="B1392" s="56" t="s">
        <v>3</v>
      </c>
      <c r="C1392" s="1" t="s">
        <v>2</v>
      </c>
      <c r="D1392" s="1" t="s">
        <v>4</v>
      </c>
      <c r="E1392" s="193"/>
      <c r="G1392" s="1" t="s">
        <v>1247</v>
      </c>
      <c r="H1392" s="7" t="s">
        <v>1274</v>
      </c>
      <c r="I1392" s="7" t="s">
        <v>1197</v>
      </c>
      <c r="J1392" s="56">
        <v>70</v>
      </c>
      <c r="K1392" s="81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57">
        <f>ROUND(Tableau1[[#This Row],[Prix_Unit_HT]],2)*Tableau1[[#This Row],[Qte_commande]]</f>
        <v>357.96</v>
      </c>
      <c r="P1392" s="57">
        <f>ROUND(Tableau1[[#This Row],[Prix_Unit_TTC]],2)*Tableau1[[#This Row],[Qte_commande]]</f>
        <v>429.48</v>
      </c>
      <c r="Q1392" s="1">
        <v>12</v>
      </c>
      <c r="R13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2" s="1"/>
      <c r="V1392" s="1"/>
    </row>
    <row r="1393" spans="1:22" ht="14.7" customHeight="1" x14ac:dyDescent="0.25">
      <c r="A1393" s="2">
        <v>43508</v>
      </c>
      <c r="B1393" s="56" t="s">
        <v>3</v>
      </c>
      <c r="C1393" s="1" t="s">
        <v>2</v>
      </c>
      <c r="D1393" s="1" t="s">
        <v>4</v>
      </c>
      <c r="E1393" s="193"/>
      <c r="G1393" s="1" t="s">
        <v>1247</v>
      </c>
      <c r="H1393" s="1" t="s">
        <v>1275</v>
      </c>
      <c r="I1393" s="1" t="s">
        <v>1236</v>
      </c>
      <c r="J1393" s="56">
        <v>20</v>
      </c>
      <c r="K1393" s="81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57">
        <f>ROUND(Tableau1[[#This Row],[Prix_Unit_HT]],2)*Tableau1[[#This Row],[Qte_commande]]</f>
        <v>19.440000000000001</v>
      </c>
      <c r="P1393" s="57">
        <f>ROUND(Tableau1[[#This Row],[Prix_Unit_TTC]],2)*Tableau1[[#This Row],[Qte_commande]]</f>
        <v>20.399999999999999</v>
      </c>
      <c r="Q1393" s="1">
        <v>6.86</v>
      </c>
      <c r="R13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393" s="1"/>
      <c r="V1393" s="1"/>
    </row>
    <row r="1394" spans="1:22" ht="14.7" customHeight="1" x14ac:dyDescent="0.25">
      <c r="A1394" s="2">
        <v>43508</v>
      </c>
      <c r="B1394" s="56" t="s">
        <v>3</v>
      </c>
      <c r="C1394" s="1" t="s">
        <v>2</v>
      </c>
      <c r="D1394" s="1" t="s">
        <v>4</v>
      </c>
      <c r="E1394" s="193"/>
      <c r="G1394" s="1" t="s">
        <v>1247</v>
      </c>
      <c r="H1394" s="1" t="s">
        <v>1274</v>
      </c>
      <c r="I1394" s="1" t="s">
        <v>1226</v>
      </c>
      <c r="J1394" s="56">
        <v>70</v>
      </c>
      <c r="K1394" s="81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57">
        <f>ROUND(Tableau1[[#This Row],[Prix_Unit_HT]],2)*Tableau1[[#This Row],[Qte_commande]]</f>
        <v>241.92000000000002</v>
      </c>
      <c r="P1394" s="57">
        <f>ROUND(Tableau1[[#This Row],[Prix_Unit_TTC]],2)*Tableau1[[#This Row],[Qte_commande]]</f>
        <v>290.28000000000003</v>
      </c>
      <c r="Q1394" s="1">
        <v>12</v>
      </c>
      <c r="R13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4" s="1"/>
      <c r="V1394" s="1"/>
    </row>
    <row r="1395" spans="1:22" ht="14.7" customHeight="1" x14ac:dyDescent="0.25">
      <c r="A1395" s="2">
        <v>43508</v>
      </c>
      <c r="B1395" s="56" t="s">
        <v>3</v>
      </c>
      <c r="C1395" s="1" t="s">
        <v>2</v>
      </c>
      <c r="D1395" s="1" t="s">
        <v>4</v>
      </c>
      <c r="E1395" s="193"/>
      <c r="G1395" s="1" t="s">
        <v>1247</v>
      </c>
      <c r="H1395" s="1" t="s">
        <v>1274</v>
      </c>
      <c r="I1395" s="1" t="s">
        <v>1175</v>
      </c>
      <c r="J1395" s="56">
        <v>70</v>
      </c>
      <c r="K1395" s="81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57">
        <f>ROUND(Tableau1[[#This Row],[Prix_Unit_HT]],2)*Tableau1[[#This Row],[Qte_commande]]</f>
        <v>751.8</v>
      </c>
      <c r="P1395" s="57">
        <f>ROUND(Tableau1[[#This Row],[Prix_Unit_TTC]],2)*Tableau1[[#This Row],[Qte_commande]]</f>
        <v>902.4</v>
      </c>
      <c r="Q1395" s="1">
        <v>60</v>
      </c>
      <c r="R13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395" s="1"/>
      <c r="V1395" s="1"/>
    </row>
    <row r="1396" spans="1:22" ht="14.7" customHeight="1" x14ac:dyDescent="0.25">
      <c r="A1396" s="2">
        <v>43508</v>
      </c>
      <c r="B1396" s="56" t="s">
        <v>3</v>
      </c>
      <c r="C1396" s="1" t="s">
        <v>2</v>
      </c>
      <c r="D1396" s="1" t="s">
        <v>4</v>
      </c>
      <c r="E1396" s="193"/>
      <c r="G1396" s="1" t="s">
        <v>1247</v>
      </c>
      <c r="H1396" s="1" t="s">
        <v>1274</v>
      </c>
      <c r="I1396" s="1" t="s">
        <v>1188</v>
      </c>
      <c r="J1396" s="56">
        <v>70</v>
      </c>
      <c r="K1396" s="81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57">
        <f>ROUND(Tableau1[[#This Row],[Prix_Unit_HT]],2)*Tableau1[[#This Row],[Qte_commande]]</f>
        <v>196.20000000000002</v>
      </c>
      <c r="P1396" s="57">
        <f>ROUND(Tableau1[[#This Row],[Prix_Unit_TTC]],2)*Tableau1[[#This Row],[Qte_commande]]</f>
        <v>235.44</v>
      </c>
      <c r="Q1396" s="1">
        <v>12</v>
      </c>
      <c r="R13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396" s="1"/>
      <c r="V1396" s="1"/>
    </row>
    <row r="1397" spans="1:22" ht="14.7" customHeight="1" x14ac:dyDescent="0.25">
      <c r="A1397" s="2">
        <v>43508</v>
      </c>
      <c r="B1397" s="56" t="s">
        <v>3</v>
      </c>
      <c r="C1397" s="1" t="s">
        <v>2</v>
      </c>
      <c r="D1397" s="1" t="s">
        <v>4</v>
      </c>
      <c r="E1397" s="193"/>
      <c r="G1397" s="1" t="s">
        <v>1247</v>
      </c>
      <c r="H1397" s="1" t="s">
        <v>1274</v>
      </c>
      <c r="I1397" s="7" t="s">
        <v>1190</v>
      </c>
      <c r="J1397" s="56">
        <v>70</v>
      </c>
      <c r="K1397" s="81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57">
        <f>ROUND(Tableau1[[#This Row],[Prix_Unit_HT]],2)*Tableau1[[#This Row],[Qte_commande]]</f>
        <v>360</v>
      </c>
      <c r="P1397" s="57">
        <f>ROUND(Tableau1[[#This Row],[Prix_Unit_TTC]],2)*Tableau1[[#This Row],[Qte_commande]]</f>
        <v>432</v>
      </c>
      <c r="Q1397" s="1">
        <v>18</v>
      </c>
      <c r="R13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397" s="1"/>
      <c r="V1397" s="1"/>
    </row>
    <row r="1398" spans="1:22" ht="14.7" customHeight="1" x14ac:dyDescent="0.25">
      <c r="A1398" s="2">
        <v>43508</v>
      </c>
      <c r="B1398" s="56" t="s">
        <v>3</v>
      </c>
      <c r="C1398" s="1" t="s">
        <v>2</v>
      </c>
      <c r="D1398" s="1" t="s">
        <v>4</v>
      </c>
      <c r="E1398" s="193"/>
      <c r="G1398" s="1" t="s">
        <v>1247</v>
      </c>
      <c r="H1398" s="1" t="s">
        <v>1274</v>
      </c>
      <c r="I1398" s="7" t="s">
        <v>1199</v>
      </c>
      <c r="J1398" s="56">
        <v>70</v>
      </c>
      <c r="K1398" s="81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57">
        <f>ROUND(Tableau1[[#This Row],[Prix_Unit_HT]],2)*Tableau1[[#This Row],[Qte_commande]]</f>
        <v>428.46</v>
      </c>
      <c r="P1398" s="57">
        <f>ROUND(Tableau1[[#This Row],[Prix_Unit_TTC]],2)*Tableau1[[#This Row],[Qte_commande]]</f>
        <v>514.14</v>
      </c>
      <c r="Q1398" s="1">
        <v>6</v>
      </c>
      <c r="R13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398" s="1"/>
      <c r="V1398" s="1"/>
    </row>
    <row r="1399" spans="1:22" ht="14.7" customHeight="1" x14ac:dyDescent="0.25">
      <c r="A1399" s="2">
        <v>43508</v>
      </c>
      <c r="B1399" s="56" t="s">
        <v>3</v>
      </c>
      <c r="C1399" s="1" t="s">
        <v>2</v>
      </c>
      <c r="D1399" s="1" t="s">
        <v>4</v>
      </c>
      <c r="E1399" s="193"/>
      <c r="G1399" s="1" t="s">
        <v>1247</v>
      </c>
      <c r="H1399" s="1" t="s">
        <v>1275</v>
      </c>
      <c r="I1399" s="1" t="s">
        <v>1241</v>
      </c>
      <c r="J1399" s="56">
        <v>20</v>
      </c>
      <c r="K1399" s="81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57">
        <f>ROUND(Tableau1[[#This Row],[Prix_Unit_HT]],2)*Tableau1[[#This Row],[Qte_commande]]</f>
        <v>38.880000000000003</v>
      </c>
      <c r="P1399" s="57">
        <f>ROUND(Tableau1[[#This Row],[Prix_Unit_TTC]],2)*Tableau1[[#This Row],[Qte_commande]]</f>
        <v>40.799999999999997</v>
      </c>
      <c r="Q1399" s="1">
        <v>13.71</v>
      </c>
      <c r="R13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399" s="1"/>
      <c r="V1399" s="1"/>
    </row>
    <row r="1400" spans="1:22" ht="14.7" customHeight="1" x14ac:dyDescent="0.25">
      <c r="A1400" s="2">
        <v>43511</v>
      </c>
      <c r="B1400" s="56" t="s">
        <v>186</v>
      </c>
      <c r="C1400" s="1" t="s">
        <v>61</v>
      </c>
      <c r="D1400" s="1" t="s">
        <v>63</v>
      </c>
      <c r="E1400" s="193"/>
      <c r="G1400" s="1" t="s">
        <v>1247</v>
      </c>
      <c r="H1400" s="7" t="s">
        <v>1275</v>
      </c>
      <c r="I1400" s="7" t="s">
        <v>1239</v>
      </c>
      <c r="J1400" s="56">
        <v>20</v>
      </c>
      <c r="K1400" s="81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57">
        <f>ROUND(Tableau1[[#This Row],[Prix_Unit_HT]],2)*Tableau1[[#This Row],[Qte_commande]]</f>
        <v>38.880000000000003</v>
      </c>
      <c r="P1400" s="57">
        <f>ROUND(Tableau1[[#This Row],[Prix_Unit_TTC]],2)*Tableau1[[#This Row],[Qte_commande]]</f>
        <v>40.799999999999997</v>
      </c>
      <c r="Q1400" s="1">
        <v>13.71</v>
      </c>
      <c r="R14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0" s="1"/>
      <c r="V1400" s="1"/>
    </row>
    <row r="1401" spans="1:22" ht="14.7" customHeight="1" x14ac:dyDescent="0.25">
      <c r="A1401" s="2">
        <v>43511</v>
      </c>
      <c r="B1401" s="56" t="s">
        <v>186</v>
      </c>
      <c r="C1401" s="1" t="s">
        <v>61</v>
      </c>
      <c r="D1401" s="1" t="s">
        <v>63</v>
      </c>
      <c r="E1401" s="193"/>
      <c r="G1401" s="1" t="s">
        <v>1247</v>
      </c>
      <c r="H1401" s="7" t="s">
        <v>1275</v>
      </c>
      <c r="I1401" s="7" t="s">
        <v>1240</v>
      </c>
      <c r="J1401" s="56">
        <v>20</v>
      </c>
      <c r="K1401" s="81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57">
        <f>ROUND(Tableau1[[#This Row],[Prix_Unit_HT]],2)*Tableau1[[#This Row],[Qte_commande]]</f>
        <v>19.440000000000001</v>
      </c>
      <c r="P1401" s="57">
        <f>ROUND(Tableau1[[#This Row],[Prix_Unit_TTC]],2)*Tableau1[[#This Row],[Qte_commande]]</f>
        <v>20.399999999999999</v>
      </c>
      <c r="Q1401" s="1">
        <v>6.86</v>
      </c>
      <c r="R14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1" s="1"/>
      <c r="V1401" s="1"/>
    </row>
    <row r="1402" spans="1:22" ht="14.7" customHeight="1" x14ac:dyDescent="0.25">
      <c r="A1402" s="2">
        <v>43511</v>
      </c>
      <c r="B1402" s="56" t="s">
        <v>186</v>
      </c>
      <c r="C1402" s="1" t="s">
        <v>61</v>
      </c>
      <c r="D1402" s="1" t="s">
        <v>63</v>
      </c>
      <c r="E1402" s="193"/>
      <c r="G1402" s="1" t="s">
        <v>1247</v>
      </c>
      <c r="H1402" s="7" t="s">
        <v>1275</v>
      </c>
      <c r="I1402" s="7" t="s">
        <v>1242</v>
      </c>
      <c r="J1402" s="56">
        <v>20</v>
      </c>
      <c r="K1402" s="81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57">
        <f>ROUND(Tableau1[[#This Row],[Prix_Unit_HT]],2)*Tableau1[[#This Row],[Qte_commande]]</f>
        <v>19.440000000000001</v>
      </c>
      <c r="P1402" s="57">
        <f>ROUND(Tableau1[[#This Row],[Prix_Unit_TTC]],2)*Tableau1[[#This Row],[Qte_commande]]</f>
        <v>20.399999999999999</v>
      </c>
      <c r="Q1402" s="1">
        <v>6.86</v>
      </c>
      <c r="R14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02" s="1"/>
      <c r="V1402" s="1"/>
    </row>
    <row r="1403" spans="1:22" ht="14.7" customHeight="1" x14ac:dyDescent="0.25">
      <c r="A1403" s="2">
        <v>43511</v>
      </c>
      <c r="B1403" s="56" t="s">
        <v>186</v>
      </c>
      <c r="C1403" s="1" t="s">
        <v>61</v>
      </c>
      <c r="D1403" s="1" t="s">
        <v>63</v>
      </c>
      <c r="E1403" s="193"/>
      <c r="G1403" s="1" t="s">
        <v>1247</v>
      </c>
      <c r="H1403" s="1" t="s">
        <v>1275</v>
      </c>
      <c r="I1403" s="1" t="s">
        <v>1236</v>
      </c>
      <c r="J1403" s="56">
        <v>20</v>
      </c>
      <c r="K1403" s="81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57">
        <f>ROUND(Tableau1[[#This Row],[Prix_Unit_HT]],2)*Tableau1[[#This Row],[Qte_commande]]</f>
        <v>38.880000000000003</v>
      </c>
      <c r="P1403" s="57">
        <f>ROUND(Tableau1[[#This Row],[Prix_Unit_TTC]],2)*Tableau1[[#This Row],[Qte_commande]]</f>
        <v>40.799999999999997</v>
      </c>
      <c r="Q1403" s="1">
        <v>13.71</v>
      </c>
      <c r="R14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3" s="1"/>
      <c r="V1403" s="1"/>
    </row>
    <row r="1404" spans="1:22" ht="14.7" customHeight="1" x14ac:dyDescent="0.25">
      <c r="A1404" s="2">
        <v>43511</v>
      </c>
      <c r="B1404" s="56" t="s">
        <v>75</v>
      </c>
      <c r="C1404" s="1" t="s">
        <v>70</v>
      </c>
      <c r="D1404" s="1" t="s">
        <v>20</v>
      </c>
      <c r="E1404" s="193"/>
      <c r="G1404" s="1" t="s">
        <v>1247</v>
      </c>
      <c r="H1404" s="1" t="s">
        <v>1274</v>
      </c>
      <c r="I1404" s="1" t="s">
        <v>1175</v>
      </c>
      <c r="J1404" s="56">
        <v>175</v>
      </c>
      <c r="K1404" s="81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57">
        <f>ROUND(Tableau1[[#This Row],[Prix_Unit_HT]],2)*Tableau1[[#This Row],[Qte_commande]]</f>
        <v>347.04</v>
      </c>
      <c r="P1404" s="57">
        <f>ROUND(Tableau1[[#This Row],[Prix_Unit_TTC]],2)*Tableau1[[#This Row],[Qte_commande]]</f>
        <v>416.40000000000003</v>
      </c>
      <c r="Q1404" s="1">
        <v>30</v>
      </c>
      <c r="R14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04" s="1"/>
      <c r="V1404" s="1"/>
    </row>
    <row r="1405" spans="1:22" ht="14.7" customHeight="1" x14ac:dyDescent="0.25">
      <c r="A1405" s="2">
        <v>43511</v>
      </c>
      <c r="B1405" s="56" t="s">
        <v>186</v>
      </c>
      <c r="C1405" s="1" t="s">
        <v>61</v>
      </c>
      <c r="D1405" s="1" t="s">
        <v>63</v>
      </c>
      <c r="E1405" s="193"/>
      <c r="G1405" s="1" t="s">
        <v>1163</v>
      </c>
      <c r="H1405" s="1" t="s">
        <v>1275</v>
      </c>
      <c r="I1405" s="1" t="s">
        <v>1243</v>
      </c>
      <c r="J1405" s="56">
        <v>20</v>
      </c>
      <c r="K1405" s="81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57">
        <f>ROUND(Tableau1[[#This Row],[Prix_Unit_HT]],2)*Tableau1[[#This Row],[Qte_commande]]</f>
        <v>42.72</v>
      </c>
      <c r="P1405" s="57">
        <f>ROUND(Tableau1[[#This Row],[Prix_Unit_TTC]],2)*Tableau1[[#This Row],[Qte_commande]]</f>
        <v>45.12</v>
      </c>
      <c r="Q1405" s="1">
        <v>13.71</v>
      </c>
      <c r="R14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05" s="1"/>
      <c r="V1405" s="1"/>
    </row>
    <row r="1406" spans="1:22" ht="14.7" customHeight="1" x14ac:dyDescent="0.25">
      <c r="A1406" s="2">
        <v>43511</v>
      </c>
      <c r="B1406" s="56" t="s">
        <v>75</v>
      </c>
      <c r="C1406" s="1" t="s">
        <v>70</v>
      </c>
      <c r="D1406" s="1" t="s">
        <v>20</v>
      </c>
      <c r="E1406" s="193"/>
      <c r="G1406" s="1" t="s">
        <v>1163</v>
      </c>
      <c r="H1406" s="1" t="s">
        <v>1274</v>
      </c>
      <c r="I1406" s="1" t="s">
        <v>1216</v>
      </c>
      <c r="J1406" s="56">
        <v>100</v>
      </c>
      <c r="K1406" s="81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57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57">
        <f>ROUND(Tableau1[[#This Row],[Prix_Unit_HT]],2)*Tableau1[[#This Row],[Qte_commande]]</f>
        <v>0</v>
      </c>
      <c r="P1406" s="57">
        <f>ROUND(Tableau1[[#This Row],[Prix_Unit_TTC]],2)*Tableau1[[#This Row],[Qte_commande]]</f>
        <v>0</v>
      </c>
      <c r="Q1406" s="1">
        <v>51.43</v>
      </c>
      <c r="R14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  <c r="U1406" s="1"/>
      <c r="V1406" s="1"/>
    </row>
    <row r="1407" spans="1:22" ht="14.7" customHeight="1" x14ac:dyDescent="0.25">
      <c r="A1407" s="2">
        <v>43511</v>
      </c>
      <c r="B1407" s="56" t="s">
        <v>186</v>
      </c>
      <c r="C1407" s="1" t="s">
        <v>61</v>
      </c>
      <c r="D1407" s="1" t="s">
        <v>63</v>
      </c>
      <c r="E1407" s="193"/>
      <c r="G1407" s="1" t="s">
        <v>1247</v>
      </c>
      <c r="H1407" s="1" t="s">
        <v>1275</v>
      </c>
      <c r="I1407" s="1" t="s">
        <v>1241</v>
      </c>
      <c r="J1407" s="56">
        <v>20</v>
      </c>
      <c r="K1407" s="81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57">
        <f>ROUND(Tableau1[[#This Row],[Prix_Unit_HT]],2)*Tableau1[[#This Row],[Qte_commande]]</f>
        <v>97.2</v>
      </c>
      <c r="P1407" s="57">
        <f>ROUND(Tableau1[[#This Row],[Prix_Unit_TTC]],2)*Tableau1[[#This Row],[Qte_commande]]</f>
        <v>102</v>
      </c>
      <c r="Q1407" s="1">
        <v>34.29</v>
      </c>
      <c r="R14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07" s="1"/>
      <c r="V1407" s="1"/>
    </row>
    <row r="1408" spans="1:22" ht="14.7" customHeight="1" x14ac:dyDescent="0.25">
      <c r="A1408" s="2">
        <v>43511</v>
      </c>
      <c r="B1408" s="56" t="s">
        <v>186</v>
      </c>
      <c r="C1408" s="1" t="s">
        <v>61</v>
      </c>
      <c r="D1408" s="1" t="s">
        <v>63</v>
      </c>
      <c r="E1408" s="193"/>
      <c r="G1408" s="1" t="s">
        <v>1247</v>
      </c>
      <c r="H1408" s="1" t="s">
        <v>1275</v>
      </c>
      <c r="I1408" s="1" t="s">
        <v>1237</v>
      </c>
      <c r="J1408" s="56">
        <v>20</v>
      </c>
      <c r="K1408" s="81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57">
        <f>ROUND(Tableau1[[#This Row],[Prix_Unit_HT]],2)*Tableau1[[#This Row],[Qte_commande]]</f>
        <v>155.52000000000001</v>
      </c>
      <c r="P1408" s="57">
        <f>ROUND(Tableau1[[#This Row],[Prix_Unit_TTC]],2)*Tableau1[[#This Row],[Qte_commande]]</f>
        <v>163.19999999999999</v>
      </c>
      <c r="Q1408" s="1">
        <v>54.86</v>
      </c>
      <c r="R14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408" s="1"/>
      <c r="V1408" s="1"/>
    </row>
    <row r="1409" spans="1:22" ht="14.7" customHeight="1" x14ac:dyDescent="0.25">
      <c r="A1409" s="2">
        <v>43515</v>
      </c>
      <c r="B1409" s="56" t="s">
        <v>223</v>
      </c>
      <c r="C1409" s="1" t="s">
        <v>64</v>
      </c>
      <c r="D1409" s="1" t="s">
        <v>66</v>
      </c>
      <c r="E1409" s="193"/>
      <c r="G1409" s="1" t="s">
        <v>1247</v>
      </c>
      <c r="H1409" s="7" t="s">
        <v>1275</v>
      </c>
      <c r="I1409" s="7" t="s">
        <v>1240</v>
      </c>
      <c r="J1409" s="56">
        <v>20</v>
      </c>
      <c r="K1409" s="81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57">
        <f>ROUND(Tableau1[[#This Row],[Prix_Unit_HT]],2)*Tableau1[[#This Row],[Qte_commande]]</f>
        <v>77.760000000000005</v>
      </c>
      <c r="P1409" s="57">
        <f>ROUND(Tableau1[[#This Row],[Prix_Unit_TTC]],2)*Tableau1[[#This Row],[Qte_commande]]</f>
        <v>81.599999999999994</v>
      </c>
      <c r="Q1409" s="1">
        <v>27.43</v>
      </c>
      <c r="R14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09" s="1"/>
      <c r="V1409" s="1"/>
    </row>
    <row r="1410" spans="1:22" ht="14.7" customHeight="1" x14ac:dyDescent="0.25">
      <c r="A1410" s="2">
        <v>43515</v>
      </c>
      <c r="B1410" s="56" t="s">
        <v>223</v>
      </c>
      <c r="C1410" s="1" t="s">
        <v>64</v>
      </c>
      <c r="D1410" s="1" t="s">
        <v>66</v>
      </c>
      <c r="E1410" s="193"/>
      <c r="G1410" s="1" t="s">
        <v>1247</v>
      </c>
      <c r="H1410" s="1" t="s">
        <v>1274</v>
      </c>
      <c r="I1410" s="1" t="s">
        <v>1175</v>
      </c>
      <c r="J1410" s="56">
        <v>70</v>
      </c>
      <c r="K1410" s="81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57">
        <f>ROUND(Tableau1[[#This Row],[Prix_Unit_HT]],2)*Tableau1[[#This Row],[Qte_commande]]</f>
        <v>3007.2</v>
      </c>
      <c r="P1410" s="57">
        <f>ROUND(Tableau1[[#This Row],[Prix_Unit_TTC]],2)*Tableau1[[#This Row],[Qte_commande]]</f>
        <v>3609.6</v>
      </c>
      <c r="Q1410" s="1">
        <v>240</v>
      </c>
      <c r="R14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10" s="1"/>
      <c r="V1410" s="1"/>
    </row>
    <row r="1411" spans="1:22" ht="14.7" customHeight="1" x14ac:dyDescent="0.25">
      <c r="A1411" s="2">
        <v>43531</v>
      </c>
      <c r="B1411" s="56" t="s">
        <v>7</v>
      </c>
      <c r="C1411" s="1" t="s">
        <v>6</v>
      </c>
      <c r="D1411" s="1" t="s">
        <v>8</v>
      </c>
      <c r="E1411" s="193"/>
      <c r="G1411" s="1" t="s">
        <v>1247</v>
      </c>
      <c r="H1411" s="7" t="s">
        <v>1274</v>
      </c>
      <c r="I1411" s="7" t="s">
        <v>1197</v>
      </c>
      <c r="J1411" s="56">
        <v>70</v>
      </c>
      <c r="K1411" s="81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57">
        <f>ROUND(Tableau1[[#This Row],[Prix_Unit_HT]],2)*Tableau1[[#This Row],[Qte_commande]]</f>
        <v>178.98</v>
      </c>
      <c r="P1411" s="57">
        <f>ROUND(Tableau1[[#This Row],[Prix_Unit_TTC]],2)*Tableau1[[#This Row],[Qte_commande]]</f>
        <v>214.74</v>
      </c>
      <c r="Q1411" s="1">
        <v>6</v>
      </c>
      <c r="R14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1" s="1"/>
      <c r="V1411" s="1"/>
    </row>
    <row r="1412" spans="1:22" ht="14.7" customHeight="1" x14ac:dyDescent="0.25">
      <c r="A1412" s="2">
        <v>43531</v>
      </c>
      <c r="B1412" s="56" t="s">
        <v>7</v>
      </c>
      <c r="C1412" s="1" t="s">
        <v>6</v>
      </c>
      <c r="D1412" s="1" t="s">
        <v>8</v>
      </c>
      <c r="E1412" s="193"/>
      <c r="G1412" s="1" t="s">
        <v>1247</v>
      </c>
      <c r="H1412" s="1" t="s">
        <v>1274</v>
      </c>
      <c r="I1412" s="1" t="s">
        <v>1226</v>
      </c>
      <c r="J1412" s="56">
        <v>70</v>
      </c>
      <c r="K1412" s="81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57">
        <f>ROUND(Tableau1[[#This Row],[Prix_Unit_HT]],2)*Tableau1[[#This Row],[Qte_commande]]</f>
        <v>120.96000000000001</v>
      </c>
      <c r="P1412" s="57">
        <f>ROUND(Tableau1[[#This Row],[Prix_Unit_TTC]],2)*Tableau1[[#This Row],[Qte_commande]]</f>
        <v>145.14000000000001</v>
      </c>
      <c r="Q1412" s="1">
        <v>6</v>
      </c>
      <c r="R14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2" s="1"/>
      <c r="V1412" s="1"/>
    </row>
    <row r="1413" spans="1:22" ht="14.7" customHeight="1" x14ac:dyDescent="0.25">
      <c r="A1413" s="2">
        <v>43531</v>
      </c>
      <c r="B1413" s="56" t="s">
        <v>7</v>
      </c>
      <c r="C1413" s="1" t="s">
        <v>6</v>
      </c>
      <c r="D1413" s="1" t="s">
        <v>8</v>
      </c>
      <c r="E1413" s="193"/>
      <c r="G1413" s="1" t="s">
        <v>1247</v>
      </c>
      <c r="H1413" s="1" t="s">
        <v>1274</v>
      </c>
      <c r="I1413" s="1" t="s">
        <v>1175</v>
      </c>
      <c r="J1413" s="56">
        <v>100</v>
      </c>
      <c r="K1413" s="81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57">
        <f>ROUND(Tableau1[[#This Row],[Prix_Unit_HT]],2)*Tableau1[[#This Row],[Qte_commande]]</f>
        <v>1846.8000000000002</v>
      </c>
      <c r="P1413" s="57">
        <f>ROUND(Tableau1[[#This Row],[Prix_Unit_TTC]],2)*Tableau1[[#This Row],[Qte_commande]]</f>
        <v>2216.16</v>
      </c>
      <c r="Q1413" s="1">
        <v>154.29</v>
      </c>
      <c r="R14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154.28571428571431</v>
      </c>
      <c r="U1413" s="1"/>
      <c r="V1413" s="1"/>
    </row>
    <row r="1414" spans="1:22" ht="14.7" customHeight="1" x14ac:dyDescent="0.25">
      <c r="A1414" s="2">
        <v>43531</v>
      </c>
      <c r="B1414" s="56" t="s">
        <v>7</v>
      </c>
      <c r="C1414" s="1" t="s">
        <v>6</v>
      </c>
      <c r="D1414" s="1" t="s">
        <v>8</v>
      </c>
      <c r="E1414" s="193"/>
      <c r="G1414" s="1" t="s">
        <v>1247</v>
      </c>
      <c r="H1414" s="1" t="s">
        <v>1274</v>
      </c>
      <c r="I1414" s="7" t="s">
        <v>1190</v>
      </c>
      <c r="J1414" s="56">
        <v>70</v>
      </c>
      <c r="K1414" s="81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57">
        <f>ROUND(Tableau1[[#This Row],[Prix_Unit_HT]],2)*Tableau1[[#This Row],[Qte_commande]]</f>
        <v>120</v>
      </c>
      <c r="P1414" s="57">
        <f>ROUND(Tableau1[[#This Row],[Prix_Unit_TTC]],2)*Tableau1[[#This Row],[Qte_commande]]</f>
        <v>144</v>
      </c>
      <c r="Q1414" s="1">
        <v>6</v>
      </c>
      <c r="R14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14" s="1"/>
      <c r="V1414" s="1"/>
    </row>
    <row r="1415" spans="1:22" ht="14.7" customHeight="1" x14ac:dyDescent="0.25">
      <c r="A1415" s="2">
        <v>43531</v>
      </c>
      <c r="B1415" s="56" t="s">
        <v>7</v>
      </c>
      <c r="C1415" s="1" t="s">
        <v>6</v>
      </c>
      <c r="D1415" s="1" t="s">
        <v>8</v>
      </c>
      <c r="E1415" s="193"/>
      <c r="G1415" s="1" t="s">
        <v>1247</v>
      </c>
      <c r="H1415" s="1" t="s">
        <v>1274</v>
      </c>
      <c r="I1415" s="1" t="s">
        <v>1218</v>
      </c>
      <c r="J1415" s="56">
        <v>100</v>
      </c>
      <c r="K1415" s="81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57">
        <f>ROUND(Tableau1[[#This Row],[Prix_Unit_HT]],2)*Tableau1[[#This Row],[Qte_commande]]</f>
        <v>1798.9199999999998</v>
      </c>
      <c r="P1415" s="57">
        <f>ROUND(Tableau1[[#This Row],[Prix_Unit_TTC]],2)*Tableau1[[#This Row],[Qte_commande]]</f>
        <v>2158.02</v>
      </c>
      <c r="Q1415" s="1">
        <v>162.86000000000001</v>
      </c>
      <c r="R14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162.85714285714286</v>
      </c>
      <c r="U1415" s="1"/>
      <c r="V1415" s="1"/>
    </row>
    <row r="1416" spans="1:22" ht="14.7" customHeight="1" x14ac:dyDescent="0.25">
      <c r="A1416" s="2">
        <v>43532</v>
      </c>
      <c r="B1416" s="56" t="s">
        <v>187</v>
      </c>
      <c r="C1416" s="1" t="s">
        <v>61</v>
      </c>
      <c r="D1416" s="1" t="s">
        <v>63</v>
      </c>
      <c r="E1416" s="193"/>
      <c r="G1416" s="1" t="s">
        <v>1247</v>
      </c>
      <c r="H1416" s="7" t="s">
        <v>1275</v>
      </c>
      <c r="I1416" s="7" t="s">
        <v>1240</v>
      </c>
      <c r="J1416" s="56">
        <v>20</v>
      </c>
      <c r="K1416" s="81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57">
        <f>ROUND(Tableau1[[#This Row],[Prix_Unit_HT]],2)*Tableau1[[#This Row],[Qte_commande]]</f>
        <v>19.440000000000001</v>
      </c>
      <c r="P1416" s="57">
        <f>ROUND(Tableau1[[#This Row],[Prix_Unit_TTC]],2)*Tableau1[[#This Row],[Qte_commande]]</f>
        <v>20.399999999999999</v>
      </c>
      <c r="Q1416" s="1">
        <v>6.86</v>
      </c>
      <c r="R14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16" s="1"/>
      <c r="V1416" s="1"/>
    </row>
    <row r="1417" spans="1:22" ht="14.7" customHeight="1" x14ac:dyDescent="0.25">
      <c r="A1417" s="2">
        <v>43532</v>
      </c>
      <c r="B1417" s="56" t="s">
        <v>187</v>
      </c>
      <c r="C1417" s="1" t="s">
        <v>61</v>
      </c>
      <c r="D1417" s="1" t="s">
        <v>63</v>
      </c>
      <c r="E1417" s="193"/>
      <c r="G1417" s="1" t="s">
        <v>1247</v>
      </c>
      <c r="H1417" s="7" t="s">
        <v>1275</v>
      </c>
      <c r="I1417" s="7" t="s">
        <v>1242</v>
      </c>
      <c r="J1417" s="56">
        <v>20</v>
      </c>
      <c r="K1417" s="81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57">
        <f>ROUND(Tableau1[[#This Row],[Prix_Unit_HT]],2)*Tableau1[[#This Row],[Qte_commande]]</f>
        <v>97.2</v>
      </c>
      <c r="P1417" s="57">
        <f>ROUND(Tableau1[[#This Row],[Prix_Unit_TTC]],2)*Tableau1[[#This Row],[Qte_commande]]</f>
        <v>102</v>
      </c>
      <c r="Q1417" s="1">
        <v>34.29</v>
      </c>
      <c r="R14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17" s="1"/>
      <c r="V1417" s="1"/>
    </row>
    <row r="1418" spans="1:22" ht="14.7" customHeight="1" x14ac:dyDescent="0.25">
      <c r="A1418" s="2">
        <v>43532</v>
      </c>
      <c r="B1418" s="56" t="s">
        <v>187</v>
      </c>
      <c r="C1418" s="1" t="s">
        <v>61</v>
      </c>
      <c r="D1418" s="1" t="s">
        <v>63</v>
      </c>
      <c r="E1418" s="193"/>
      <c r="G1418" s="1" t="s">
        <v>1247</v>
      </c>
      <c r="H1418" s="1" t="s">
        <v>1275</v>
      </c>
      <c r="I1418" s="1" t="s">
        <v>1236</v>
      </c>
      <c r="J1418" s="56">
        <v>20</v>
      </c>
      <c r="K1418" s="81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57">
        <f>ROUND(Tableau1[[#This Row],[Prix_Unit_HT]],2)*Tableau1[[#This Row],[Qte_commande]]</f>
        <v>58.320000000000007</v>
      </c>
      <c r="P1418" s="57">
        <f>ROUND(Tableau1[[#This Row],[Prix_Unit_TTC]],2)*Tableau1[[#This Row],[Qte_commande]]</f>
        <v>61.199999999999996</v>
      </c>
      <c r="Q1418" s="1">
        <v>20.57</v>
      </c>
      <c r="R14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18" s="1"/>
      <c r="V1418" s="1"/>
    </row>
    <row r="1419" spans="1:22" ht="14.7" customHeight="1" x14ac:dyDescent="0.25">
      <c r="A1419" s="2">
        <v>43532</v>
      </c>
      <c r="B1419" s="56" t="s">
        <v>187</v>
      </c>
      <c r="C1419" s="1" t="s">
        <v>61</v>
      </c>
      <c r="D1419" s="1" t="s">
        <v>63</v>
      </c>
      <c r="E1419" s="193"/>
      <c r="G1419" s="1" t="s">
        <v>1247</v>
      </c>
      <c r="H1419" s="1" t="s">
        <v>1275</v>
      </c>
      <c r="I1419" s="1" t="s">
        <v>1241</v>
      </c>
      <c r="J1419" s="56">
        <v>20</v>
      </c>
      <c r="K1419" s="81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57">
        <f>ROUND(Tableau1[[#This Row],[Prix_Unit_HT]],2)*Tableau1[[#This Row],[Qte_commande]]</f>
        <v>136.08000000000001</v>
      </c>
      <c r="P1419" s="57">
        <f>ROUND(Tableau1[[#This Row],[Prix_Unit_TTC]],2)*Tableau1[[#This Row],[Qte_commande]]</f>
        <v>142.79999999999998</v>
      </c>
      <c r="Q1419" s="1">
        <v>48</v>
      </c>
      <c r="R14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419" s="1"/>
      <c r="V1419" s="1"/>
    </row>
    <row r="1420" spans="1:22" ht="14.7" customHeight="1" x14ac:dyDescent="0.25">
      <c r="A1420" s="2">
        <v>43532</v>
      </c>
      <c r="B1420" s="56" t="s">
        <v>187</v>
      </c>
      <c r="C1420" s="1" t="s">
        <v>61</v>
      </c>
      <c r="D1420" s="1" t="s">
        <v>63</v>
      </c>
      <c r="E1420" s="193"/>
      <c r="G1420" s="1" t="s">
        <v>1247</v>
      </c>
      <c r="H1420" s="1" t="s">
        <v>1275</v>
      </c>
      <c r="I1420" s="1" t="s">
        <v>1237</v>
      </c>
      <c r="J1420" s="56">
        <v>20</v>
      </c>
      <c r="K1420" s="81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57">
        <f>ROUND(Tableau1[[#This Row],[Prix_Unit_HT]],2)*Tableau1[[#This Row],[Qte_commande]]</f>
        <v>77.760000000000005</v>
      </c>
      <c r="P1420" s="57">
        <f>ROUND(Tableau1[[#This Row],[Prix_Unit_TTC]],2)*Tableau1[[#This Row],[Qte_commande]]</f>
        <v>81.599999999999994</v>
      </c>
      <c r="Q1420" s="1">
        <v>27.43</v>
      </c>
      <c r="R14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0" s="1"/>
      <c r="V1420" s="1"/>
    </row>
    <row r="1421" spans="1:22" ht="14.7" customHeight="1" x14ac:dyDescent="0.25">
      <c r="A1421" s="2">
        <v>43535</v>
      </c>
      <c r="B1421" s="56" t="s">
        <v>136</v>
      </c>
      <c r="C1421" s="1" t="s">
        <v>135</v>
      </c>
      <c r="D1421" s="1" t="s">
        <v>134</v>
      </c>
      <c r="E1421" s="193"/>
      <c r="G1421" s="1" t="s">
        <v>1163</v>
      </c>
      <c r="H1421" s="1" t="s">
        <v>1276</v>
      </c>
      <c r="I1421" s="1" t="s">
        <v>128</v>
      </c>
      <c r="J1421" s="107">
        <v>3</v>
      </c>
      <c r="K1421" s="81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57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57">
        <f>ROUND(Tableau1[[#This Row],[Prix_Unit_HT]],2)*Tableau1[[#This Row],[Qte_commande]]</f>
        <v>299</v>
      </c>
      <c r="P1421" s="57">
        <f>ROUND(Tableau1[[#This Row],[Prix_Unit_TTC]],2)*Tableau1[[#This Row],[Qte_commande]]</f>
        <v>358.8</v>
      </c>
      <c r="Q1421" s="1">
        <v>1</v>
      </c>
      <c r="R14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1" s="1"/>
      <c r="V1421" s="1"/>
    </row>
    <row r="1422" spans="1:22" ht="14.7" customHeight="1" x14ac:dyDescent="0.25">
      <c r="A1422" s="2">
        <v>43535</v>
      </c>
      <c r="B1422" s="56" t="s">
        <v>133</v>
      </c>
      <c r="C1422" s="1" t="s">
        <v>132</v>
      </c>
      <c r="D1422" s="1" t="s">
        <v>134</v>
      </c>
      <c r="E1422" s="193"/>
      <c r="G1422" s="1" t="s">
        <v>1163</v>
      </c>
      <c r="H1422" s="1" t="s">
        <v>1276</v>
      </c>
      <c r="I1422" s="1" t="s">
        <v>128</v>
      </c>
      <c r="J1422" s="107">
        <v>3</v>
      </c>
      <c r="K1422" s="81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57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57">
        <f>ROUND(Tableau1[[#This Row],[Prix_Unit_HT]],2)*Tableau1[[#This Row],[Qte_commande]]</f>
        <v>299</v>
      </c>
      <c r="P1422" s="57">
        <f>ROUND(Tableau1[[#This Row],[Prix_Unit_TTC]],2)*Tableau1[[#This Row],[Qte_commande]]</f>
        <v>358.8</v>
      </c>
      <c r="Q1422" s="1">
        <v>1</v>
      </c>
      <c r="R14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2" s="1"/>
      <c r="V1422" s="1"/>
    </row>
    <row r="1423" spans="1:22" ht="14.7" customHeight="1" x14ac:dyDescent="0.25">
      <c r="A1423" s="2">
        <v>43535</v>
      </c>
      <c r="B1423" s="56" t="s">
        <v>138</v>
      </c>
      <c r="C1423" s="1" t="s">
        <v>137</v>
      </c>
      <c r="D1423" s="1" t="s">
        <v>47</v>
      </c>
      <c r="E1423" s="193"/>
      <c r="G1423" s="1" t="s">
        <v>1163</v>
      </c>
      <c r="H1423" s="1" t="s">
        <v>1276</v>
      </c>
      <c r="I1423" s="1" t="s">
        <v>128</v>
      </c>
      <c r="J1423" s="107">
        <v>3</v>
      </c>
      <c r="K1423" s="81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57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57">
        <f>ROUND(Tableau1[[#This Row],[Prix_Unit_HT]],2)*Tableau1[[#This Row],[Qte_commande]]</f>
        <v>299</v>
      </c>
      <c r="P1423" s="57">
        <f>ROUND(Tableau1[[#This Row],[Prix_Unit_TTC]],2)*Tableau1[[#This Row],[Qte_commande]]</f>
        <v>358.8</v>
      </c>
      <c r="Q1423" s="1">
        <v>1</v>
      </c>
      <c r="R14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3" s="1"/>
      <c r="V1423" s="1"/>
    </row>
    <row r="1424" spans="1:22" ht="14.7" customHeight="1" x14ac:dyDescent="0.25">
      <c r="A1424" s="2">
        <v>43535</v>
      </c>
      <c r="B1424" s="56" t="s">
        <v>271</v>
      </c>
      <c r="C1424" s="1" t="s">
        <v>270</v>
      </c>
      <c r="D1424" s="1" t="s">
        <v>272</v>
      </c>
      <c r="E1424" s="193"/>
      <c r="G1424" s="1" t="s">
        <v>1163</v>
      </c>
      <c r="H1424" s="1" t="s">
        <v>1276</v>
      </c>
      <c r="I1424" s="1" t="s">
        <v>269</v>
      </c>
      <c r="J1424" s="107">
        <v>1</v>
      </c>
      <c r="K1424" s="81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57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57">
        <f>ROUND(Tableau1[[#This Row],[Prix_Unit_HT]],2)*Tableau1[[#This Row],[Qte_commande]]</f>
        <v>299</v>
      </c>
      <c r="P1424" s="57">
        <f>ROUND(Tableau1[[#This Row],[Prix_Unit_TTC]],2)*Tableau1[[#This Row],[Qte_commande]]</f>
        <v>358.8</v>
      </c>
      <c r="Q1424" s="1">
        <v>1</v>
      </c>
      <c r="R14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24" s="1"/>
      <c r="V1424" s="1"/>
    </row>
    <row r="1425" spans="1:22" ht="14.7" customHeight="1" x14ac:dyDescent="0.25">
      <c r="A1425" s="2">
        <v>43536</v>
      </c>
      <c r="B1425" s="56" t="s">
        <v>76</v>
      </c>
      <c r="C1425" s="1" t="s">
        <v>70</v>
      </c>
      <c r="D1425" s="1" t="s">
        <v>20</v>
      </c>
      <c r="E1425" s="193"/>
      <c r="G1425" s="1" t="s">
        <v>1163</v>
      </c>
      <c r="H1425" s="1" t="s">
        <v>1274</v>
      </c>
      <c r="I1425" s="1" t="s">
        <v>1175</v>
      </c>
      <c r="J1425" s="56">
        <v>175</v>
      </c>
      <c r="K1425" s="81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57">
        <f>ROUND(Tableau1[[#This Row],[Prix_Unit_HT]],2)*Tableau1[[#This Row],[Qte_commande]]</f>
        <v>387.24</v>
      </c>
      <c r="P1425" s="57">
        <f>ROUND(Tableau1[[#This Row],[Prix_Unit_TTC]],2)*Tableau1[[#This Row],[Qte_commande]]</f>
        <v>464.64</v>
      </c>
      <c r="Q1425" s="1">
        <v>30</v>
      </c>
      <c r="R14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425" s="1"/>
      <c r="V1425" s="1"/>
    </row>
    <row r="1426" spans="1:22" ht="14.7" customHeight="1" x14ac:dyDescent="0.25">
      <c r="A1426" s="2">
        <v>43536</v>
      </c>
      <c r="B1426" s="56" t="s">
        <v>76</v>
      </c>
      <c r="C1426" s="1" t="s">
        <v>70</v>
      </c>
      <c r="D1426" s="1" t="s">
        <v>20</v>
      </c>
      <c r="E1426" s="193"/>
      <c r="G1426" s="1" t="s">
        <v>1247</v>
      </c>
      <c r="H1426" s="1" t="s">
        <v>1274</v>
      </c>
      <c r="I1426" s="1" t="s">
        <v>1218</v>
      </c>
      <c r="J1426" s="56">
        <v>70</v>
      </c>
      <c r="K1426" s="81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57">
        <f>ROUND(Tableau1[[#This Row],[Prix_Unit_HT]],2)*Tableau1[[#This Row],[Qte_commande]]</f>
        <v>142.80000000000001</v>
      </c>
      <c r="P1426" s="57">
        <f>ROUND(Tableau1[[#This Row],[Prix_Unit_TTC]],2)*Tableau1[[#This Row],[Qte_commande]]</f>
        <v>171.35999999999999</v>
      </c>
      <c r="Q1426" s="1">
        <v>12</v>
      </c>
      <c r="R14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426" s="1"/>
      <c r="V1426" s="1"/>
    </row>
    <row r="1427" spans="1:22" ht="14.7" customHeight="1" x14ac:dyDescent="0.25">
      <c r="A1427" s="2">
        <v>43536</v>
      </c>
      <c r="B1427" s="56" t="s">
        <v>76</v>
      </c>
      <c r="C1427" s="1" t="s">
        <v>70</v>
      </c>
      <c r="D1427" s="1" t="s">
        <v>20</v>
      </c>
      <c r="E1427" s="193"/>
      <c r="G1427" s="1" t="s">
        <v>1163</v>
      </c>
      <c r="H1427" s="1" t="s">
        <v>1274</v>
      </c>
      <c r="I1427" s="1" t="s">
        <v>1216</v>
      </c>
      <c r="J1427" s="56">
        <v>100</v>
      </c>
      <c r="K1427" s="81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57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57">
        <f>ROUND(Tableau1[[#This Row],[Prix_Unit_HT]],2)*Tableau1[[#This Row],[Qte_commande]]</f>
        <v>0</v>
      </c>
      <c r="P1427" s="57">
        <f>ROUND(Tableau1[[#This Row],[Prix_Unit_TTC]],2)*Tableau1[[#This Row],[Qte_commande]]</f>
        <v>0</v>
      </c>
      <c r="Q1427" s="1">
        <v>34.29</v>
      </c>
      <c r="R14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27" s="1"/>
      <c r="V1427" s="1"/>
    </row>
    <row r="1428" spans="1:22" ht="14.7" customHeight="1" x14ac:dyDescent="0.25">
      <c r="A1428" s="2">
        <v>43544</v>
      </c>
      <c r="B1428" s="56" t="s">
        <v>235</v>
      </c>
      <c r="C1428" s="1" t="s">
        <v>226</v>
      </c>
      <c r="D1428" s="1" t="s">
        <v>228</v>
      </c>
      <c r="E1428" s="193"/>
      <c r="G1428" s="1" t="s">
        <v>1247</v>
      </c>
      <c r="H1428" s="1" t="s">
        <v>1274</v>
      </c>
      <c r="I1428" s="1" t="s">
        <v>1175</v>
      </c>
      <c r="J1428" s="56">
        <v>70</v>
      </c>
      <c r="K1428" s="81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57">
        <f>ROUND(Tableau1[[#This Row],[Prix_Unit_HT]],2)*Tableau1[[#This Row],[Qte_commande]]</f>
        <v>3007.2</v>
      </c>
      <c r="P1428" s="57">
        <f>ROUND(Tableau1[[#This Row],[Prix_Unit_TTC]],2)*Tableau1[[#This Row],[Qte_commande]]</f>
        <v>3609.6</v>
      </c>
      <c r="Q1428" s="1">
        <v>240</v>
      </c>
      <c r="R14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28" s="1"/>
      <c r="V1428" s="1"/>
    </row>
    <row r="1429" spans="1:22" ht="14.7" customHeight="1" x14ac:dyDescent="0.25">
      <c r="A1429" s="2">
        <v>43551</v>
      </c>
      <c r="B1429" s="56" t="s">
        <v>10</v>
      </c>
      <c r="C1429" s="1" t="s">
        <v>9</v>
      </c>
      <c r="D1429" s="1" t="s">
        <v>11</v>
      </c>
      <c r="E1429" s="193"/>
      <c r="G1429" s="1" t="s">
        <v>1247</v>
      </c>
      <c r="H1429" s="7" t="s">
        <v>1275</v>
      </c>
      <c r="I1429" s="7" t="s">
        <v>1239</v>
      </c>
      <c r="J1429" s="56">
        <v>20</v>
      </c>
      <c r="K1429" s="81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57">
        <f>ROUND(Tableau1[[#This Row],[Prix_Unit_HT]],2)*Tableau1[[#This Row],[Qte_commande]]</f>
        <v>77.760000000000005</v>
      </c>
      <c r="P1429" s="57">
        <f>ROUND(Tableau1[[#This Row],[Prix_Unit_TTC]],2)*Tableau1[[#This Row],[Qte_commande]]</f>
        <v>81.599999999999994</v>
      </c>
      <c r="Q1429" s="1">
        <v>27.43</v>
      </c>
      <c r="R14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29" s="1"/>
      <c r="V1429" s="1"/>
    </row>
    <row r="1430" spans="1:22" ht="14.7" customHeight="1" x14ac:dyDescent="0.25">
      <c r="A1430" s="2">
        <v>43551</v>
      </c>
      <c r="B1430" s="56" t="s">
        <v>10</v>
      </c>
      <c r="C1430" s="1" t="s">
        <v>9</v>
      </c>
      <c r="D1430" s="1" t="s">
        <v>11</v>
      </c>
      <c r="E1430" s="193"/>
      <c r="G1430" s="1" t="s">
        <v>1247</v>
      </c>
      <c r="H1430" s="7" t="s">
        <v>1275</v>
      </c>
      <c r="I1430" s="7" t="s">
        <v>1240</v>
      </c>
      <c r="J1430" s="56">
        <v>20</v>
      </c>
      <c r="K1430" s="81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57">
        <f>ROUND(Tableau1[[#This Row],[Prix_Unit_HT]],2)*Tableau1[[#This Row],[Qte_commande]]</f>
        <v>38.880000000000003</v>
      </c>
      <c r="P1430" s="57">
        <f>ROUND(Tableau1[[#This Row],[Prix_Unit_TTC]],2)*Tableau1[[#This Row],[Qte_commande]]</f>
        <v>40.799999999999997</v>
      </c>
      <c r="Q1430" s="1">
        <v>13.71</v>
      </c>
      <c r="R14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30" s="1"/>
      <c r="V1430" s="1"/>
    </row>
    <row r="1431" spans="1:22" ht="14.7" customHeight="1" x14ac:dyDescent="0.25">
      <c r="A1431" s="2">
        <v>43551</v>
      </c>
      <c r="B1431" s="56" t="s">
        <v>10</v>
      </c>
      <c r="C1431" s="1" t="s">
        <v>9</v>
      </c>
      <c r="D1431" s="1" t="s">
        <v>11</v>
      </c>
      <c r="E1431" s="193"/>
      <c r="G1431" s="1" t="s">
        <v>1247</v>
      </c>
      <c r="H1431" s="7" t="s">
        <v>1274</v>
      </c>
      <c r="I1431" s="7" t="s">
        <v>1197</v>
      </c>
      <c r="J1431" s="56">
        <v>70</v>
      </c>
      <c r="K1431" s="81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57">
        <f>ROUND(Tableau1[[#This Row],[Prix_Unit_HT]],2)*Tableau1[[#This Row],[Qte_commande]]</f>
        <v>178.98</v>
      </c>
      <c r="P1431" s="57">
        <f>ROUND(Tableau1[[#This Row],[Prix_Unit_TTC]],2)*Tableau1[[#This Row],[Qte_commande]]</f>
        <v>214.74</v>
      </c>
      <c r="Q1431" s="1">
        <v>6</v>
      </c>
      <c r="R14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1" s="1"/>
      <c r="V1431" s="1"/>
    </row>
    <row r="1432" spans="1:22" ht="14.7" customHeight="1" x14ac:dyDescent="0.25">
      <c r="A1432" s="2">
        <v>43551</v>
      </c>
      <c r="B1432" s="56" t="s">
        <v>10</v>
      </c>
      <c r="C1432" s="1" t="s">
        <v>9</v>
      </c>
      <c r="D1432" s="1" t="s">
        <v>11</v>
      </c>
      <c r="E1432" s="193"/>
      <c r="G1432" s="1" t="s">
        <v>1247</v>
      </c>
      <c r="H1432" s="1" t="s">
        <v>1274</v>
      </c>
      <c r="I1432" s="1" t="s">
        <v>1175</v>
      </c>
      <c r="J1432" s="56">
        <v>175</v>
      </c>
      <c r="K1432" s="81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57">
        <f>ROUND(Tableau1[[#This Row],[Prix_Unit_HT]],2)*Tableau1[[#This Row],[Qte_commande]]</f>
        <v>1388.16</v>
      </c>
      <c r="P1432" s="57">
        <f>ROUND(Tableau1[[#This Row],[Prix_Unit_TTC]],2)*Tableau1[[#This Row],[Qte_commande]]</f>
        <v>1665.6000000000001</v>
      </c>
      <c r="Q1432" s="1">
        <v>120</v>
      </c>
      <c r="R14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32" s="1"/>
      <c r="V1432" s="1"/>
    </row>
    <row r="1433" spans="1:22" ht="14.7" customHeight="1" x14ac:dyDescent="0.25">
      <c r="A1433" s="2">
        <v>43551</v>
      </c>
      <c r="B1433" s="56" t="s">
        <v>103</v>
      </c>
      <c r="C1433" s="1" t="s">
        <v>97</v>
      </c>
      <c r="D1433" s="1" t="s">
        <v>20</v>
      </c>
      <c r="E1433" s="193"/>
      <c r="G1433" s="1" t="s">
        <v>1247</v>
      </c>
      <c r="H1433" s="1" t="s">
        <v>1274</v>
      </c>
      <c r="I1433" s="1" t="s">
        <v>1175</v>
      </c>
      <c r="J1433" s="56">
        <v>70</v>
      </c>
      <c r="K1433" s="81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57">
        <f>ROUND(Tableau1[[#This Row],[Prix_Unit_HT]],2)*Tableau1[[#This Row],[Qte_commande]]</f>
        <v>526.26</v>
      </c>
      <c r="P1433" s="57">
        <f>ROUND(Tableau1[[#This Row],[Prix_Unit_TTC]],2)*Tableau1[[#This Row],[Qte_commande]]</f>
        <v>631.67999999999995</v>
      </c>
      <c r="Q1433" s="1">
        <v>42</v>
      </c>
      <c r="R14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433" s="1"/>
      <c r="V1433" s="1"/>
    </row>
    <row r="1434" spans="1:22" ht="14.7" customHeight="1" x14ac:dyDescent="0.25">
      <c r="A1434" s="2">
        <v>43551</v>
      </c>
      <c r="B1434" s="56" t="s">
        <v>103</v>
      </c>
      <c r="C1434" s="1" t="s">
        <v>97</v>
      </c>
      <c r="D1434" s="1" t="s">
        <v>20</v>
      </c>
      <c r="E1434" s="193"/>
      <c r="G1434" s="1" t="s">
        <v>1247</v>
      </c>
      <c r="H1434" s="1" t="s">
        <v>1274</v>
      </c>
      <c r="I1434" s="1" t="s">
        <v>1175</v>
      </c>
      <c r="J1434" s="56">
        <v>70</v>
      </c>
      <c r="K1434" s="81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57">
        <f>ROUND(Tableau1[[#This Row],[Prix_Unit_HT]],2)*Tableau1[[#This Row],[Qte_commande]]</f>
        <v>1729.1399999999999</v>
      </c>
      <c r="P1434" s="57">
        <f>ROUND(Tableau1[[#This Row],[Prix_Unit_TTC]],2)*Tableau1[[#This Row],[Qte_commande]]</f>
        <v>2075.52</v>
      </c>
      <c r="Q1434" s="1">
        <v>138</v>
      </c>
      <c r="R14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34" s="1"/>
      <c r="V1434" s="1"/>
    </row>
    <row r="1435" spans="1:22" ht="14.7" customHeight="1" x14ac:dyDescent="0.25">
      <c r="A1435" s="2">
        <v>43551</v>
      </c>
      <c r="B1435" s="56" t="s">
        <v>10</v>
      </c>
      <c r="C1435" s="1" t="s">
        <v>9</v>
      </c>
      <c r="D1435" s="1" t="s">
        <v>11</v>
      </c>
      <c r="E1435" s="193"/>
      <c r="G1435" s="1" t="s">
        <v>1163</v>
      </c>
      <c r="H1435" s="1" t="s">
        <v>1275</v>
      </c>
      <c r="I1435" s="1" t="s">
        <v>1243</v>
      </c>
      <c r="J1435" s="56">
        <v>20</v>
      </c>
      <c r="K1435" s="81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57">
        <f>ROUND(Tableau1[[#This Row],[Prix_Unit_HT]],2)*Tableau1[[#This Row],[Qte_commande]]</f>
        <v>128.16</v>
      </c>
      <c r="P1435" s="57">
        <f>ROUND(Tableau1[[#This Row],[Prix_Unit_TTC]],2)*Tableau1[[#This Row],[Qte_commande]]</f>
        <v>135.35999999999999</v>
      </c>
      <c r="Q1435" s="1">
        <v>41.14</v>
      </c>
      <c r="R14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35" s="1"/>
      <c r="V1435" s="1"/>
    </row>
    <row r="1436" spans="1:22" ht="14.7" customHeight="1" x14ac:dyDescent="0.25">
      <c r="A1436" s="2">
        <v>43551</v>
      </c>
      <c r="B1436" s="56" t="s">
        <v>103</v>
      </c>
      <c r="C1436" s="1" t="s">
        <v>97</v>
      </c>
      <c r="D1436" s="1" t="s">
        <v>20</v>
      </c>
      <c r="E1436" s="193"/>
      <c r="G1436" s="1" t="s">
        <v>1247</v>
      </c>
      <c r="H1436" s="1" t="s">
        <v>1274</v>
      </c>
      <c r="I1436" s="1" t="s">
        <v>1188</v>
      </c>
      <c r="J1436" s="56">
        <v>70</v>
      </c>
      <c r="K1436" s="81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57">
        <f>ROUND(Tableau1[[#This Row],[Prix_Unit_HT]],2)*Tableau1[[#This Row],[Qte_commande]]</f>
        <v>294.3</v>
      </c>
      <c r="P1436" s="57">
        <f>ROUND(Tableau1[[#This Row],[Prix_Unit_TTC]],2)*Tableau1[[#This Row],[Qte_commande]]</f>
        <v>353.16</v>
      </c>
      <c r="Q1436" s="1">
        <v>18</v>
      </c>
      <c r="R14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36" s="1"/>
      <c r="V1436" s="1"/>
    </row>
    <row r="1437" spans="1:22" ht="14.7" customHeight="1" x14ac:dyDescent="0.25">
      <c r="A1437" s="2">
        <v>43551</v>
      </c>
      <c r="B1437" s="56" t="s">
        <v>10</v>
      </c>
      <c r="C1437" s="1" t="s">
        <v>9</v>
      </c>
      <c r="D1437" s="1" t="s">
        <v>11</v>
      </c>
      <c r="E1437" s="193"/>
      <c r="G1437" s="1" t="s">
        <v>1247</v>
      </c>
      <c r="H1437" s="1" t="s">
        <v>1274</v>
      </c>
      <c r="I1437" s="7" t="s">
        <v>1190</v>
      </c>
      <c r="J1437" s="56">
        <v>70</v>
      </c>
      <c r="K1437" s="81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57">
        <f>ROUND(Tableau1[[#This Row],[Prix_Unit_HT]],2)*Tableau1[[#This Row],[Qte_commande]]</f>
        <v>120</v>
      </c>
      <c r="P1437" s="57">
        <f>ROUND(Tableau1[[#This Row],[Prix_Unit_TTC]],2)*Tableau1[[#This Row],[Qte_commande]]</f>
        <v>144</v>
      </c>
      <c r="Q1437" s="1">
        <v>6</v>
      </c>
      <c r="R14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7" s="1"/>
      <c r="V1437" s="1"/>
    </row>
    <row r="1438" spans="1:22" ht="14.7" customHeight="1" x14ac:dyDescent="0.25">
      <c r="A1438" s="2">
        <v>43551</v>
      </c>
      <c r="B1438" s="56" t="s">
        <v>10</v>
      </c>
      <c r="C1438" s="1" t="s">
        <v>9</v>
      </c>
      <c r="D1438" s="1" t="s">
        <v>11</v>
      </c>
      <c r="E1438" s="193"/>
      <c r="G1438" s="1" t="s">
        <v>1247</v>
      </c>
      <c r="H1438" s="1" t="s">
        <v>1274</v>
      </c>
      <c r="I1438" s="1" t="s">
        <v>1189</v>
      </c>
      <c r="J1438" s="56">
        <v>70</v>
      </c>
      <c r="K1438" s="81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57">
        <f>ROUND(Tableau1[[#This Row],[Prix_Unit_HT]],2)*Tableau1[[#This Row],[Qte_commande]]</f>
        <v>88.14</v>
      </c>
      <c r="P1438" s="57">
        <f>ROUND(Tableau1[[#This Row],[Prix_Unit_TTC]],2)*Tableau1[[#This Row],[Qte_commande]]</f>
        <v>105.78</v>
      </c>
      <c r="Q1438" s="1">
        <v>6</v>
      </c>
      <c r="R14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38" s="1"/>
      <c r="V1438" s="1"/>
    </row>
    <row r="1439" spans="1:22" ht="14.7" customHeight="1" x14ac:dyDescent="0.25">
      <c r="A1439" s="2">
        <v>43551</v>
      </c>
      <c r="B1439" s="56" t="s">
        <v>10</v>
      </c>
      <c r="C1439" s="1" t="s">
        <v>9</v>
      </c>
      <c r="D1439" s="1" t="s">
        <v>11</v>
      </c>
      <c r="E1439" s="193"/>
      <c r="G1439" s="1" t="s">
        <v>1247</v>
      </c>
      <c r="H1439" s="1" t="s">
        <v>1274</v>
      </c>
      <c r="I1439" s="1" t="s">
        <v>1223</v>
      </c>
      <c r="J1439" s="56">
        <v>50</v>
      </c>
      <c r="K1439" s="81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57">
        <f>ROUND(Tableau1[[#This Row],[Prix_Unit_HT]],2)*Tableau1[[#This Row],[Qte_commande]]</f>
        <v>151.14000000000001</v>
      </c>
      <c r="P1439" s="57">
        <f>ROUND(Tableau1[[#This Row],[Prix_Unit_TTC]],2)*Tableau1[[#This Row],[Qte_commande]]</f>
        <v>181.38</v>
      </c>
      <c r="Q1439" s="1">
        <v>4.29</v>
      </c>
      <c r="R14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39" s="1"/>
      <c r="V1439" s="1"/>
    </row>
    <row r="1440" spans="1:22" ht="14.7" customHeight="1" x14ac:dyDescent="0.25">
      <c r="A1440" s="2">
        <v>43551</v>
      </c>
      <c r="B1440" s="56" t="s">
        <v>10</v>
      </c>
      <c r="C1440" s="1" t="s">
        <v>9</v>
      </c>
      <c r="D1440" s="1" t="s">
        <v>11</v>
      </c>
      <c r="E1440" s="193"/>
      <c r="G1440" s="1" t="s">
        <v>1247</v>
      </c>
      <c r="H1440" s="1" t="s">
        <v>1274</v>
      </c>
      <c r="I1440" s="1" t="s">
        <v>1218</v>
      </c>
      <c r="J1440" s="56">
        <v>100</v>
      </c>
      <c r="K1440" s="81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57">
        <f>ROUND(Tableau1[[#This Row],[Prix_Unit_HT]],2)*Tableau1[[#This Row],[Qte_commande]]</f>
        <v>1136.1599999999999</v>
      </c>
      <c r="P1440" s="57">
        <f>ROUND(Tableau1[[#This Row],[Prix_Unit_TTC]],2)*Tableau1[[#This Row],[Qte_commande]]</f>
        <v>1362.96</v>
      </c>
      <c r="Q1440" s="1">
        <v>102.86</v>
      </c>
      <c r="R14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440" s="1"/>
      <c r="V1440" s="1"/>
    </row>
    <row r="1441" spans="1:22" ht="14.7" customHeight="1" x14ac:dyDescent="0.25">
      <c r="A1441" s="2">
        <v>43551</v>
      </c>
      <c r="B1441" s="56" t="s">
        <v>10</v>
      </c>
      <c r="C1441" s="1" t="s">
        <v>9</v>
      </c>
      <c r="D1441" s="1" t="s">
        <v>11</v>
      </c>
      <c r="E1441" s="193"/>
      <c r="G1441" s="1" t="s">
        <v>1247</v>
      </c>
      <c r="H1441" s="1" t="s">
        <v>1275</v>
      </c>
      <c r="I1441" s="1" t="s">
        <v>1241</v>
      </c>
      <c r="J1441" s="56">
        <v>20</v>
      </c>
      <c r="K1441" s="81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57">
        <f>ROUND(Tableau1[[#This Row],[Prix_Unit_HT]],2)*Tableau1[[#This Row],[Qte_commande]]</f>
        <v>116.64000000000001</v>
      </c>
      <c r="P1441" s="57">
        <f>ROUND(Tableau1[[#This Row],[Prix_Unit_TTC]],2)*Tableau1[[#This Row],[Qte_commande]]</f>
        <v>122.39999999999999</v>
      </c>
      <c r="Q1441" s="1">
        <v>41.14</v>
      </c>
      <c r="R14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41" s="1"/>
      <c r="V1441" s="1"/>
    </row>
    <row r="1442" spans="1:22" ht="14.7" customHeight="1" x14ac:dyDescent="0.25">
      <c r="A1442" s="2">
        <v>43551</v>
      </c>
      <c r="B1442" s="56" t="s">
        <v>10</v>
      </c>
      <c r="C1442" s="1" t="s">
        <v>9</v>
      </c>
      <c r="D1442" s="1" t="s">
        <v>11</v>
      </c>
      <c r="E1442" s="193"/>
      <c r="G1442" s="1" t="s">
        <v>1247</v>
      </c>
      <c r="H1442" s="1" t="s">
        <v>1275</v>
      </c>
      <c r="I1442" s="1" t="s">
        <v>1237</v>
      </c>
      <c r="J1442" s="56">
        <v>20</v>
      </c>
      <c r="K1442" s="81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57">
        <f>ROUND(Tableau1[[#This Row],[Prix_Unit_HT]],2)*Tableau1[[#This Row],[Qte_commande]]</f>
        <v>233.28000000000003</v>
      </c>
      <c r="P1442" s="57">
        <f>ROUND(Tableau1[[#This Row],[Prix_Unit_TTC]],2)*Tableau1[[#This Row],[Qte_commande]]</f>
        <v>244.79999999999998</v>
      </c>
      <c r="Q1442" s="1">
        <v>82.29</v>
      </c>
      <c r="R14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82.285714285714292</v>
      </c>
      <c r="U1442" s="1"/>
      <c r="V1442" s="1"/>
    </row>
    <row r="1443" spans="1:22" ht="14.7" customHeight="1" x14ac:dyDescent="0.25">
      <c r="A1443" s="2">
        <v>43552</v>
      </c>
      <c r="B1443" s="56" t="s">
        <v>199</v>
      </c>
      <c r="C1443" s="1" t="s">
        <v>64</v>
      </c>
      <c r="D1443" s="1" t="s">
        <v>66</v>
      </c>
      <c r="E1443" s="193"/>
      <c r="G1443" s="1" t="s">
        <v>1247</v>
      </c>
      <c r="H1443" s="7" t="s">
        <v>1275</v>
      </c>
      <c r="I1443" s="7" t="s">
        <v>1240</v>
      </c>
      <c r="J1443" s="56">
        <v>20</v>
      </c>
      <c r="K1443" s="81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57">
        <f>ROUND(Tableau1[[#This Row],[Prix_Unit_HT]],2)*Tableau1[[#This Row],[Qte_commande]]</f>
        <v>77.760000000000005</v>
      </c>
      <c r="P1443" s="57">
        <f>ROUND(Tableau1[[#This Row],[Prix_Unit_TTC]],2)*Tableau1[[#This Row],[Qte_commande]]</f>
        <v>81.599999999999994</v>
      </c>
      <c r="Q1443" s="1">
        <v>27.43</v>
      </c>
      <c r="R14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43" s="1"/>
      <c r="V1443" s="1"/>
    </row>
    <row r="1444" spans="1:22" ht="14.7" customHeight="1" x14ac:dyDescent="0.25">
      <c r="A1444" s="2">
        <v>43552</v>
      </c>
      <c r="B1444" s="56" t="s">
        <v>199</v>
      </c>
      <c r="C1444" s="1" t="s">
        <v>64</v>
      </c>
      <c r="D1444" s="1" t="s">
        <v>66</v>
      </c>
      <c r="E1444" s="193"/>
      <c r="G1444" s="1" t="s">
        <v>1247</v>
      </c>
      <c r="H1444" s="1" t="s">
        <v>1275</v>
      </c>
      <c r="I1444" s="1" t="s">
        <v>1236</v>
      </c>
      <c r="J1444" s="56">
        <v>20</v>
      </c>
      <c r="K1444" s="81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57">
        <f>ROUND(Tableau1[[#This Row],[Prix_Unit_HT]],2)*Tableau1[[#This Row],[Qte_commande]]</f>
        <v>58.320000000000007</v>
      </c>
      <c r="P1444" s="57">
        <f>ROUND(Tableau1[[#This Row],[Prix_Unit_TTC]],2)*Tableau1[[#This Row],[Qte_commande]]</f>
        <v>61.199999999999996</v>
      </c>
      <c r="Q1444" s="1">
        <v>20.57</v>
      </c>
      <c r="R14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44" s="1"/>
      <c r="V1444" s="1"/>
    </row>
    <row r="1445" spans="1:22" ht="14.7" customHeight="1" x14ac:dyDescent="0.25">
      <c r="A1445" s="2">
        <v>43552</v>
      </c>
      <c r="B1445" s="56" t="s">
        <v>200</v>
      </c>
      <c r="C1445" s="1" t="s">
        <v>64</v>
      </c>
      <c r="D1445" s="1" t="s">
        <v>66</v>
      </c>
      <c r="E1445" s="193"/>
      <c r="G1445" s="1" t="s">
        <v>1247</v>
      </c>
      <c r="H1445" s="1" t="s">
        <v>1275</v>
      </c>
      <c r="I1445" s="1" t="s">
        <v>1236</v>
      </c>
      <c r="J1445" s="56">
        <v>20</v>
      </c>
      <c r="K1445" s="81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57">
        <f>ROUND(Tableau1[[#This Row],[Prix_Unit_HT]],2)*Tableau1[[#This Row],[Qte_commande]]</f>
        <v>97.2</v>
      </c>
      <c r="P1445" s="57">
        <f>ROUND(Tableau1[[#This Row],[Prix_Unit_TTC]],2)*Tableau1[[#This Row],[Qte_commande]]</f>
        <v>102</v>
      </c>
      <c r="Q1445" s="1">
        <v>34.29</v>
      </c>
      <c r="R14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5" s="1"/>
      <c r="V1445" s="1"/>
    </row>
    <row r="1446" spans="1:22" ht="14.7" customHeight="1" x14ac:dyDescent="0.25">
      <c r="A1446" s="2">
        <v>43552</v>
      </c>
      <c r="B1446" s="56" t="s">
        <v>199</v>
      </c>
      <c r="C1446" s="1" t="s">
        <v>64</v>
      </c>
      <c r="D1446" s="1" t="s">
        <v>66</v>
      </c>
      <c r="E1446" s="193"/>
      <c r="G1446" s="1" t="s">
        <v>1247</v>
      </c>
      <c r="H1446" s="1" t="s">
        <v>1275</v>
      </c>
      <c r="I1446" s="1" t="s">
        <v>1236</v>
      </c>
      <c r="J1446" s="56">
        <v>20</v>
      </c>
      <c r="K1446" s="81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57">
        <f>ROUND(Tableau1[[#This Row],[Prix_Unit_HT]],2)*Tableau1[[#This Row],[Qte_commande]]</f>
        <v>97.2</v>
      </c>
      <c r="P1446" s="57">
        <f>ROUND(Tableau1[[#This Row],[Prix_Unit_TTC]],2)*Tableau1[[#This Row],[Qte_commande]]</f>
        <v>102</v>
      </c>
      <c r="Q1446" s="1">
        <v>34.29</v>
      </c>
      <c r="R14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446" s="1"/>
      <c r="V1446" s="1"/>
    </row>
    <row r="1447" spans="1:22" ht="14.7" customHeight="1" x14ac:dyDescent="0.25">
      <c r="A1447" s="2">
        <v>43552</v>
      </c>
      <c r="B1447" s="56" t="s">
        <v>199</v>
      </c>
      <c r="C1447" s="1" t="s">
        <v>64</v>
      </c>
      <c r="D1447" s="1" t="s">
        <v>66</v>
      </c>
      <c r="E1447" s="193"/>
      <c r="G1447" s="1" t="s">
        <v>1247</v>
      </c>
      <c r="H1447" s="1" t="s">
        <v>1274</v>
      </c>
      <c r="I1447" s="1" t="s">
        <v>1175</v>
      </c>
      <c r="J1447" s="56">
        <v>70</v>
      </c>
      <c r="K1447" s="81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57">
        <f>ROUND(Tableau1[[#This Row],[Prix_Unit_HT]],2)*Tableau1[[#This Row],[Qte_commande]]</f>
        <v>1729.1399999999999</v>
      </c>
      <c r="P1447" s="57">
        <f>ROUND(Tableau1[[#This Row],[Prix_Unit_TTC]],2)*Tableau1[[#This Row],[Qte_commande]]</f>
        <v>2075.52</v>
      </c>
      <c r="Q1447" s="1">
        <v>138</v>
      </c>
      <c r="R14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447" s="1"/>
      <c r="V1447" s="1"/>
    </row>
    <row r="1448" spans="1:22" ht="14.7" customHeight="1" x14ac:dyDescent="0.25">
      <c r="A1448" s="2">
        <v>43552</v>
      </c>
      <c r="B1448" s="56" t="s">
        <v>200</v>
      </c>
      <c r="C1448" s="1" t="s">
        <v>64</v>
      </c>
      <c r="D1448" s="1" t="s">
        <v>66</v>
      </c>
      <c r="E1448" s="193"/>
      <c r="G1448" s="1" t="s">
        <v>1247</v>
      </c>
      <c r="H1448" s="1" t="s">
        <v>1274</v>
      </c>
      <c r="I1448" s="1" t="s">
        <v>1175</v>
      </c>
      <c r="J1448" s="56">
        <v>70</v>
      </c>
      <c r="K1448" s="81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57">
        <f>ROUND(Tableau1[[#This Row],[Prix_Unit_HT]],2)*Tableau1[[#This Row],[Qte_commande]]</f>
        <v>3007.2</v>
      </c>
      <c r="P1448" s="57">
        <f>ROUND(Tableau1[[#This Row],[Prix_Unit_TTC]],2)*Tableau1[[#This Row],[Qte_commande]]</f>
        <v>3609.6</v>
      </c>
      <c r="Q1448" s="1">
        <v>240</v>
      </c>
      <c r="R14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48" s="1"/>
      <c r="V1448" s="1"/>
    </row>
    <row r="1449" spans="1:22" ht="14.7" customHeight="1" x14ac:dyDescent="0.25">
      <c r="A1449" s="2">
        <v>43552</v>
      </c>
      <c r="B1449" s="56" t="s">
        <v>199</v>
      </c>
      <c r="C1449" s="1" t="s">
        <v>64</v>
      </c>
      <c r="D1449" s="1" t="s">
        <v>66</v>
      </c>
      <c r="E1449" s="193"/>
      <c r="G1449" s="1" t="s">
        <v>1247</v>
      </c>
      <c r="H1449" s="1" t="s">
        <v>1274</v>
      </c>
      <c r="I1449" s="1" t="s">
        <v>1175</v>
      </c>
      <c r="J1449" s="56">
        <v>70</v>
      </c>
      <c r="K1449" s="81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57">
        <f>ROUND(Tableau1[[#This Row],[Prix_Unit_HT]],2)*Tableau1[[#This Row],[Qte_commande]]</f>
        <v>1278.06</v>
      </c>
      <c r="P1449" s="57">
        <f>ROUND(Tableau1[[#This Row],[Prix_Unit_TTC]],2)*Tableau1[[#This Row],[Qte_commande]]</f>
        <v>1534.08</v>
      </c>
      <c r="Q1449" s="1">
        <v>102</v>
      </c>
      <c r="R14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449" s="1"/>
      <c r="V1449" s="1"/>
    </row>
    <row r="1450" spans="1:22" ht="14.7" customHeight="1" x14ac:dyDescent="0.25">
      <c r="A1450" s="2">
        <v>43552</v>
      </c>
      <c r="B1450" s="56" t="s">
        <v>254</v>
      </c>
      <c r="C1450" s="1" t="s">
        <v>157</v>
      </c>
      <c r="D1450" s="1" t="s">
        <v>159</v>
      </c>
      <c r="E1450" s="193"/>
      <c r="G1450" s="1" t="s">
        <v>1247</v>
      </c>
      <c r="H1450" s="1" t="s">
        <v>1274</v>
      </c>
      <c r="I1450" s="1" t="s">
        <v>1175</v>
      </c>
      <c r="J1450" s="56">
        <v>100</v>
      </c>
      <c r="K1450" s="81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57">
        <f>ROUND(Tableau1[[#This Row],[Prix_Unit_HT]],2)*Tableau1[[#This Row],[Qte_commande]]</f>
        <v>5232.6000000000004</v>
      </c>
      <c r="P1450" s="57">
        <f>ROUND(Tableau1[[#This Row],[Prix_Unit_TTC]],2)*Tableau1[[#This Row],[Qte_commande]]</f>
        <v>6279.12</v>
      </c>
      <c r="Q1450" s="1">
        <v>437.14</v>
      </c>
      <c r="R14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50" s="1"/>
      <c r="V1450" s="1"/>
    </row>
    <row r="1451" spans="1:22" ht="14.7" customHeight="1" x14ac:dyDescent="0.25">
      <c r="A1451" s="2">
        <v>43552</v>
      </c>
      <c r="B1451" s="56" t="s">
        <v>200</v>
      </c>
      <c r="C1451" s="1" t="s">
        <v>64</v>
      </c>
      <c r="D1451" s="1" t="s">
        <v>66</v>
      </c>
      <c r="E1451" s="193"/>
      <c r="G1451" s="1" t="s">
        <v>1163</v>
      </c>
      <c r="H1451" s="1" t="s">
        <v>1275</v>
      </c>
      <c r="I1451" s="1" t="s">
        <v>1243</v>
      </c>
      <c r="J1451" s="56">
        <v>20</v>
      </c>
      <c r="K1451" s="81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57">
        <f>ROUND(Tableau1[[#This Row],[Prix_Unit_HT]],2)*Tableau1[[#This Row],[Qte_commande]]</f>
        <v>21.36</v>
      </c>
      <c r="P1451" s="57">
        <f>ROUND(Tableau1[[#This Row],[Prix_Unit_TTC]],2)*Tableau1[[#This Row],[Qte_commande]]</f>
        <v>22.56</v>
      </c>
      <c r="Q1451" s="1">
        <v>6.86</v>
      </c>
      <c r="R14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51" s="1"/>
      <c r="V1451" s="1"/>
    </row>
    <row r="1452" spans="1:22" ht="14.7" customHeight="1" x14ac:dyDescent="0.25">
      <c r="A1452" s="2">
        <v>43552</v>
      </c>
      <c r="B1452" s="56" t="s">
        <v>200</v>
      </c>
      <c r="C1452" s="1" t="s">
        <v>64</v>
      </c>
      <c r="D1452" s="1" t="s">
        <v>66</v>
      </c>
      <c r="E1452" s="193"/>
      <c r="G1452" s="1" t="s">
        <v>1247</v>
      </c>
      <c r="H1452" s="1" t="s">
        <v>1275</v>
      </c>
      <c r="I1452" s="1" t="s">
        <v>1241</v>
      </c>
      <c r="J1452" s="56">
        <v>20</v>
      </c>
      <c r="K1452" s="81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57">
        <f>ROUND(Tableau1[[#This Row],[Prix_Unit_HT]],2)*Tableau1[[#This Row],[Qte_commande]]</f>
        <v>116.64000000000001</v>
      </c>
      <c r="P1452" s="57">
        <f>ROUND(Tableau1[[#This Row],[Prix_Unit_TTC]],2)*Tableau1[[#This Row],[Qte_commande]]</f>
        <v>122.39999999999999</v>
      </c>
      <c r="Q1452" s="1">
        <v>41.14</v>
      </c>
      <c r="R14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452" s="1"/>
      <c r="V1452" s="1"/>
    </row>
    <row r="1453" spans="1:22" ht="14.7" customHeight="1" x14ac:dyDescent="0.25">
      <c r="A1453" s="2">
        <v>43552</v>
      </c>
      <c r="B1453" s="56" t="s">
        <v>274</v>
      </c>
      <c r="C1453" s="1" t="s">
        <v>273</v>
      </c>
      <c r="D1453" s="1" t="s">
        <v>20</v>
      </c>
      <c r="E1453" s="193"/>
      <c r="G1453" s="1" t="s">
        <v>1163</v>
      </c>
      <c r="H1453" s="1" t="s">
        <v>1276</v>
      </c>
      <c r="I1453" s="1" t="s">
        <v>269</v>
      </c>
      <c r="J1453" s="107">
        <v>1</v>
      </c>
      <c r="K1453" s="81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57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57">
        <f>ROUND(Tableau1[[#This Row],[Prix_Unit_HT]],2)*Tableau1[[#This Row],[Qte_commande]]</f>
        <v>299</v>
      </c>
      <c r="P1453" s="57">
        <f>ROUND(Tableau1[[#This Row],[Prix_Unit_TTC]],2)*Tableau1[[#This Row],[Qte_commande]]</f>
        <v>358.8</v>
      </c>
      <c r="Q1453" s="1">
        <v>1</v>
      </c>
      <c r="R14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3" s="1"/>
      <c r="V1453" s="1"/>
    </row>
    <row r="1454" spans="1:22" ht="14.7" customHeight="1" x14ac:dyDescent="0.25">
      <c r="A1454" s="2">
        <v>43553</v>
      </c>
      <c r="B1454" s="56" t="s">
        <v>236</v>
      </c>
      <c r="C1454" s="1" t="s">
        <v>226</v>
      </c>
      <c r="D1454" s="1" t="s">
        <v>228</v>
      </c>
      <c r="E1454" s="193"/>
      <c r="G1454" s="1" t="s">
        <v>1247</v>
      </c>
      <c r="H1454" s="1" t="s">
        <v>1274</v>
      </c>
      <c r="I1454" s="1" t="s">
        <v>1175</v>
      </c>
      <c r="J1454" s="56">
        <v>70</v>
      </c>
      <c r="K1454" s="81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57">
        <f>ROUND(Tableau1[[#This Row],[Prix_Unit_HT]],2)*Tableau1[[#This Row],[Qte_commande]]</f>
        <v>3007.2</v>
      </c>
      <c r="P1454" s="57">
        <f>ROUND(Tableau1[[#This Row],[Prix_Unit_TTC]],2)*Tableau1[[#This Row],[Qte_commande]]</f>
        <v>3609.6</v>
      </c>
      <c r="Q1454" s="1">
        <v>240</v>
      </c>
      <c r="R14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54" s="1"/>
      <c r="V1454" s="1"/>
    </row>
    <row r="1455" spans="1:22" ht="14.7" customHeight="1" x14ac:dyDescent="0.25">
      <c r="A1455" s="2">
        <v>43557</v>
      </c>
      <c r="B1455" s="56" t="s">
        <v>237</v>
      </c>
      <c r="C1455" s="1" t="s">
        <v>230</v>
      </c>
      <c r="D1455" s="1" t="s">
        <v>232</v>
      </c>
      <c r="E1455" s="193"/>
      <c r="G1455" s="1" t="s">
        <v>1247</v>
      </c>
      <c r="H1455" s="1" t="s">
        <v>1274</v>
      </c>
      <c r="I1455" s="1" t="s">
        <v>1175</v>
      </c>
      <c r="J1455" s="56">
        <v>70</v>
      </c>
      <c r="K1455" s="81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57">
        <f>ROUND(Tableau1[[#This Row],[Prix_Unit_HT]],2)*Tableau1[[#This Row],[Qte_commande]]</f>
        <v>6014.4</v>
      </c>
      <c r="P1455" s="57">
        <f>ROUND(Tableau1[[#This Row],[Prix_Unit_TTC]],2)*Tableau1[[#This Row],[Qte_commande]]</f>
        <v>7219.2</v>
      </c>
      <c r="Q1455" s="1">
        <v>480</v>
      </c>
      <c r="R14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455" s="1"/>
      <c r="V1455" s="1"/>
    </row>
    <row r="1456" spans="1:22" ht="14.7" customHeight="1" x14ac:dyDescent="0.25">
      <c r="A1456" s="2">
        <v>43557</v>
      </c>
      <c r="B1456" s="56" t="s">
        <v>276</v>
      </c>
      <c r="C1456" s="1" t="s">
        <v>275</v>
      </c>
      <c r="D1456" s="1" t="s">
        <v>8</v>
      </c>
      <c r="E1456" s="193"/>
      <c r="G1456" s="1" t="s">
        <v>1163</v>
      </c>
      <c r="H1456" s="1" t="s">
        <v>1276</v>
      </c>
      <c r="I1456" s="1" t="s">
        <v>269</v>
      </c>
      <c r="J1456" s="107">
        <v>1</v>
      </c>
      <c r="K1456" s="81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57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57">
        <f>ROUND(Tableau1[[#This Row],[Prix_Unit_HT]],2)*Tableau1[[#This Row],[Qte_commande]]</f>
        <v>299</v>
      </c>
      <c r="P1456" s="57">
        <f>ROUND(Tableau1[[#This Row],[Prix_Unit_TTC]],2)*Tableau1[[#This Row],[Qte_commande]]</f>
        <v>358.8</v>
      </c>
      <c r="Q1456" s="1">
        <v>1</v>
      </c>
      <c r="R14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56" s="1"/>
      <c r="V1456" s="1"/>
    </row>
    <row r="1457" spans="1:22" ht="14.7" customHeight="1" x14ac:dyDescent="0.25">
      <c r="A1457" s="2">
        <v>43558</v>
      </c>
      <c r="B1457" s="56" t="s">
        <v>13</v>
      </c>
      <c r="C1457" s="1" t="s">
        <v>12</v>
      </c>
      <c r="D1457" s="1" t="s">
        <v>14</v>
      </c>
      <c r="E1457" s="193"/>
      <c r="G1457" s="1" t="s">
        <v>1247</v>
      </c>
      <c r="H1457" s="7" t="s">
        <v>1274</v>
      </c>
      <c r="I1457" s="1" t="s">
        <v>1244</v>
      </c>
      <c r="J1457" s="56">
        <v>70</v>
      </c>
      <c r="K1457" s="81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57">
        <f>ROUND(Tableau1[[#This Row],[Prix_Unit_HT]],2)*Tableau1[[#This Row],[Qte_commande]]</f>
        <v>104.46000000000001</v>
      </c>
      <c r="P1457" s="57">
        <f>ROUND(Tableau1[[#This Row],[Prix_Unit_TTC]],2)*Tableau1[[#This Row],[Qte_commande]]</f>
        <v>125.34</v>
      </c>
      <c r="Q1457" s="1">
        <v>6</v>
      </c>
      <c r="R14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7" s="1"/>
      <c r="V1457" s="1"/>
    </row>
    <row r="1458" spans="1:22" ht="14.7" customHeight="1" x14ac:dyDescent="0.25">
      <c r="A1458" s="2">
        <v>43558</v>
      </c>
      <c r="B1458" s="56" t="s">
        <v>13</v>
      </c>
      <c r="C1458" s="1" t="s">
        <v>12</v>
      </c>
      <c r="D1458" s="1" t="s">
        <v>14</v>
      </c>
      <c r="E1458" s="193"/>
      <c r="G1458" s="1" t="s">
        <v>1247</v>
      </c>
      <c r="H1458" s="7" t="s">
        <v>1274</v>
      </c>
      <c r="I1458" s="7" t="s">
        <v>1197</v>
      </c>
      <c r="J1458" s="56">
        <v>70</v>
      </c>
      <c r="K1458" s="81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57">
        <f>ROUND(Tableau1[[#This Row],[Prix_Unit_HT]],2)*Tableau1[[#This Row],[Qte_commande]]</f>
        <v>178.98</v>
      </c>
      <c r="P1458" s="57">
        <f>ROUND(Tableau1[[#This Row],[Prix_Unit_TTC]],2)*Tableau1[[#This Row],[Qte_commande]]</f>
        <v>214.74</v>
      </c>
      <c r="Q1458" s="1">
        <v>6</v>
      </c>
      <c r="R14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58" s="1"/>
      <c r="V1458" s="1"/>
    </row>
    <row r="1459" spans="1:22" ht="14.7" customHeight="1" x14ac:dyDescent="0.25">
      <c r="A1459" s="2">
        <v>43558</v>
      </c>
      <c r="B1459" s="56" t="s">
        <v>13</v>
      </c>
      <c r="C1459" s="1" t="s">
        <v>12</v>
      </c>
      <c r="D1459" s="1" t="s">
        <v>14</v>
      </c>
      <c r="E1459" s="193"/>
      <c r="G1459" s="1" t="s">
        <v>1247</v>
      </c>
      <c r="H1459" s="1" t="s">
        <v>1274</v>
      </c>
      <c r="I1459" s="1" t="s">
        <v>1175</v>
      </c>
      <c r="J1459" s="56">
        <v>100</v>
      </c>
      <c r="K1459" s="81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57">
        <f>ROUND(Tableau1[[#This Row],[Prix_Unit_HT]],2)*Tableau1[[#This Row],[Qte_commande]]</f>
        <v>2052</v>
      </c>
      <c r="P1459" s="57">
        <f>ROUND(Tableau1[[#This Row],[Prix_Unit_TTC]],2)*Tableau1[[#This Row],[Qte_commande]]</f>
        <v>2462.4</v>
      </c>
      <c r="Q1459" s="1">
        <v>171.43</v>
      </c>
      <c r="R14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459" s="1"/>
      <c r="V1459" s="1"/>
    </row>
    <row r="1460" spans="1:22" ht="14.7" customHeight="1" x14ac:dyDescent="0.25">
      <c r="A1460" s="2">
        <v>43558</v>
      </c>
      <c r="B1460" s="56" t="s">
        <v>13</v>
      </c>
      <c r="C1460" s="1" t="s">
        <v>12</v>
      </c>
      <c r="D1460" s="1" t="s">
        <v>14</v>
      </c>
      <c r="E1460" s="193"/>
      <c r="G1460" s="1" t="s">
        <v>1247</v>
      </c>
      <c r="H1460" s="1" t="s">
        <v>1274</v>
      </c>
      <c r="I1460" s="7" t="s">
        <v>1190</v>
      </c>
      <c r="J1460" s="56">
        <v>70</v>
      </c>
      <c r="K1460" s="81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57">
        <f>ROUND(Tableau1[[#This Row],[Prix_Unit_HT]],2)*Tableau1[[#This Row],[Qte_commande]]</f>
        <v>120</v>
      </c>
      <c r="P1460" s="57">
        <f>ROUND(Tableau1[[#This Row],[Prix_Unit_TTC]],2)*Tableau1[[#This Row],[Qte_commande]]</f>
        <v>144</v>
      </c>
      <c r="Q1460" s="1">
        <v>6</v>
      </c>
      <c r="R14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0" s="1"/>
      <c r="V1460" s="1"/>
    </row>
    <row r="1461" spans="1:22" ht="14.7" customHeight="1" x14ac:dyDescent="0.25">
      <c r="A1461" s="2">
        <v>43558</v>
      </c>
      <c r="B1461" s="56" t="s">
        <v>13</v>
      </c>
      <c r="C1461" s="1" t="s">
        <v>12</v>
      </c>
      <c r="D1461" s="1" t="s">
        <v>14</v>
      </c>
      <c r="E1461" s="193"/>
      <c r="G1461" s="1" t="s">
        <v>1247</v>
      </c>
      <c r="H1461" s="1" t="s">
        <v>1274</v>
      </c>
      <c r="I1461" s="1" t="s">
        <v>1218</v>
      </c>
      <c r="J1461" s="56">
        <v>70</v>
      </c>
      <c r="K1461" s="81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57">
        <f>ROUND(Tableau1[[#This Row],[Prix_Unit_HT]],2)*Tableau1[[#This Row],[Qte_commande]]</f>
        <v>71.400000000000006</v>
      </c>
      <c r="P1461" s="57">
        <f>ROUND(Tableau1[[#This Row],[Prix_Unit_TTC]],2)*Tableau1[[#This Row],[Qte_commande]]</f>
        <v>85.679999999999993</v>
      </c>
      <c r="Q1461" s="1">
        <v>6</v>
      </c>
      <c r="R14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61" s="1"/>
      <c r="V1461" s="1"/>
    </row>
    <row r="1462" spans="1:22" ht="14.7" customHeight="1" x14ac:dyDescent="0.25">
      <c r="A1462" s="2">
        <v>43558</v>
      </c>
      <c r="B1462" s="56" t="s">
        <v>13</v>
      </c>
      <c r="C1462" s="1" t="s">
        <v>12</v>
      </c>
      <c r="D1462" s="1" t="s">
        <v>14</v>
      </c>
      <c r="E1462" s="193"/>
      <c r="G1462" s="1" t="s">
        <v>1247</v>
      </c>
      <c r="H1462" s="1" t="s">
        <v>1274</v>
      </c>
      <c r="I1462" s="1" t="s">
        <v>1245</v>
      </c>
      <c r="J1462" s="56">
        <v>70</v>
      </c>
      <c r="K1462" s="81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57">
        <f>ROUND(Tableau1[[#This Row],[Prix_Unit_HT]],2)*Tableau1[[#This Row],[Qte_commande]]</f>
        <v>452.16</v>
      </c>
      <c r="P1462" s="57">
        <f>ROUND(Tableau1[[#This Row],[Prix_Unit_TTC]],2)*Tableau1[[#This Row],[Qte_commande]]</f>
        <v>542.52</v>
      </c>
      <c r="Q1462" s="1">
        <v>36</v>
      </c>
      <c r="R14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462" s="1"/>
      <c r="V1462" s="1"/>
    </row>
    <row r="1463" spans="1:22" ht="14.7" customHeight="1" x14ac:dyDescent="0.25">
      <c r="A1463" s="2">
        <v>43558</v>
      </c>
      <c r="B1463" s="56" t="s">
        <v>13</v>
      </c>
      <c r="C1463" s="1" t="s">
        <v>12</v>
      </c>
      <c r="D1463" s="1" t="s">
        <v>14</v>
      </c>
      <c r="E1463" s="193"/>
      <c r="G1463" s="1" t="s">
        <v>1247</v>
      </c>
      <c r="H1463" s="1" t="s">
        <v>1275</v>
      </c>
      <c r="I1463" s="1" t="s">
        <v>1241</v>
      </c>
      <c r="J1463" s="56">
        <v>20</v>
      </c>
      <c r="K1463" s="81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57">
        <f>ROUND(Tableau1[[#This Row],[Prix_Unit_HT]],2)*Tableau1[[#This Row],[Qte_commande]]</f>
        <v>194.4</v>
      </c>
      <c r="P1463" s="57">
        <f>ROUND(Tableau1[[#This Row],[Prix_Unit_TTC]],2)*Tableau1[[#This Row],[Qte_commande]]</f>
        <v>204</v>
      </c>
      <c r="Q1463" s="1">
        <v>68.569999999999993</v>
      </c>
      <c r="R14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3" s="1"/>
      <c r="V1463" s="1"/>
    </row>
    <row r="1464" spans="1:22" ht="14.7" customHeight="1" x14ac:dyDescent="0.25">
      <c r="A1464" s="2">
        <v>43566</v>
      </c>
      <c r="B1464" s="56" t="s">
        <v>260</v>
      </c>
      <c r="C1464" s="1" t="s">
        <v>162</v>
      </c>
      <c r="D1464" s="1" t="s">
        <v>164</v>
      </c>
      <c r="E1464" s="193"/>
      <c r="G1464" s="1" t="s">
        <v>1247</v>
      </c>
      <c r="H1464" s="1" t="s">
        <v>1274</v>
      </c>
      <c r="I1464" s="1" t="s">
        <v>1175</v>
      </c>
      <c r="J1464" s="56">
        <v>175</v>
      </c>
      <c r="K1464" s="81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57">
        <f>ROUND(Tableau1[[#This Row],[Prix_Unit_HT]],2)*Tableau1[[#This Row],[Qte_commande]]</f>
        <v>2776.32</v>
      </c>
      <c r="P1464" s="57">
        <f>ROUND(Tableau1[[#This Row],[Prix_Unit_TTC]],2)*Tableau1[[#This Row],[Qte_commande]]</f>
        <v>3331.2000000000003</v>
      </c>
      <c r="Q1464" s="1">
        <v>240</v>
      </c>
      <c r="R14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4" s="1"/>
      <c r="V1464" s="1"/>
    </row>
    <row r="1465" spans="1:22" ht="14.7" customHeight="1" x14ac:dyDescent="0.25">
      <c r="A1465" s="2">
        <v>43566</v>
      </c>
      <c r="B1465" s="56" t="s">
        <v>188</v>
      </c>
      <c r="C1465" s="1" t="s">
        <v>12</v>
      </c>
      <c r="D1465" s="1" t="s">
        <v>14</v>
      </c>
      <c r="E1465" s="193"/>
      <c r="G1465" s="1" t="s">
        <v>1247</v>
      </c>
      <c r="H1465" s="1" t="s">
        <v>1275</v>
      </c>
      <c r="I1465" s="1" t="s">
        <v>1237</v>
      </c>
      <c r="J1465" s="56">
        <v>20</v>
      </c>
      <c r="K1465" s="81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57">
        <f>ROUND(Tableau1[[#This Row],[Prix_Unit_HT]],2)*Tableau1[[#This Row],[Qte_commande]]</f>
        <v>194.4</v>
      </c>
      <c r="P1465" s="57">
        <f>ROUND(Tableau1[[#This Row],[Prix_Unit_TTC]],2)*Tableau1[[#This Row],[Qte_commande]]</f>
        <v>204</v>
      </c>
      <c r="Q1465" s="1">
        <v>68.569999999999993</v>
      </c>
      <c r="R14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65" s="1"/>
      <c r="V1465" s="1"/>
    </row>
    <row r="1466" spans="1:22" ht="14.7" customHeight="1" x14ac:dyDescent="0.25">
      <c r="A1466" s="2">
        <v>43571</v>
      </c>
      <c r="B1466" s="56" t="s">
        <v>238</v>
      </c>
      <c r="C1466" s="1" t="s">
        <v>226</v>
      </c>
      <c r="D1466" s="1" t="s">
        <v>228</v>
      </c>
      <c r="E1466" s="193"/>
      <c r="G1466" s="1" t="s">
        <v>1247</v>
      </c>
      <c r="H1466" s="1" t="s">
        <v>1274</v>
      </c>
      <c r="I1466" s="1" t="s">
        <v>1175</v>
      </c>
      <c r="J1466" s="56">
        <v>70</v>
      </c>
      <c r="K1466" s="81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57">
        <f>ROUND(Tableau1[[#This Row],[Prix_Unit_HT]],2)*Tableau1[[#This Row],[Qte_commande]]</f>
        <v>3007.2</v>
      </c>
      <c r="P1466" s="57">
        <f>ROUND(Tableau1[[#This Row],[Prix_Unit_TTC]],2)*Tableau1[[#This Row],[Qte_commande]]</f>
        <v>3609.6</v>
      </c>
      <c r="Q1466" s="1">
        <v>240</v>
      </c>
      <c r="R14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66" s="1"/>
      <c r="V1466" s="1"/>
    </row>
    <row r="1467" spans="1:22" ht="14.7" customHeight="1" x14ac:dyDescent="0.25">
      <c r="A1467" s="2">
        <v>43581</v>
      </c>
      <c r="B1467" s="56" t="s">
        <v>105</v>
      </c>
      <c r="C1467" s="1" t="s">
        <v>104</v>
      </c>
      <c r="D1467" s="1" t="s">
        <v>4</v>
      </c>
      <c r="E1467" s="193"/>
      <c r="G1467" s="1" t="s">
        <v>1163</v>
      </c>
      <c r="H1467" s="7" t="s">
        <v>1275</v>
      </c>
      <c r="I1467" s="7" t="s">
        <v>1239</v>
      </c>
      <c r="J1467" s="56">
        <v>20</v>
      </c>
      <c r="K1467" s="81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57">
        <f>ROUND(Tableau1[[#This Row],[Prix_Unit_HT]],2)*Tableau1[[#This Row],[Qte_commande]]</f>
        <v>21.36</v>
      </c>
      <c r="P1467" s="57">
        <f>ROUND(Tableau1[[#This Row],[Prix_Unit_TTC]],2)*Tableau1[[#This Row],[Qte_commande]]</f>
        <v>22.56</v>
      </c>
      <c r="Q1467" s="1">
        <v>6.86</v>
      </c>
      <c r="R14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7" s="1"/>
      <c r="V1467" s="1"/>
    </row>
    <row r="1468" spans="1:22" ht="14.7" customHeight="1" x14ac:dyDescent="0.25">
      <c r="A1468" s="2">
        <v>43581</v>
      </c>
      <c r="B1468" s="56" t="s">
        <v>105</v>
      </c>
      <c r="C1468" s="1" t="s">
        <v>104</v>
      </c>
      <c r="D1468" s="1" t="s">
        <v>4</v>
      </c>
      <c r="E1468" s="193"/>
      <c r="G1468" s="1" t="s">
        <v>1163</v>
      </c>
      <c r="H1468" s="7" t="s">
        <v>1275</v>
      </c>
      <c r="I1468" s="7" t="s">
        <v>1240</v>
      </c>
      <c r="J1468" s="56">
        <v>20</v>
      </c>
      <c r="K1468" s="81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57">
        <f>ROUND(Tableau1[[#This Row],[Prix_Unit_HT]],2)*Tableau1[[#This Row],[Qte_commande]]</f>
        <v>21.36</v>
      </c>
      <c r="P1468" s="57">
        <f>ROUND(Tableau1[[#This Row],[Prix_Unit_TTC]],2)*Tableau1[[#This Row],[Qte_commande]]</f>
        <v>22.56</v>
      </c>
      <c r="Q1468" s="1">
        <v>6.86</v>
      </c>
      <c r="R14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8" s="1"/>
      <c r="V1468" s="1"/>
    </row>
    <row r="1469" spans="1:22" ht="14.7" customHeight="1" x14ac:dyDescent="0.25">
      <c r="A1469" s="2">
        <v>43581</v>
      </c>
      <c r="B1469" s="56" t="s">
        <v>105</v>
      </c>
      <c r="C1469" s="1" t="s">
        <v>104</v>
      </c>
      <c r="D1469" s="1" t="s">
        <v>4</v>
      </c>
      <c r="E1469" s="193"/>
      <c r="G1469" s="1" t="s">
        <v>1163</v>
      </c>
      <c r="H1469" s="7" t="s">
        <v>1275</v>
      </c>
      <c r="I1469" s="7" t="s">
        <v>1242</v>
      </c>
      <c r="J1469" s="56">
        <v>20</v>
      </c>
      <c r="K1469" s="81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57">
        <f>ROUND(Tableau1[[#This Row],[Prix_Unit_HT]],2)*Tableau1[[#This Row],[Qte_commande]]</f>
        <v>21.36</v>
      </c>
      <c r="P1469" s="57">
        <f>ROUND(Tableau1[[#This Row],[Prix_Unit_TTC]],2)*Tableau1[[#This Row],[Qte_commande]]</f>
        <v>22.56</v>
      </c>
      <c r="Q1469" s="1">
        <v>6.86</v>
      </c>
      <c r="R14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69" s="1"/>
      <c r="V1469" s="1"/>
    </row>
    <row r="1470" spans="1:22" ht="14.7" customHeight="1" x14ac:dyDescent="0.25">
      <c r="A1470" s="2">
        <v>43581</v>
      </c>
      <c r="B1470" s="56" t="s">
        <v>105</v>
      </c>
      <c r="C1470" s="1" t="s">
        <v>104</v>
      </c>
      <c r="D1470" s="1" t="s">
        <v>4</v>
      </c>
      <c r="E1470" s="193"/>
      <c r="G1470" s="1" t="s">
        <v>1163</v>
      </c>
      <c r="H1470" s="7" t="s">
        <v>1274</v>
      </c>
      <c r="I1470" s="7" t="s">
        <v>1197</v>
      </c>
      <c r="J1470" s="56">
        <v>70</v>
      </c>
      <c r="K1470" s="81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57">
        <f>ROUND(Tableau1[[#This Row],[Prix_Unit_HT]],2)*Tableau1[[#This Row],[Qte_commande]]</f>
        <v>194.45999999999998</v>
      </c>
      <c r="P1470" s="57">
        <f>ROUND(Tableau1[[#This Row],[Prix_Unit_TTC]],2)*Tableau1[[#This Row],[Qte_commande]]</f>
        <v>233.34</v>
      </c>
      <c r="Q1470" s="1">
        <v>6</v>
      </c>
      <c r="R14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0" s="1"/>
      <c r="V1470" s="1"/>
    </row>
    <row r="1471" spans="1:22" ht="14.7" customHeight="1" x14ac:dyDescent="0.25">
      <c r="A1471" s="2">
        <v>43581</v>
      </c>
      <c r="B1471" s="56" t="s">
        <v>105</v>
      </c>
      <c r="C1471" s="1" t="s">
        <v>104</v>
      </c>
      <c r="D1471" s="1" t="s">
        <v>4</v>
      </c>
      <c r="E1471" s="193"/>
      <c r="G1471" s="1" t="s">
        <v>1163</v>
      </c>
      <c r="H1471" s="1" t="s">
        <v>1275</v>
      </c>
      <c r="I1471" s="1" t="s">
        <v>1236</v>
      </c>
      <c r="J1471" s="56">
        <v>20</v>
      </c>
      <c r="K1471" s="81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57">
        <f>ROUND(Tableau1[[#This Row],[Prix_Unit_HT]],2)*Tableau1[[#This Row],[Qte_commande]]</f>
        <v>21.36</v>
      </c>
      <c r="P1471" s="57">
        <f>ROUND(Tableau1[[#This Row],[Prix_Unit_TTC]],2)*Tableau1[[#This Row],[Qte_commande]]</f>
        <v>22.56</v>
      </c>
      <c r="Q1471" s="1">
        <v>6.86</v>
      </c>
      <c r="R14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471" s="1"/>
      <c r="V1471" s="1"/>
    </row>
    <row r="1472" spans="1:22" ht="14.7" customHeight="1" x14ac:dyDescent="0.25">
      <c r="A1472" s="2">
        <v>43581</v>
      </c>
      <c r="B1472" s="56" t="s">
        <v>105</v>
      </c>
      <c r="C1472" s="1" t="s">
        <v>104</v>
      </c>
      <c r="D1472" s="1" t="s">
        <v>4</v>
      </c>
      <c r="E1472" s="193"/>
      <c r="G1472" s="1" t="s">
        <v>1163</v>
      </c>
      <c r="H1472" s="1" t="s">
        <v>1275</v>
      </c>
      <c r="I1472" s="1" t="s">
        <v>1243</v>
      </c>
      <c r="J1472" s="56">
        <v>20</v>
      </c>
      <c r="K1472" s="81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57">
        <f>ROUND(Tableau1[[#This Row],[Prix_Unit_HT]],2)*Tableau1[[#This Row],[Qte_commande]]</f>
        <v>42.72</v>
      </c>
      <c r="P1472" s="57">
        <f>ROUND(Tableau1[[#This Row],[Prix_Unit_TTC]],2)*Tableau1[[#This Row],[Qte_commande]]</f>
        <v>45.12</v>
      </c>
      <c r="Q1472" s="1">
        <v>13.71</v>
      </c>
      <c r="R14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2" s="1"/>
      <c r="V1472" s="1"/>
    </row>
    <row r="1473" spans="1:22" ht="14.7" customHeight="1" x14ac:dyDescent="0.25">
      <c r="A1473" s="2">
        <v>43581</v>
      </c>
      <c r="B1473" s="56" t="s">
        <v>105</v>
      </c>
      <c r="C1473" s="1" t="s">
        <v>104</v>
      </c>
      <c r="D1473" s="1" t="s">
        <v>4</v>
      </c>
      <c r="E1473" s="193"/>
      <c r="G1473" s="1" t="s">
        <v>1163</v>
      </c>
      <c r="H1473" s="1" t="s">
        <v>1274</v>
      </c>
      <c r="I1473" s="1" t="s">
        <v>1188</v>
      </c>
      <c r="J1473" s="56">
        <v>70</v>
      </c>
      <c r="K1473" s="81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57">
        <f>ROUND(Tableau1[[#This Row],[Prix_Unit_HT]],2)*Tableau1[[#This Row],[Qte_commande]]</f>
        <v>111.06</v>
      </c>
      <c r="P1473" s="57">
        <f>ROUND(Tableau1[[#This Row],[Prix_Unit_TTC]],2)*Tableau1[[#This Row],[Qte_commande]]</f>
        <v>133.26</v>
      </c>
      <c r="Q1473" s="1">
        <v>6</v>
      </c>
      <c r="R14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73" s="1"/>
      <c r="V1473" s="1"/>
    </row>
    <row r="1474" spans="1:22" ht="14.7" customHeight="1" x14ac:dyDescent="0.25">
      <c r="A1474" s="2">
        <v>43581</v>
      </c>
      <c r="B1474" s="56" t="s">
        <v>105</v>
      </c>
      <c r="C1474" s="1" t="s">
        <v>104</v>
      </c>
      <c r="D1474" s="1" t="s">
        <v>4</v>
      </c>
      <c r="E1474" s="193"/>
      <c r="G1474" s="1" t="s">
        <v>1163</v>
      </c>
      <c r="H1474" s="1" t="s">
        <v>1274</v>
      </c>
      <c r="I1474" s="1" t="s">
        <v>1189</v>
      </c>
      <c r="J1474" s="56">
        <v>70</v>
      </c>
      <c r="K1474" s="81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57">
        <f>ROUND(Tableau1[[#This Row],[Prix_Unit_HT]],2)*Tableau1[[#This Row],[Qte_commande]]</f>
        <v>303.3</v>
      </c>
      <c r="P1474" s="57">
        <f>ROUND(Tableau1[[#This Row],[Prix_Unit_TTC]],2)*Tableau1[[#This Row],[Qte_commande]]</f>
        <v>364.14</v>
      </c>
      <c r="Q1474" s="1">
        <v>18</v>
      </c>
      <c r="R14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74" s="1"/>
      <c r="V1474" s="1"/>
    </row>
    <row r="1475" spans="1:22" ht="14.7" customHeight="1" x14ac:dyDescent="0.25">
      <c r="A1475" s="2">
        <v>43581</v>
      </c>
      <c r="B1475" s="56" t="s">
        <v>105</v>
      </c>
      <c r="C1475" s="1" t="s">
        <v>104</v>
      </c>
      <c r="D1475" s="1" t="s">
        <v>4</v>
      </c>
      <c r="E1475" s="193"/>
      <c r="G1475" s="1" t="s">
        <v>1163</v>
      </c>
      <c r="H1475" s="1" t="s">
        <v>1274</v>
      </c>
      <c r="I1475" s="1" t="s">
        <v>1223</v>
      </c>
      <c r="J1475" s="56">
        <v>50</v>
      </c>
      <c r="K1475" s="81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57">
        <f>ROUND(Tableau1[[#This Row],[Prix_Unit_HT]],2)*Tableau1[[#This Row],[Qte_commande]]</f>
        <v>336.6</v>
      </c>
      <c r="P1475" s="57">
        <f>ROUND(Tableau1[[#This Row],[Prix_Unit_TTC]],2)*Tableau1[[#This Row],[Qte_commande]]</f>
        <v>403.91999999999996</v>
      </c>
      <c r="Q1475" s="1">
        <v>8.57</v>
      </c>
      <c r="R14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475" s="1"/>
      <c r="V1475" s="1"/>
    </row>
    <row r="1476" spans="1:22" ht="14.7" customHeight="1" x14ac:dyDescent="0.25">
      <c r="A1476" s="2">
        <v>43581</v>
      </c>
      <c r="B1476" s="56" t="s">
        <v>105</v>
      </c>
      <c r="C1476" s="1" t="s">
        <v>104</v>
      </c>
      <c r="D1476" s="1" t="s">
        <v>4</v>
      </c>
      <c r="E1476" s="193"/>
      <c r="G1476" s="1" t="s">
        <v>1163</v>
      </c>
      <c r="H1476" s="1" t="s">
        <v>1275</v>
      </c>
      <c r="I1476" s="1" t="s">
        <v>1241</v>
      </c>
      <c r="J1476" s="56">
        <v>20</v>
      </c>
      <c r="K1476" s="81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57">
        <f>ROUND(Tableau1[[#This Row],[Prix_Unit_HT]],2)*Tableau1[[#This Row],[Qte_commande]]</f>
        <v>42.72</v>
      </c>
      <c r="P1476" s="57">
        <f>ROUND(Tableau1[[#This Row],[Prix_Unit_TTC]],2)*Tableau1[[#This Row],[Qte_commande]]</f>
        <v>45.12</v>
      </c>
      <c r="Q1476" s="1">
        <v>13.71</v>
      </c>
      <c r="R14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76" s="1"/>
      <c r="V1476" s="1"/>
    </row>
    <row r="1477" spans="1:22" ht="14.7" customHeight="1" x14ac:dyDescent="0.25">
      <c r="A1477" s="2">
        <v>43581</v>
      </c>
      <c r="B1477" s="56" t="s">
        <v>105</v>
      </c>
      <c r="C1477" s="1" t="s">
        <v>104</v>
      </c>
      <c r="D1477" s="1" t="s">
        <v>4</v>
      </c>
      <c r="E1477" s="193"/>
      <c r="G1477" s="1" t="s">
        <v>1163</v>
      </c>
      <c r="H1477" s="1" t="s">
        <v>1275</v>
      </c>
      <c r="I1477" s="1" t="s">
        <v>1237</v>
      </c>
      <c r="J1477" s="56">
        <v>20</v>
      </c>
      <c r="K1477" s="81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57">
        <f>ROUND(Tableau1[[#This Row],[Prix_Unit_HT]],2)*Tableau1[[#This Row],[Qte_commande]]</f>
        <v>64.08</v>
      </c>
      <c r="P1477" s="57">
        <f>ROUND(Tableau1[[#This Row],[Prix_Unit_TTC]],2)*Tableau1[[#This Row],[Qte_commande]]</f>
        <v>67.679999999999993</v>
      </c>
      <c r="Q1477" s="1">
        <v>20.57</v>
      </c>
      <c r="R14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77" s="1"/>
      <c r="V1477" s="1"/>
    </row>
    <row r="1478" spans="1:22" ht="14.7" customHeight="1" x14ac:dyDescent="0.25">
      <c r="A1478" s="2">
        <v>43584</v>
      </c>
      <c r="B1478" s="56" t="s">
        <v>239</v>
      </c>
      <c r="C1478" s="1" t="s">
        <v>230</v>
      </c>
      <c r="D1478" s="1" t="s">
        <v>232</v>
      </c>
      <c r="E1478" s="193"/>
      <c r="G1478" s="1" t="s">
        <v>1247</v>
      </c>
      <c r="H1478" s="1" t="s">
        <v>1274</v>
      </c>
      <c r="I1478" s="1" t="s">
        <v>1175</v>
      </c>
      <c r="J1478" s="56">
        <v>70</v>
      </c>
      <c r="K1478" s="81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57">
        <f>ROUND(Tableau1[[#This Row],[Prix_Unit_HT]],2)*Tableau1[[#This Row],[Qte_commande]]</f>
        <v>0</v>
      </c>
      <c r="P1478" s="57">
        <f>ROUND(Tableau1[[#This Row],[Prix_Unit_TTC]],2)*Tableau1[[#This Row],[Qte_commande]]</f>
        <v>0</v>
      </c>
      <c r="Q1478" s="1">
        <v>0</v>
      </c>
      <c r="R14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478" s="1"/>
      <c r="V1478" s="1"/>
    </row>
    <row r="1479" spans="1:22" ht="14.7" customHeight="1" x14ac:dyDescent="0.25">
      <c r="A1479" s="2">
        <v>43592</v>
      </c>
      <c r="B1479" s="56" t="s">
        <v>161</v>
      </c>
      <c r="C1479" s="1" t="s">
        <v>94</v>
      </c>
      <c r="D1479" s="1" t="s">
        <v>96</v>
      </c>
      <c r="E1479" s="193"/>
      <c r="G1479" s="1" t="s">
        <v>1247</v>
      </c>
      <c r="H1479" s="7" t="s">
        <v>1275</v>
      </c>
      <c r="I1479" s="7" t="s">
        <v>1239</v>
      </c>
      <c r="J1479" s="56">
        <v>20</v>
      </c>
      <c r="K1479" s="81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57">
        <f>ROUND(Tableau1[[#This Row],[Prix_Unit_HT]],2)*Tableau1[[#This Row],[Qte_commande]]</f>
        <v>77.760000000000005</v>
      </c>
      <c r="P1479" s="57">
        <f>ROUND(Tableau1[[#This Row],[Prix_Unit_TTC]],2)*Tableau1[[#This Row],[Qte_commande]]</f>
        <v>81.599999999999994</v>
      </c>
      <c r="Q1479" s="1">
        <v>27.43</v>
      </c>
      <c r="R14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479" s="1"/>
      <c r="V1479" s="1"/>
    </row>
    <row r="1480" spans="1:22" ht="14.7" customHeight="1" x14ac:dyDescent="0.25">
      <c r="A1480" s="2">
        <v>43592</v>
      </c>
      <c r="B1480" s="56" t="s">
        <v>161</v>
      </c>
      <c r="C1480" s="1" t="s">
        <v>94</v>
      </c>
      <c r="D1480" s="1" t="s">
        <v>96</v>
      </c>
      <c r="E1480" s="193"/>
      <c r="G1480" s="1" t="s">
        <v>1247</v>
      </c>
      <c r="H1480" s="7" t="s">
        <v>1274</v>
      </c>
      <c r="I1480" s="1" t="s">
        <v>1244</v>
      </c>
      <c r="J1480" s="56">
        <v>70</v>
      </c>
      <c r="K1480" s="81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57">
        <f>ROUND(Tableau1[[#This Row],[Prix_Unit_HT]],2)*Tableau1[[#This Row],[Qte_commande]]</f>
        <v>417.84000000000003</v>
      </c>
      <c r="P1480" s="57">
        <f>ROUND(Tableau1[[#This Row],[Prix_Unit_TTC]],2)*Tableau1[[#This Row],[Qte_commande]]</f>
        <v>501.36</v>
      </c>
      <c r="Q1480" s="1">
        <v>24</v>
      </c>
      <c r="R14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480" s="1"/>
      <c r="V1480" s="1"/>
    </row>
    <row r="1481" spans="1:22" ht="14.7" customHeight="1" x14ac:dyDescent="0.25">
      <c r="A1481" s="2">
        <v>43592</v>
      </c>
      <c r="B1481" s="56" t="s">
        <v>106</v>
      </c>
      <c r="C1481" s="1" t="s">
        <v>64</v>
      </c>
      <c r="D1481" s="1" t="s">
        <v>66</v>
      </c>
      <c r="E1481" s="193"/>
      <c r="G1481" s="1" t="s">
        <v>1247</v>
      </c>
      <c r="H1481" s="7" t="s">
        <v>1274</v>
      </c>
      <c r="I1481" s="7" t="s">
        <v>1197</v>
      </c>
      <c r="J1481" s="56">
        <v>70</v>
      </c>
      <c r="K1481" s="81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57">
        <f>ROUND(Tableau1[[#This Row],[Prix_Unit_HT]],2)*Tableau1[[#This Row],[Qte_commande]]</f>
        <v>178.98</v>
      </c>
      <c r="P1481" s="57">
        <f>ROUND(Tableau1[[#This Row],[Prix_Unit_TTC]],2)*Tableau1[[#This Row],[Qte_commande]]</f>
        <v>214.74</v>
      </c>
      <c r="Q1481" s="1">
        <v>6</v>
      </c>
      <c r="R14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1" s="1"/>
      <c r="V1481" s="1"/>
    </row>
    <row r="1482" spans="1:22" ht="14.7" customHeight="1" x14ac:dyDescent="0.25">
      <c r="A1482" s="2">
        <v>43592</v>
      </c>
      <c r="B1482" s="56" t="s">
        <v>202</v>
      </c>
      <c r="C1482" s="1" t="s">
        <v>64</v>
      </c>
      <c r="D1482" s="1" t="s">
        <v>66</v>
      </c>
      <c r="E1482" s="193"/>
      <c r="G1482" s="1" t="s">
        <v>1247</v>
      </c>
      <c r="H1482" s="1" t="s">
        <v>1274</v>
      </c>
      <c r="I1482" s="1" t="s">
        <v>1175</v>
      </c>
      <c r="J1482" s="56">
        <v>70</v>
      </c>
      <c r="K1482" s="81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57">
        <f>ROUND(Tableau1[[#This Row],[Prix_Unit_HT]],2)*Tableau1[[#This Row],[Qte_commande]]</f>
        <v>3007.2</v>
      </c>
      <c r="P1482" s="57">
        <f>ROUND(Tableau1[[#This Row],[Prix_Unit_TTC]],2)*Tableau1[[#This Row],[Qte_commande]]</f>
        <v>3609.6</v>
      </c>
      <c r="Q1482" s="1">
        <v>240</v>
      </c>
      <c r="R14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482" s="1"/>
      <c r="V1482" s="1"/>
    </row>
    <row r="1483" spans="1:22" ht="14.7" customHeight="1" x14ac:dyDescent="0.25">
      <c r="A1483" s="2">
        <v>43592</v>
      </c>
      <c r="B1483" s="56" t="s">
        <v>106</v>
      </c>
      <c r="C1483" s="1" t="s">
        <v>64</v>
      </c>
      <c r="D1483" s="1" t="s">
        <v>66</v>
      </c>
      <c r="E1483" s="193"/>
      <c r="G1483" s="1" t="s">
        <v>1247</v>
      </c>
      <c r="H1483" s="1" t="s">
        <v>1274</v>
      </c>
      <c r="I1483" s="1" t="s">
        <v>1175</v>
      </c>
      <c r="J1483" s="56">
        <v>70</v>
      </c>
      <c r="K1483" s="81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57">
        <f>ROUND(Tableau1[[#This Row],[Prix_Unit_HT]],2)*Tableau1[[#This Row],[Qte_commande]]</f>
        <v>2781.66</v>
      </c>
      <c r="P1483" s="57">
        <f>ROUND(Tableau1[[#This Row],[Prix_Unit_TTC]],2)*Tableau1[[#This Row],[Qte_commande]]</f>
        <v>3338.8799999999997</v>
      </c>
      <c r="Q1483" s="1">
        <v>222</v>
      </c>
      <c r="R14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483" s="1"/>
      <c r="V1483" s="1"/>
    </row>
    <row r="1484" spans="1:22" ht="14.7" customHeight="1" x14ac:dyDescent="0.25">
      <c r="A1484" s="2">
        <v>43592</v>
      </c>
      <c r="B1484" s="56" t="s">
        <v>106</v>
      </c>
      <c r="C1484" s="1" t="s">
        <v>64</v>
      </c>
      <c r="D1484" s="1" t="s">
        <v>66</v>
      </c>
      <c r="E1484" s="193"/>
      <c r="G1484" s="1" t="s">
        <v>1247</v>
      </c>
      <c r="H1484" s="1" t="s">
        <v>1274</v>
      </c>
      <c r="I1484" s="1" t="s">
        <v>1175</v>
      </c>
      <c r="J1484" s="56">
        <v>70</v>
      </c>
      <c r="K1484" s="81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57">
        <f>ROUND(Tableau1[[#This Row],[Prix_Unit_HT]],2)*Tableau1[[#This Row],[Qte_commande]]</f>
        <v>225.54</v>
      </c>
      <c r="P1484" s="57">
        <f>ROUND(Tableau1[[#This Row],[Prix_Unit_TTC]],2)*Tableau1[[#This Row],[Qte_commande]]</f>
        <v>270.71999999999997</v>
      </c>
      <c r="Q1484" s="1">
        <v>18</v>
      </c>
      <c r="R14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484" s="1"/>
      <c r="V1484" s="1"/>
    </row>
    <row r="1485" spans="1:22" ht="14.7" customHeight="1" x14ac:dyDescent="0.25">
      <c r="A1485" s="2">
        <v>43592</v>
      </c>
      <c r="B1485" s="56" t="s">
        <v>255</v>
      </c>
      <c r="C1485" s="1" t="s">
        <v>157</v>
      </c>
      <c r="D1485" s="1" t="s">
        <v>159</v>
      </c>
      <c r="E1485" s="193"/>
      <c r="G1485" s="1" t="s">
        <v>1247</v>
      </c>
      <c r="H1485" s="1" t="s">
        <v>1274</v>
      </c>
      <c r="I1485" s="1" t="s">
        <v>1175</v>
      </c>
      <c r="J1485" s="56">
        <v>100</v>
      </c>
      <c r="K1485" s="81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57">
        <f>ROUND(Tableau1[[#This Row],[Prix_Unit_HT]],2)*Tableau1[[#This Row],[Qte_commande]]</f>
        <v>5232.6000000000004</v>
      </c>
      <c r="P1485" s="57">
        <f>ROUND(Tableau1[[#This Row],[Prix_Unit_TTC]],2)*Tableau1[[#This Row],[Qte_commande]]</f>
        <v>6279.12</v>
      </c>
      <c r="Q1485" s="1">
        <v>437.14</v>
      </c>
      <c r="R14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485" s="1"/>
      <c r="V1485" s="1"/>
    </row>
    <row r="1486" spans="1:22" ht="14.7" customHeight="1" x14ac:dyDescent="0.25">
      <c r="A1486" s="2">
        <v>43592</v>
      </c>
      <c r="B1486" s="56" t="s">
        <v>161</v>
      </c>
      <c r="C1486" s="1" t="s">
        <v>94</v>
      </c>
      <c r="D1486" s="1" t="s">
        <v>96</v>
      </c>
      <c r="E1486" s="193"/>
      <c r="G1486" s="1" t="s">
        <v>1247</v>
      </c>
      <c r="H1486" s="1" t="s">
        <v>1274</v>
      </c>
      <c r="I1486" s="1" t="s">
        <v>1175</v>
      </c>
      <c r="J1486" s="56">
        <v>175</v>
      </c>
      <c r="K1486" s="81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57">
        <f>ROUND(Tableau1[[#This Row],[Prix_Unit_HT]],2)*Tableau1[[#This Row],[Qte_commande]]</f>
        <v>1388.16</v>
      </c>
      <c r="P1486" s="57">
        <f>ROUND(Tableau1[[#This Row],[Prix_Unit_TTC]],2)*Tableau1[[#This Row],[Qte_commande]]</f>
        <v>1665.6000000000001</v>
      </c>
      <c r="Q1486" s="1">
        <v>120</v>
      </c>
      <c r="R14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486" s="1"/>
      <c r="V1486" s="1"/>
    </row>
    <row r="1487" spans="1:22" ht="14.7" customHeight="1" x14ac:dyDescent="0.25">
      <c r="A1487" s="2">
        <v>43592</v>
      </c>
      <c r="B1487" s="56" t="s">
        <v>202</v>
      </c>
      <c r="C1487" s="1" t="s">
        <v>64</v>
      </c>
      <c r="D1487" s="1" t="s">
        <v>66</v>
      </c>
      <c r="E1487" s="193"/>
      <c r="G1487" s="1" t="s">
        <v>1163</v>
      </c>
      <c r="H1487" s="1" t="s">
        <v>1275</v>
      </c>
      <c r="I1487" s="1" t="s">
        <v>1243</v>
      </c>
      <c r="J1487" s="56">
        <v>20</v>
      </c>
      <c r="K1487" s="81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57">
        <f>ROUND(Tableau1[[#This Row],[Prix_Unit_HT]],2)*Tableau1[[#This Row],[Qte_commande]]</f>
        <v>42.72</v>
      </c>
      <c r="P1487" s="57">
        <f>ROUND(Tableau1[[#This Row],[Prix_Unit_TTC]],2)*Tableau1[[#This Row],[Qte_commande]]</f>
        <v>45.12</v>
      </c>
      <c r="Q1487" s="1">
        <v>13.71</v>
      </c>
      <c r="R14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487" s="1"/>
      <c r="V1487" s="1"/>
    </row>
    <row r="1488" spans="1:22" ht="14.7" customHeight="1" x14ac:dyDescent="0.25">
      <c r="A1488" s="2">
        <v>43592</v>
      </c>
      <c r="B1488" s="56" t="s">
        <v>106</v>
      </c>
      <c r="C1488" s="1" t="s">
        <v>64</v>
      </c>
      <c r="D1488" s="1" t="s">
        <v>66</v>
      </c>
      <c r="E1488" s="193"/>
      <c r="G1488" s="1" t="s">
        <v>1163</v>
      </c>
      <c r="H1488" s="1" t="s">
        <v>1275</v>
      </c>
      <c r="I1488" s="1" t="s">
        <v>1243</v>
      </c>
      <c r="J1488" s="56">
        <v>20</v>
      </c>
      <c r="K1488" s="81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57">
        <f>ROUND(Tableau1[[#This Row],[Prix_Unit_HT]],2)*Tableau1[[#This Row],[Qte_commande]]</f>
        <v>64.08</v>
      </c>
      <c r="P1488" s="57">
        <f>ROUND(Tableau1[[#This Row],[Prix_Unit_TTC]],2)*Tableau1[[#This Row],[Qte_commande]]</f>
        <v>67.679999999999993</v>
      </c>
      <c r="Q1488" s="1">
        <v>20.57</v>
      </c>
      <c r="R14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488" s="1"/>
      <c r="V1488" s="1"/>
    </row>
    <row r="1489" spans="1:22" ht="14.7" customHeight="1" x14ac:dyDescent="0.25">
      <c r="A1489" s="2">
        <v>43592</v>
      </c>
      <c r="B1489" s="56" t="s">
        <v>106</v>
      </c>
      <c r="C1489" s="1" t="s">
        <v>64</v>
      </c>
      <c r="D1489" s="1" t="s">
        <v>66</v>
      </c>
      <c r="E1489" s="193"/>
      <c r="G1489" s="1" t="s">
        <v>1247</v>
      </c>
      <c r="H1489" s="1" t="s">
        <v>1274</v>
      </c>
      <c r="I1489" s="1" t="s">
        <v>1188</v>
      </c>
      <c r="J1489" s="56">
        <v>70</v>
      </c>
      <c r="K1489" s="81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57">
        <f>ROUND(Tableau1[[#This Row],[Prix_Unit_HT]],2)*Tableau1[[#This Row],[Qte_commande]]</f>
        <v>98.100000000000009</v>
      </c>
      <c r="P1489" s="57">
        <f>ROUND(Tableau1[[#This Row],[Prix_Unit_TTC]],2)*Tableau1[[#This Row],[Qte_commande]]</f>
        <v>117.72</v>
      </c>
      <c r="Q1489" s="1">
        <v>6</v>
      </c>
      <c r="R14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89" s="1"/>
      <c r="V1489" s="1"/>
    </row>
    <row r="1490" spans="1:22" ht="14.7" customHeight="1" x14ac:dyDescent="0.25">
      <c r="A1490" s="2">
        <v>43592</v>
      </c>
      <c r="B1490" s="56" t="s">
        <v>106</v>
      </c>
      <c r="C1490" s="1" t="s">
        <v>64</v>
      </c>
      <c r="D1490" s="1" t="s">
        <v>66</v>
      </c>
      <c r="E1490" s="193"/>
      <c r="G1490" s="1" t="s">
        <v>1247</v>
      </c>
      <c r="H1490" s="1" t="s">
        <v>1274</v>
      </c>
      <c r="I1490" s="1" t="s">
        <v>1189</v>
      </c>
      <c r="J1490" s="56">
        <v>70</v>
      </c>
      <c r="K1490" s="81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57">
        <f>ROUND(Tableau1[[#This Row],[Prix_Unit_HT]],2)*Tableau1[[#This Row],[Qte_commande]]</f>
        <v>88.14</v>
      </c>
      <c r="P1490" s="57">
        <f>ROUND(Tableau1[[#This Row],[Prix_Unit_TTC]],2)*Tableau1[[#This Row],[Qte_commande]]</f>
        <v>105.78</v>
      </c>
      <c r="Q1490" s="1">
        <v>6</v>
      </c>
      <c r="R14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490" s="1"/>
      <c r="V1490" s="1"/>
    </row>
    <row r="1491" spans="1:22" ht="14.7" customHeight="1" x14ac:dyDescent="0.25">
      <c r="A1491" s="2">
        <v>43592</v>
      </c>
      <c r="B1491" s="56" t="s">
        <v>216</v>
      </c>
      <c r="C1491" s="1" t="s">
        <v>142</v>
      </c>
      <c r="D1491" s="1" t="s">
        <v>144</v>
      </c>
      <c r="E1491" s="193"/>
      <c r="G1491" s="1" t="s">
        <v>1247</v>
      </c>
      <c r="H1491" s="1" t="s">
        <v>1274</v>
      </c>
      <c r="I1491" s="1" t="s">
        <v>1223</v>
      </c>
      <c r="J1491" s="56">
        <v>50</v>
      </c>
      <c r="K1491" s="81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57">
        <f>ROUND(Tableau1[[#This Row],[Prix_Unit_HT]],2)*Tableau1[[#This Row],[Qte_commande]]</f>
        <v>151.14000000000001</v>
      </c>
      <c r="P1491" s="57">
        <f>ROUND(Tableau1[[#This Row],[Prix_Unit_TTC]],2)*Tableau1[[#This Row],[Qte_commande]]</f>
        <v>181.38</v>
      </c>
      <c r="Q1491" s="1">
        <v>4.29</v>
      </c>
      <c r="R14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1" s="1"/>
      <c r="V1491" s="1"/>
    </row>
    <row r="1492" spans="1:22" ht="14.7" customHeight="1" x14ac:dyDescent="0.25">
      <c r="A1492" s="2">
        <v>43592</v>
      </c>
      <c r="B1492" s="56" t="s">
        <v>106</v>
      </c>
      <c r="C1492" s="1" t="s">
        <v>64</v>
      </c>
      <c r="D1492" s="1" t="s">
        <v>66</v>
      </c>
      <c r="E1492" s="193"/>
      <c r="G1492" s="1" t="s">
        <v>1247</v>
      </c>
      <c r="H1492" s="1" t="s">
        <v>1274</v>
      </c>
      <c r="I1492" s="1" t="s">
        <v>1223</v>
      </c>
      <c r="J1492" s="56">
        <v>50</v>
      </c>
      <c r="K1492" s="81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57">
        <f>ROUND(Tableau1[[#This Row],[Prix_Unit_HT]],2)*Tableau1[[#This Row],[Qte_commande]]</f>
        <v>151.14000000000001</v>
      </c>
      <c r="P1492" s="57">
        <f>ROUND(Tableau1[[#This Row],[Prix_Unit_TTC]],2)*Tableau1[[#This Row],[Qte_commande]]</f>
        <v>181.38</v>
      </c>
      <c r="Q1492" s="1">
        <v>4.29</v>
      </c>
      <c r="R14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492" s="1"/>
      <c r="V1492" s="1"/>
    </row>
    <row r="1493" spans="1:22" ht="14.7" customHeight="1" x14ac:dyDescent="0.25">
      <c r="A1493" s="2">
        <v>43592</v>
      </c>
      <c r="B1493" s="56" t="s">
        <v>202</v>
      </c>
      <c r="C1493" s="1" t="s">
        <v>64</v>
      </c>
      <c r="D1493" s="1" t="s">
        <v>66</v>
      </c>
      <c r="E1493" s="193"/>
      <c r="G1493" s="1" t="s">
        <v>1247</v>
      </c>
      <c r="H1493" s="1" t="s">
        <v>1275</v>
      </c>
      <c r="I1493" s="1" t="s">
        <v>1241</v>
      </c>
      <c r="J1493" s="56">
        <v>20</v>
      </c>
      <c r="K1493" s="81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57">
        <f>ROUND(Tableau1[[#This Row],[Prix_Unit_HT]],2)*Tableau1[[#This Row],[Qte_commande]]</f>
        <v>388.8</v>
      </c>
      <c r="P1493" s="57">
        <f>ROUND(Tableau1[[#This Row],[Prix_Unit_TTC]],2)*Tableau1[[#This Row],[Qte_commande]]</f>
        <v>408</v>
      </c>
      <c r="Q1493" s="1">
        <v>137.13999999999999</v>
      </c>
      <c r="R14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493" s="1"/>
      <c r="V1493" s="1"/>
    </row>
    <row r="1494" spans="1:22" ht="14.7" customHeight="1" x14ac:dyDescent="0.25">
      <c r="A1494" s="2">
        <v>43592</v>
      </c>
      <c r="B1494" s="56" t="s">
        <v>106</v>
      </c>
      <c r="C1494" s="1" t="s">
        <v>64</v>
      </c>
      <c r="D1494" s="1" t="s">
        <v>66</v>
      </c>
      <c r="E1494" s="193"/>
      <c r="G1494" s="1" t="s">
        <v>1247</v>
      </c>
      <c r="H1494" s="1" t="s">
        <v>1275</v>
      </c>
      <c r="I1494" s="1" t="s">
        <v>1241</v>
      </c>
      <c r="J1494" s="56">
        <v>20</v>
      </c>
      <c r="K1494" s="81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57">
        <f>ROUND(Tableau1[[#This Row],[Prix_Unit_HT]],2)*Tableau1[[#This Row],[Qte_commande]]</f>
        <v>194.4</v>
      </c>
      <c r="P1494" s="57">
        <f>ROUND(Tableau1[[#This Row],[Prix_Unit_TTC]],2)*Tableau1[[#This Row],[Qte_commande]]</f>
        <v>204</v>
      </c>
      <c r="Q1494" s="1">
        <v>68.569999999999993</v>
      </c>
      <c r="R14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494" s="1"/>
      <c r="V1494" s="1"/>
    </row>
    <row r="1495" spans="1:22" ht="14.7" customHeight="1" x14ac:dyDescent="0.25">
      <c r="A1495" s="2">
        <v>43592</v>
      </c>
      <c r="B1495" s="56" t="s">
        <v>161</v>
      </c>
      <c r="C1495" s="1" t="s">
        <v>94</v>
      </c>
      <c r="D1495" s="1" t="s">
        <v>96</v>
      </c>
      <c r="E1495" s="193"/>
      <c r="G1495" s="1" t="s">
        <v>1247</v>
      </c>
      <c r="H1495" s="1" t="s">
        <v>1275</v>
      </c>
      <c r="I1495" s="1" t="s">
        <v>1241</v>
      </c>
      <c r="J1495" s="56">
        <v>20</v>
      </c>
      <c r="K1495" s="81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57">
        <f>ROUND(Tableau1[[#This Row],[Prix_Unit_HT]],2)*Tableau1[[#This Row],[Qte_commande]]</f>
        <v>583.20000000000005</v>
      </c>
      <c r="P1495" s="57">
        <f>ROUND(Tableau1[[#This Row],[Prix_Unit_TTC]],2)*Tableau1[[#This Row],[Qte_commande]]</f>
        <v>612</v>
      </c>
      <c r="Q1495" s="1">
        <v>205.71</v>
      </c>
      <c r="R14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495" s="1"/>
      <c r="V1495" s="1"/>
    </row>
    <row r="1496" spans="1:22" ht="14.7" customHeight="1" x14ac:dyDescent="0.25">
      <c r="A1496" s="2">
        <v>43592</v>
      </c>
      <c r="B1496" s="56" t="s">
        <v>140</v>
      </c>
      <c r="C1496" s="1" t="s">
        <v>139</v>
      </c>
      <c r="D1496" s="1" t="s">
        <v>141</v>
      </c>
      <c r="E1496" s="193"/>
      <c r="G1496" s="1" t="s">
        <v>1163</v>
      </c>
      <c r="H1496" s="1" t="s">
        <v>1276</v>
      </c>
      <c r="I1496" s="1" t="s">
        <v>128</v>
      </c>
      <c r="J1496" s="107">
        <v>3</v>
      </c>
      <c r="K1496" s="81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57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57">
        <f>ROUND(Tableau1[[#This Row],[Prix_Unit_HT]],2)*Tableau1[[#This Row],[Qte_commande]]</f>
        <v>299</v>
      </c>
      <c r="P1496" s="57">
        <f>ROUND(Tableau1[[#This Row],[Prix_Unit_TTC]],2)*Tableau1[[#This Row],[Qte_commande]]</f>
        <v>358.8</v>
      </c>
      <c r="Q1496" s="1">
        <v>1</v>
      </c>
      <c r="R14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6" s="1"/>
      <c r="V1496" s="1"/>
    </row>
    <row r="1497" spans="1:22" ht="14.7" customHeight="1" x14ac:dyDescent="0.25">
      <c r="A1497" s="2">
        <v>43592</v>
      </c>
      <c r="B1497" s="56" t="s">
        <v>143</v>
      </c>
      <c r="C1497" s="1" t="s">
        <v>142</v>
      </c>
      <c r="D1497" s="1" t="s">
        <v>144</v>
      </c>
      <c r="E1497" s="193"/>
      <c r="G1497" s="1" t="s">
        <v>1163</v>
      </c>
      <c r="H1497" s="1" t="s">
        <v>1276</v>
      </c>
      <c r="I1497" s="1" t="s">
        <v>128</v>
      </c>
      <c r="J1497" s="107">
        <v>3</v>
      </c>
      <c r="K1497" s="81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57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57">
        <f>ROUND(Tableau1[[#This Row],[Prix_Unit_HT]],2)*Tableau1[[#This Row],[Qte_commande]]</f>
        <v>299</v>
      </c>
      <c r="P1497" s="57">
        <f>ROUND(Tableau1[[#This Row],[Prix_Unit_TTC]],2)*Tableau1[[#This Row],[Qte_commande]]</f>
        <v>358.8</v>
      </c>
      <c r="Q1497" s="1">
        <v>1</v>
      </c>
      <c r="R14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7" s="1"/>
      <c r="V1497" s="1"/>
    </row>
    <row r="1498" spans="1:22" ht="14.7" customHeight="1" x14ac:dyDescent="0.25">
      <c r="A1498" s="2">
        <v>43592</v>
      </c>
      <c r="B1498" s="56" t="s">
        <v>277</v>
      </c>
      <c r="C1498" s="1" t="s">
        <v>15</v>
      </c>
      <c r="D1498" s="1" t="s">
        <v>4</v>
      </c>
      <c r="E1498" s="193"/>
      <c r="G1498" s="1" t="s">
        <v>1163</v>
      </c>
      <c r="H1498" s="1" t="s">
        <v>1276</v>
      </c>
      <c r="I1498" s="1" t="s">
        <v>269</v>
      </c>
      <c r="J1498" s="107">
        <v>1</v>
      </c>
      <c r="K1498" s="81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57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57">
        <f>ROUND(Tableau1[[#This Row],[Prix_Unit_HT]],2)*Tableau1[[#This Row],[Qte_commande]]</f>
        <v>598</v>
      </c>
      <c r="P1498" s="57">
        <f>ROUND(Tableau1[[#This Row],[Prix_Unit_TTC]],2)*Tableau1[[#This Row],[Qte_commande]]</f>
        <v>717.6</v>
      </c>
      <c r="Q1498" s="1">
        <v>2</v>
      </c>
      <c r="R14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498" s="1"/>
      <c r="V1498" s="1"/>
    </row>
    <row r="1499" spans="1:22" ht="14.7" customHeight="1" x14ac:dyDescent="0.25">
      <c r="A1499" s="2">
        <v>43592</v>
      </c>
      <c r="B1499" s="56" t="s">
        <v>278</v>
      </c>
      <c r="C1499" s="1" t="s">
        <v>270</v>
      </c>
      <c r="D1499" s="1" t="s">
        <v>272</v>
      </c>
      <c r="E1499" s="193"/>
      <c r="G1499" s="1" t="s">
        <v>1163</v>
      </c>
      <c r="H1499" s="1" t="s">
        <v>1276</v>
      </c>
      <c r="I1499" s="1" t="s">
        <v>269</v>
      </c>
      <c r="J1499" s="107">
        <v>1</v>
      </c>
      <c r="K1499" s="81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57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57">
        <f>ROUND(Tableau1[[#This Row],[Prix_Unit_HT]],2)*Tableau1[[#This Row],[Qte_commande]]</f>
        <v>299</v>
      </c>
      <c r="P1499" s="57">
        <f>ROUND(Tableau1[[#This Row],[Prix_Unit_TTC]],2)*Tableau1[[#This Row],[Qte_commande]]</f>
        <v>358.8</v>
      </c>
      <c r="Q1499" s="1">
        <v>1</v>
      </c>
      <c r="R14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499" s="1"/>
      <c r="V1499" s="1"/>
    </row>
    <row r="1500" spans="1:22" ht="14.7" customHeight="1" x14ac:dyDescent="0.25">
      <c r="A1500" s="2">
        <v>43592</v>
      </c>
      <c r="B1500" s="56" t="s">
        <v>280</v>
      </c>
      <c r="C1500" s="1" t="s">
        <v>279</v>
      </c>
      <c r="D1500" s="1" t="s">
        <v>228</v>
      </c>
      <c r="E1500" s="193"/>
      <c r="G1500" s="1" t="s">
        <v>1163</v>
      </c>
      <c r="H1500" s="1" t="s">
        <v>1276</v>
      </c>
      <c r="I1500" s="1" t="s">
        <v>269</v>
      </c>
      <c r="J1500" s="107">
        <v>1</v>
      </c>
      <c r="K1500" s="81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57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57">
        <f>ROUND(Tableau1[[#This Row],[Prix_Unit_HT]],2)*Tableau1[[#This Row],[Qte_commande]]</f>
        <v>299</v>
      </c>
      <c r="P1500" s="57">
        <f>ROUND(Tableau1[[#This Row],[Prix_Unit_TTC]],2)*Tableau1[[#This Row],[Qte_commande]]</f>
        <v>358.8</v>
      </c>
      <c r="Q1500" s="1">
        <v>1</v>
      </c>
      <c r="R15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00" s="1"/>
      <c r="V1500" s="1"/>
    </row>
    <row r="1501" spans="1:22" ht="14.7" customHeight="1" x14ac:dyDescent="0.25">
      <c r="A1501" s="2">
        <v>43599</v>
      </c>
      <c r="B1501" s="56" t="s">
        <v>108</v>
      </c>
      <c r="C1501" s="1" t="s">
        <v>107</v>
      </c>
      <c r="D1501" s="1" t="s">
        <v>4</v>
      </c>
      <c r="E1501" s="193"/>
      <c r="G1501" s="1" t="s">
        <v>1163</v>
      </c>
      <c r="H1501" s="7" t="s">
        <v>1275</v>
      </c>
      <c r="I1501" s="7" t="s">
        <v>1239</v>
      </c>
      <c r="J1501" s="56">
        <v>20</v>
      </c>
      <c r="K1501" s="81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57">
        <f>ROUND(Tableau1[[#This Row],[Prix_Unit_HT]],2)*Tableau1[[#This Row],[Qte_commande]]</f>
        <v>21.36</v>
      </c>
      <c r="P1501" s="57">
        <f>ROUND(Tableau1[[#This Row],[Prix_Unit_TTC]],2)*Tableau1[[#This Row],[Qte_commande]]</f>
        <v>22.56</v>
      </c>
      <c r="Q1501" s="1">
        <v>6.86</v>
      </c>
      <c r="R15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1" s="1"/>
      <c r="V1501" s="1"/>
    </row>
    <row r="1502" spans="1:22" ht="14.7" customHeight="1" x14ac:dyDescent="0.25">
      <c r="A1502" s="2">
        <v>43599</v>
      </c>
      <c r="B1502" s="56" t="s">
        <v>108</v>
      </c>
      <c r="C1502" s="1" t="s">
        <v>107</v>
      </c>
      <c r="D1502" s="1" t="s">
        <v>4</v>
      </c>
      <c r="E1502" s="193"/>
      <c r="G1502" s="1" t="s">
        <v>1163</v>
      </c>
      <c r="H1502" s="7" t="s">
        <v>1275</v>
      </c>
      <c r="I1502" s="7" t="s">
        <v>1240</v>
      </c>
      <c r="J1502" s="56">
        <v>20</v>
      </c>
      <c r="K1502" s="81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57">
        <f>ROUND(Tableau1[[#This Row],[Prix_Unit_HT]],2)*Tableau1[[#This Row],[Qte_commande]]</f>
        <v>21.36</v>
      </c>
      <c r="P1502" s="57">
        <f>ROUND(Tableau1[[#This Row],[Prix_Unit_TTC]],2)*Tableau1[[#This Row],[Qte_commande]]</f>
        <v>22.56</v>
      </c>
      <c r="Q1502" s="1">
        <v>6.86</v>
      </c>
      <c r="R15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02" s="1"/>
      <c r="V1502" s="1"/>
    </row>
    <row r="1503" spans="1:22" ht="14.7" customHeight="1" x14ac:dyDescent="0.25">
      <c r="A1503" s="2">
        <v>43599</v>
      </c>
      <c r="B1503" s="56" t="s">
        <v>108</v>
      </c>
      <c r="C1503" s="1" t="s">
        <v>107</v>
      </c>
      <c r="D1503" s="1" t="s">
        <v>4</v>
      </c>
      <c r="E1503" s="193"/>
      <c r="G1503" s="1" t="s">
        <v>1163</v>
      </c>
      <c r="H1503" s="7" t="s">
        <v>1274</v>
      </c>
      <c r="I1503" s="7" t="s">
        <v>1197</v>
      </c>
      <c r="J1503" s="56">
        <v>70</v>
      </c>
      <c r="K1503" s="81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57">
        <f>ROUND(Tableau1[[#This Row],[Prix_Unit_HT]],2)*Tableau1[[#This Row],[Qte_commande]]</f>
        <v>194.45999999999998</v>
      </c>
      <c r="P1503" s="57">
        <f>ROUND(Tableau1[[#This Row],[Prix_Unit_TTC]],2)*Tableau1[[#This Row],[Qte_commande]]</f>
        <v>233.34</v>
      </c>
      <c r="Q1503" s="1">
        <v>6</v>
      </c>
      <c r="R15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3" s="1"/>
      <c r="V1503" s="1"/>
    </row>
    <row r="1504" spans="1:22" ht="14.7" customHeight="1" x14ac:dyDescent="0.25">
      <c r="A1504" s="2">
        <v>43599</v>
      </c>
      <c r="B1504" s="56" t="s">
        <v>108</v>
      </c>
      <c r="C1504" s="1" t="s">
        <v>107</v>
      </c>
      <c r="D1504" s="1" t="s">
        <v>4</v>
      </c>
      <c r="E1504" s="193"/>
      <c r="G1504" s="1" t="s">
        <v>1163</v>
      </c>
      <c r="H1504" s="1" t="s">
        <v>1274</v>
      </c>
      <c r="I1504" s="1" t="s">
        <v>1175</v>
      </c>
      <c r="J1504" s="56">
        <v>70</v>
      </c>
      <c r="K1504" s="81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57">
        <f>ROUND(Tableau1[[#This Row],[Prix_Unit_HT]],2)*Tableau1[[#This Row],[Qte_commande]]</f>
        <v>167.28</v>
      </c>
      <c r="P1504" s="57">
        <f>ROUND(Tableau1[[#This Row],[Prix_Unit_TTC]],2)*Tableau1[[#This Row],[Qte_commande]]</f>
        <v>200.76</v>
      </c>
      <c r="Q1504" s="1">
        <v>12</v>
      </c>
      <c r="R15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04" s="1"/>
      <c r="V1504" s="1"/>
    </row>
    <row r="1505" spans="1:22" ht="14.7" customHeight="1" x14ac:dyDescent="0.25">
      <c r="A1505" s="2">
        <v>43599</v>
      </c>
      <c r="B1505" s="56" t="s">
        <v>108</v>
      </c>
      <c r="C1505" s="1" t="s">
        <v>107</v>
      </c>
      <c r="D1505" s="1" t="s">
        <v>4</v>
      </c>
      <c r="E1505" s="193"/>
      <c r="G1505" s="1" t="s">
        <v>1163</v>
      </c>
      <c r="H1505" s="1" t="s">
        <v>1274</v>
      </c>
      <c r="I1505" s="1" t="s">
        <v>1227</v>
      </c>
      <c r="J1505" s="56">
        <v>70</v>
      </c>
      <c r="K1505" s="81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57">
        <f>ROUND(Tableau1[[#This Row],[Prix_Unit_HT]],2)*Tableau1[[#This Row],[Qte_commande]]</f>
        <v>139.62</v>
      </c>
      <c r="P1505" s="57">
        <f>ROUND(Tableau1[[#This Row],[Prix_Unit_TTC]],2)*Tableau1[[#This Row],[Qte_commande]]</f>
        <v>167.52</v>
      </c>
      <c r="Q1505" s="1">
        <v>6</v>
      </c>
      <c r="R15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5" s="1"/>
      <c r="V1505" s="1"/>
    </row>
    <row r="1506" spans="1:22" ht="14.7" customHeight="1" x14ac:dyDescent="0.25">
      <c r="A1506" s="2">
        <v>43599</v>
      </c>
      <c r="B1506" s="56" t="s">
        <v>108</v>
      </c>
      <c r="C1506" s="1" t="s">
        <v>107</v>
      </c>
      <c r="D1506" s="1" t="s">
        <v>4</v>
      </c>
      <c r="E1506" s="193"/>
      <c r="G1506" s="1" t="s">
        <v>1163</v>
      </c>
      <c r="H1506" s="1" t="s">
        <v>1274</v>
      </c>
      <c r="I1506" s="1" t="s">
        <v>1188</v>
      </c>
      <c r="J1506" s="56">
        <v>70</v>
      </c>
      <c r="K1506" s="81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57">
        <f>ROUND(Tableau1[[#This Row],[Prix_Unit_HT]],2)*Tableau1[[#This Row],[Qte_commande]]</f>
        <v>111.06</v>
      </c>
      <c r="P1506" s="57">
        <f>ROUND(Tableau1[[#This Row],[Prix_Unit_TTC]],2)*Tableau1[[#This Row],[Qte_commande]]</f>
        <v>133.26</v>
      </c>
      <c r="Q1506" s="1">
        <v>6</v>
      </c>
      <c r="R15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6" s="1"/>
      <c r="V1506" s="1"/>
    </row>
    <row r="1507" spans="1:22" ht="14.7" customHeight="1" x14ac:dyDescent="0.25">
      <c r="A1507" s="2">
        <v>43599</v>
      </c>
      <c r="B1507" s="56" t="s">
        <v>108</v>
      </c>
      <c r="C1507" s="1" t="s">
        <v>107</v>
      </c>
      <c r="D1507" s="1" t="s">
        <v>4</v>
      </c>
      <c r="E1507" s="193"/>
      <c r="G1507" s="1" t="s">
        <v>1163</v>
      </c>
      <c r="H1507" s="1" t="s">
        <v>1274</v>
      </c>
      <c r="I1507" s="1" t="s">
        <v>1189</v>
      </c>
      <c r="J1507" s="56">
        <v>70</v>
      </c>
      <c r="K1507" s="81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57">
        <f>ROUND(Tableau1[[#This Row],[Prix_Unit_HT]],2)*Tableau1[[#This Row],[Qte_commande]]</f>
        <v>101.10000000000001</v>
      </c>
      <c r="P1507" s="57">
        <f>ROUND(Tableau1[[#This Row],[Prix_Unit_TTC]],2)*Tableau1[[#This Row],[Qte_commande]]</f>
        <v>121.38</v>
      </c>
      <c r="Q1507" s="1">
        <v>6</v>
      </c>
      <c r="R15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07" s="1"/>
      <c r="V1507" s="1"/>
    </row>
    <row r="1508" spans="1:22" ht="14.7" customHeight="1" x14ac:dyDescent="0.25">
      <c r="A1508" s="2">
        <v>43599</v>
      </c>
      <c r="B1508" s="56" t="s">
        <v>108</v>
      </c>
      <c r="C1508" s="1" t="s">
        <v>107</v>
      </c>
      <c r="D1508" s="1" t="s">
        <v>4</v>
      </c>
      <c r="E1508" s="193"/>
      <c r="G1508" s="1" t="s">
        <v>1163</v>
      </c>
      <c r="H1508" s="1" t="s">
        <v>1275</v>
      </c>
      <c r="I1508" s="1" t="s">
        <v>1241</v>
      </c>
      <c r="J1508" s="56">
        <v>20</v>
      </c>
      <c r="K1508" s="81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57">
        <f>ROUND(Tableau1[[#This Row],[Prix_Unit_HT]],2)*Tableau1[[#This Row],[Qte_commande]]</f>
        <v>64.08</v>
      </c>
      <c r="P1508" s="57">
        <f>ROUND(Tableau1[[#This Row],[Prix_Unit_TTC]],2)*Tableau1[[#This Row],[Qte_commande]]</f>
        <v>67.679999999999993</v>
      </c>
      <c r="Q1508" s="1">
        <v>20.57</v>
      </c>
      <c r="R15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08" s="1"/>
      <c r="V1508" s="1"/>
    </row>
    <row r="1509" spans="1:22" ht="14.7" customHeight="1" x14ac:dyDescent="0.25">
      <c r="A1509" s="2">
        <v>43600</v>
      </c>
      <c r="B1509" s="56" t="s">
        <v>207</v>
      </c>
      <c r="C1509" s="1" t="s">
        <v>206</v>
      </c>
      <c r="D1509" s="1" t="s">
        <v>20</v>
      </c>
      <c r="E1509" s="193"/>
      <c r="G1509" s="1" t="s">
        <v>1163</v>
      </c>
      <c r="H1509" s="1" t="s">
        <v>1275</v>
      </c>
      <c r="I1509" s="1" t="s">
        <v>1243</v>
      </c>
      <c r="J1509" s="56">
        <v>20</v>
      </c>
      <c r="K1509" s="81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57">
        <f>ROUND(Tableau1[[#This Row],[Prix_Unit_HT]],2)*Tableau1[[#This Row],[Qte_commande]]</f>
        <v>128.16</v>
      </c>
      <c r="P1509" s="57">
        <f>ROUND(Tableau1[[#This Row],[Prix_Unit_TTC]],2)*Tableau1[[#This Row],[Qte_commande]]</f>
        <v>135.35999999999999</v>
      </c>
      <c r="Q1509" s="1">
        <v>41.14</v>
      </c>
      <c r="R15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09" s="1"/>
      <c r="V1509" s="1"/>
    </row>
    <row r="1510" spans="1:22" ht="14.7" customHeight="1" x14ac:dyDescent="0.25">
      <c r="A1510" s="2">
        <v>43600</v>
      </c>
      <c r="B1510" s="56" t="s">
        <v>207</v>
      </c>
      <c r="C1510" s="1" t="s">
        <v>206</v>
      </c>
      <c r="D1510" s="1" t="s">
        <v>20</v>
      </c>
      <c r="E1510" s="193"/>
      <c r="G1510" s="1" t="s">
        <v>1163</v>
      </c>
      <c r="H1510" s="1" t="s">
        <v>1275</v>
      </c>
      <c r="I1510" s="1" t="s">
        <v>1243</v>
      </c>
      <c r="J1510" s="56">
        <v>20</v>
      </c>
      <c r="K1510" s="81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57">
        <f>ROUND(Tableau1[[#This Row],[Prix_Unit_HT]],2)*Tableau1[[#This Row],[Qte_commande]]</f>
        <v>21.36</v>
      </c>
      <c r="P1510" s="57">
        <f>ROUND(Tableau1[[#This Row],[Prix_Unit_TTC]],2)*Tableau1[[#This Row],[Qte_commande]]</f>
        <v>22.56</v>
      </c>
      <c r="Q1510" s="1">
        <v>6.86</v>
      </c>
      <c r="R15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0" s="1"/>
      <c r="V1510" s="1"/>
    </row>
    <row r="1511" spans="1:22" ht="14.7" customHeight="1" x14ac:dyDescent="0.25">
      <c r="A1511" s="2">
        <v>43608</v>
      </c>
      <c r="B1511" s="56" t="s">
        <v>78</v>
      </c>
      <c r="C1511" s="1" t="s">
        <v>2</v>
      </c>
      <c r="D1511" s="1" t="s">
        <v>4</v>
      </c>
      <c r="E1511" s="193"/>
      <c r="G1511" s="1" t="s">
        <v>1247</v>
      </c>
      <c r="H1511" s="1" t="s">
        <v>1274</v>
      </c>
      <c r="I1511" s="1" t="s">
        <v>1226</v>
      </c>
      <c r="J1511" s="56">
        <v>70</v>
      </c>
      <c r="K1511" s="81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57">
        <f>ROUND(Tableau1[[#This Row],[Prix_Unit_HT]],2)*Tableau1[[#This Row],[Qte_commande]]</f>
        <v>241.92000000000002</v>
      </c>
      <c r="P1511" s="57">
        <f>ROUND(Tableau1[[#This Row],[Prix_Unit_TTC]],2)*Tableau1[[#This Row],[Qte_commande]]</f>
        <v>290.28000000000003</v>
      </c>
      <c r="Q1511" s="1">
        <v>12</v>
      </c>
      <c r="R15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11" s="1"/>
      <c r="V1511" s="1"/>
    </row>
    <row r="1512" spans="1:22" ht="14.7" customHeight="1" x14ac:dyDescent="0.25">
      <c r="A1512" s="2">
        <v>43608</v>
      </c>
      <c r="B1512" s="56" t="s">
        <v>17</v>
      </c>
      <c r="C1512" s="1" t="s">
        <v>6</v>
      </c>
      <c r="D1512" s="1" t="s">
        <v>8</v>
      </c>
      <c r="E1512" s="193"/>
      <c r="G1512" s="1" t="s">
        <v>1247</v>
      </c>
      <c r="H1512" s="1" t="s">
        <v>1274</v>
      </c>
      <c r="I1512" s="1" t="s">
        <v>1175</v>
      </c>
      <c r="J1512" s="56">
        <v>100</v>
      </c>
      <c r="K1512" s="81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57">
        <f>ROUND(Tableau1[[#This Row],[Prix_Unit_HT]],2)*Tableau1[[#This Row],[Qte_commande]]</f>
        <v>1744.2</v>
      </c>
      <c r="P1512" s="57">
        <f>ROUND(Tableau1[[#This Row],[Prix_Unit_TTC]],2)*Tableau1[[#This Row],[Qte_commande]]</f>
        <v>2093.04</v>
      </c>
      <c r="Q1512" s="1">
        <v>145.71</v>
      </c>
      <c r="R15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145.71428571428572</v>
      </c>
      <c r="U1512" s="1"/>
      <c r="V1512" s="1"/>
    </row>
    <row r="1513" spans="1:22" ht="14.7" customHeight="1" x14ac:dyDescent="0.25">
      <c r="A1513" s="2">
        <v>43608</v>
      </c>
      <c r="B1513" s="56" t="s">
        <v>78</v>
      </c>
      <c r="C1513" s="1" t="s">
        <v>2</v>
      </c>
      <c r="D1513" s="1" t="s">
        <v>4</v>
      </c>
      <c r="E1513" s="193"/>
      <c r="G1513" s="1" t="s">
        <v>1247</v>
      </c>
      <c r="H1513" s="1" t="s">
        <v>1274</v>
      </c>
      <c r="I1513" s="1" t="s">
        <v>1175</v>
      </c>
      <c r="J1513" s="56">
        <v>70</v>
      </c>
      <c r="K1513" s="81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57">
        <f>ROUND(Tableau1[[#This Row],[Prix_Unit_HT]],2)*Tableau1[[#This Row],[Qte_commande]]</f>
        <v>1127.7</v>
      </c>
      <c r="P1513" s="57">
        <f>ROUND(Tableau1[[#This Row],[Prix_Unit_TTC]],2)*Tableau1[[#This Row],[Qte_commande]]</f>
        <v>1353.6</v>
      </c>
      <c r="Q1513" s="1">
        <v>90</v>
      </c>
      <c r="R15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13" s="1"/>
      <c r="V1513" s="1"/>
    </row>
    <row r="1514" spans="1:22" ht="14.7" customHeight="1" x14ac:dyDescent="0.25">
      <c r="A1514" s="2">
        <v>43608</v>
      </c>
      <c r="B1514" s="56" t="s">
        <v>17</v>
      </c>
      <c r="C1514" s="1" t="s">
        <v>6</v>
      </c>
      <c r="D1514" s="1" t="s">
        <v>8</v>
      </c>
      <c r="E1514" s="193"/>
      <c r="G1514" s="1" t="s">
        <v>1247</v>
      </c>
      <c r="H1514" s="1" t="s">
        <v>1274</v>
      </c>
      <c r="I1514" s="1" t="s">
        <v>1227</v>
      </c>
      <c r="J1514" s="56">
        <v>70</v>
      </c>
      <c r="K1514" s="81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57">
        <f>ROUND(Tableau1[[#This Row],[Prix_Unit_HT]],2)*Tableau1[[#This Row],[Qte_commande]]</f>
        <v>106.62</v>
      </c>
      <c r="P1514" s="57">
        <f>ROUND(Tableau1[[#This Row],[Prix_Unit_TTC]],2)*Tableau1[[#This Row],[Qte_commande]]</f>
        <v>127.92</v>
      </c>
      <c r="Q1514" s="1">
        <v>6</v>
      </c>
      <c r="R15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4" s="1"/>
      <c r="V1514" s="1"/>
    </row>
    <row r="1515" spans="1:22" ht="14.7" customHeight="1" x14ac:dyDescent="0.25">
      <c r="A1515" s="2">
        <v>43608</v>
      </c>
      <c r="B1515" s="56" t="s">
        <v>17</v>
      </c>
      <c r="C1515" s="1" t="s">
        <v>6</v>
      </c>
      <c r="D1515" s="1" t="s">
        <v>8</v>
      </c>
      <c r="E1515" s="193"/>
      <c r="G1515" s="1" t="s">
        <v>1247</v>
      </c>
      <c r="H1515" s="1" t="s">
        <v>1274</v>
      </c>
      <c r="I1515" s="7" t="s">
        <v>1190</v>
      </c>
      <c r="J1515" s="56">
        <v>70</v>
      </c>
      <c r="K1515" s="81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57">
        <f>ROUND(Tableau1[[#This Row],[Prix_Unit_HT]],2)*Tableau1[[#This Row],[Qte_commande]]</f>
        <v>120</v>
      </c>
      <c r="P1515" s="57">
        <f>ROUND(Tableau1[[#This Row],[Prix_Unit_TTC]],2)*Tableau1[[#This Row],[Qte_commande]]</f>
        <v>144</v>
      </c>
      <c r="Q1515" s="1">
        <v>6</v>
      </c>
      <c r="R15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5" s="1"/>
      <c r="V1515" s="1"/>
    </row>
    <row r="1516" spans="1:22" ht="14.7" customHeight="1" x14ac:dyDescent="0.25">
      <c r="A1516" s="2">
        <v>43608</v>
      </c>
      <c r="B1516" s="56" t="s">
        <v>17</v>
      </c>
      <c r="C1516" s="1" t="s">
        <v>6</v>
      </c>
      <c r="D1516" s="1" t="s">
        <v>8</v>
      </c>
      <c r="E1516" s="193"/>
      <c r="G1516" s="1" t="s">
        <v>1247</v>
      </c>
      <c r="H1516" s="1" t="s">
        <v>1274</v>
      </c>
      <c r="I1516" s="1" t="s">
        <v>1189</v>
      </c>
      <c r="J1516" s="56">
        <v>70</v>
      </c>
      <c r="K1516" s="81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57">
        <f>ROUND(Tableau1[[#This Row],[Prix_Unit_HT]],2)*Tableau1[[#This Row],[Qte_commande]]</f>
        <v>88.14</v>
      </c>
      <c r="P1516" s="57">
        <f>ROUND(Tableau1[[#This Row],[Prix_Unit_TTC]],2)*Tableau1[[#This Row],[Qte_commande]]</f>
        <v>105.78</v>
      </c>
      <c r="Q1516" s="1">
        <v>6</v>
      </c>
      <c r="R15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6" s="1"/>
      <c r="V1516" s="1"/>
    </row>
    <row r="1517" spans="1:22" ht="14.7" customHeight="1" x14ac:dyDescent="0.25">
      <c r="A1517" s="2">
        <v>43608</v>
      </c>
      <c r="B1517" s="56" t="s">
        <v>17</v>
      </c>
      <c r="C1517" s="1" t="s">
        <v>6</v>
      </c>
      <c r="D1517" s="1" t="s">
        <v>8</v>
      </c>
      <c r="E1517" s="193"/>
      <c r="G1517" s="1" t="s">
        <v>1247</v>
      </c>
      <c r="H1517" s="1" t="s">
        <v>1274</v>
      </c>
      <c r="I1517" s="1" t="s">
        <v>1218</v>
      </c>
      <c r="J1517" s="56">
        <v>70</v>
      </c>
      <c r="K1517" s="81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57">
        <f>ROUND(Tableau1[[#This Row],[Prix_Unit_HT]],2)*Tableau1[[#This Row],[Qte_commande]]</f>
        <v>2070.6</v>
      </c>
      <c r="P1517" s="57">
        <f>ROUND(Tableau1[[#This Row],[Prix_Unit_TTC]],2)*Tableau1[[#This Row],[Qte_commande]]</f>
        <v>2484.7199999999998</v>
      </c>
      <c r="Q1517" s="1">
        <v>174</v>
      </c>
      <c r="R15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174</v>
      </c>
      <c r="U1517" s="1"/>
      <c r="V1517" s="1"/>
    </row>
    <row r="1518" spans="1:22" ht="14.7" customHeight="1" x14ac:dyDescent="0.25">
      <c r="A1518" s="2">
        <v>43608</v>
      </c>
      <c r="B1518" s="56" t="s">
        <v>78</v>
      </c>
      <c r="C1518" s="1" t="s">
        <v>2</v>
      </c>
      <c r="D1518" s="1" t="s">
        <v>4</v>
      </c>
      <c r="E1518" s="193"/>
      <c r="G1518" s="1" t="s">
        <v>1247</v>
      </c>
      <c r="H1518" s="1" t="s">
        <v>1274</v>
      </c>
      <c r="I1518" s="1" t="s">
        <v>1218</v>
      </c>
      <c r="J1518" s="56">
        <v>70</v>
      </c>
      <c r="K1518" s="81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57">
        <f>ROUND(Tableau1[[#This Row],[Prix_Unit_HT]],2)*Tableau1[[#This Row],[Qte_commande]]</f>
        <v>71.400000000000006</v>
      </c>
      <c r="P1518" s="57">
        <f>ROUND(Tableau1[[#This Row],[Prix_Unit_TTC]],2)*Tableau1[[#This Row],[Qte_commande]]</f>
        <v>85.679999999999993</v>
      </c>
      <c r="Q1518" s="1">
        <v>6</v>
      </c>
      <c r="R15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18" s="1"/>
      <c r="V1518" s="1"/>
    </row>
    <row r="1519" spans="1:22" ht="14.7" customHeight="1" x14ac:dyDescent="0.25">
      <c r="A1519" s="2">
        <v>43608</v>
      </c>
      <c r="B1519" s="56" t="s">
        <v>78</v>
      </c>
      <c r="C1519" s="1" t="s">
        <v>2</v>
      </c>
      <c r="D1519" s="1" t="s">
        <v>4</v>
      </c>
      <c r="E1519" s="193"/>
      <c r="G1519" s="1" t="s">
        <v>1247</v>
      </c>
      <c r="H1519" s="1" t="s">
        <v>1275</v>
      </c>
      <c r="I1519" s="1" t="s">
        <v>1241</v>
      </c>
      <c r="J1519" s="56">
        <v>20</v>
      </c>
      <c r="K1519" s="81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57">
        <f>ROUND(Tableau1[[#This Row],[Prix_Unit_HT]],2)*Tableau1[[#This Row],[Qte_commande]]</f>
        <v>19.440000000000001</v>
      </c>
      <c r="P1519" s="57">
        <f>ROUND(Tableau1[[#This Row],[Prix_Unit_TTC]],2)*Tableau1[[#This Row],[Qte_commande]]</f>
        <v>20.399999999999999</v>
      </c>
      <c r="Q1519" s="1">
        <v>6.86</v>
      </c>
      <c r="R15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19" s="1"/>
      <c r="V1519" s="1"/>
    </row>
    <row r="1520" spans="1:22" ht="14.7" customHeight="1" x14ac:dyDescent="0.25">
      <c r="A1520" s="2">
        <v>43613</v>
      </c>
      <c r="B1520" s="56" t="s">
        <v>240</v>
      </c>
      <c r="C1520" s="1" t="s">
        <v>226</v>
      </c>
      <c r="D1520" s="1" t="s">
        <v>228</v>
      </c>
      <c r="E1520" s="193"/>
      <c r="G1520" s="1" t="s">
        <v>1247</v>
      </c>
      <c r="H1520" s="1" t="s">
        <v>1274</v>
      </c>
      <c r="I1520" s="1" t="s">
        <v>1175</v>
      </c>
      <c r="J1520" s="56">
        <v>70</v>
      </c>
      <c r="K1520" s="81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57">
        <f>ROUND(Tableau1[[#This Row],[Prix_Unit_HT]],2)*Tableau1[[#This Row],[Qte_commande]]</f>
        <v>2781.66</v>
      </c>
      <c r="P1520" s="57">
        <f>ROUND(Tableau1[[#This Row],[Prix_Unit_TTC]],2)*Tableau1[[#This Row],[Qte_commande]]</f>
        <v>3338.8799999999997</v>
      </c>
      <c r="Q1520" s="1">
        <v>222</v>
      </c>
      <c r="R15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222.00000000000003</v>
      </c>
      <c r="U1520" s="1"/>
      <c r="V1520" s="1"/>
    </row>
    <row r="1521" spans="1:22" ht="14.7" customHeight="1" x14ac:dyDescent="0.25">
      <c r="A1521" s="2">
        <v>43613</v>
      </c>
      <c r="B1521" s="56" t="s">
        <v>240</v>
      </c>
      <c r="C1521" s="1" t="s">
        <v>226</v>
      </c>
      <c r="D1521" s="1" t="s">
        <v>228</v>
      </c>
      <c r="E1521" s="193"/>
      <c r="G1521" s="1" t="s">
        <v>1247</v>
      </c>
      <c r="H1521" s="1" t="s">
        <v>1274</v>
      </c>
      <c r="I1521" s="1" t="s">
        <v>1175</v>
      </c>
      <c r="J1521" s="56">
        <v>70</v>
      </c>
      <c r="K1521" s="81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57">
        <f>ROUND(Tableau1[[#This Row],[Prix_Unit_HT]],2)*Tableau1[[#This Row],[Qte_commande]]</f>
        <v>225.54</v>
      </c>
      <c r="P1521" s="57">
        <f>ROUND(Tableau1[[#This Row],[Prix_Unit_TTC]],2)*Tableau1[[#This Row],[Qte_commande]]</f>
        <v>270.71999999999997</v>
      </c>
      <c r="Q1521" s="1">
        <v>18</v>
      </c>
      <c r="R15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21" s="1"/>
      <c r="V1521" s="1"/>
    </row>
    <row r="1522" spans="1:22" ht="14.7" customHeight="1" x14ac:dyDescent="0.25">
      <c r="A1522" s="2">
        <v>43614</v>
      </c>
      <c r="B1522" s="56" t="s">
        <v>402</v>
      </c>
      <c r="C1522" s="7" t="s">
        <v>1265</v>
      </c>
      <c r="D1522" s="1" t="s">
        <v>20</v>
      </c>
      <c r="E1522" s="194"/>
      <c r="G1522" s="1" t="s">
        <v>1247</v>
      </c>
      <c r="H1522" s="1" t="s">
        <v>1276</v>
      </c>
      <c r="I1522" s="1" t="s">
        <v>400</v>
      </c>
      <c r="J1522" s="81">
        <v>2</v>
      </c>
      <c r="K1522" s="81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57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57">
        <f>ROUND(Tableau1[[#This Row],[Prix_Unit_HT]],2)*Tableau1[[#This Row],[Qte_commande]]</f>
        <v>249</v>
      </c>
      <c r="P1522" s="57">
        <f>ROUND(Tableau1[[#This Row],[Prix_Unit_TTC]],2)*Tableau1[[#This Row],[Qte_commande]]</f>
        <v>298.8</v>
      </c>
      <c r="Q1522" s="1">
        <v>1</v>
      </c>
      <c r="R15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2" s="1"/>
      <c r="V1522" s="1"/>
    </row>
    <row r="1523" spans="1:22" ht="14.7" customHeight="1" x14ac:dyDescent="0.25">
      <c r="A1523" s="2">
        <v>43614</v>
      </c>
      <c r="B1523" s="56" t="s">
        <v>146</v>
      </c>
      <c r="C1523" s="1" t="s">
        <v>145</v>
      </c>
      <c r="D1523" s="1" t="s">
        <v>60</v>
      </c>
      <c r="E1523" s="193"/>
      <c r="G1523" s="1" t="s">
        <v>1163</v>
      </c>
      <c r="H1523" s="1" t="s">
        <v>1276</v>
      </c>
      <c r="I1523" s="1" t="s">
        <v>128</v>
      </c>
      <c r="J1523" s="107">
        <v>3</v>
      </c>
      <c r="K1523" s="81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57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57">
        <f>ROUND(Tableau1[[#This Row],[Prix_Unit_HT]],2)*Tableau1[[#This Row],[Qte_commande]]</f>
        <v>1196</v>
      </c>
      <c r="P1523" s="57">
        <f>ROUND(Tableau1[[#This Row],[Prix_Unit_TTC]],2)*Tableau1[[#This Row],[Qte_commande]]</f>
        <v>1435.2</v>
      </c>
      <c r="Q1523" s="1">
        <v>4</v>
      </c>
      <c r="R15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23" s="1"/>
      <c r="V1523" s="1"/>
    </row>
    <row r="1524" spans="1:22" ht="14.7" customHeight="1" x14ac:dyDescent="0.25">
      <c r="A1524" s="2">
        <v>43614</v>
      </c>
      <c r="B1524" s="56" t="s">
        <v>293</v>
      </c>
      <c r="C1524" s="1" t="s">
        <v>292</v>
      </c>
      <c r="D1524" s="1" t="s">
        <v>11</v>
      </c>
      <c r="E1524" s="193"/>
      <c r="G1524" s="1" t="s">
        <v>1163</v>
      </c>
      <c r="H1524" s="1" t="s">
        <v>1276</v>
      </c>
      <c r="I1524" s="1" t="s">
        <v>269</v>
      </c>
      <c r="J1524" s="107">
        <v>1</v>
      </c>
      <c r="K1524" s="81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57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57">
        <f>ROUND(Tableau1[[#This Row],[Prix_Unit_HT]],2)*Tableau1[[#This Row],[Qte_commande]]</f>
        <v>598</v>
      </c>
      <c r="P1524" s="57">
        <f>ROUND(Tableau1[[#This Row],[Prix_Unit_TTC]],2)*Tableau1[[#This Row],[Qte_commande]]</f>
        <v>717.6</v>
      </c>
      <c r="Q1524" s="1">
        <v>2</v>
      </c>
      <c r="R15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24" s="1"/>
      <c r="V1524" s="1"/>
    </row>
    <row r="1525" spans="1:22" ht="14.7" customHeight="1" x14ac:dyDescent="0.25">
      <c r="A1525" s="2">
        <v>43614</v>
      </c>
      <c r="B1525" s="56" t="s">
        <v>289</v>
      </c>
      <c r="C1525" s="1" t="s">
        <v>288</v>
      </c>
      <c r="D1525" s="1" t="s">
        <v>20</v>
      </c>
      <c r="E1525" s="193"/>
      <c r="G1525" s="1" t="s">
        <v>1163</v>
      </c>
      <c r="H1525" s="1" t="s">
        <v>1276</v>
      </c>
      <c r="I1525" s="1" t="s">
        <v>269</v>
      </c>
      <c r="J1525" s="107">
        <v>1</v>
      </c>
      <c r="K1525" s="81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57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57">
        <f>ROUND(Tableau1[[#This Row],[Prix_Unit_HT]],2)*Tableau1[[#This Row],[Qte_commande]]</f>
        <v>299</v>
      </c>
      <c r="P1525" s="57">
        <f>ROUND(Tableau1[[#This Row],[Prix_Unit_TTC]],2)*Tableau1[[#This Row],[Qte_commande]]</f>
        <v>358.8</v>
      </c>
      <c r="Q1525" s="1">
        <v>1</v>
      </c>
      <c r="R15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5" s="1"/>
      <c r="V1525" s="1"/>
    </row>
    <row r="1526" spans="1:22" ht="14.7" customHeight="1" x14ac:dyDescent="0.25">
      <c r="A1526" s="2">
        <v>43614</v>
      </c>
      <c r="B1526" s="56" t="s">
        <v>291</v>
      </c>
      <c r="C1526" s="1" t="s">
        <v>290</v>
      </c>
      <c r="D1526" s="1" t="s">
        <v>20</v>
      </c>
      <c r="E1526" s="193"/>
      <c r="G1526" s="1" t="s">
        <v>1163</v>
      </c>
      <c r="H1526" s="1" t="s">
        <v>1276</v>
      </c>
      <c r="I1526" s="1" t="s">
        <v>269</v>
      </c>
      <c r="J1526" s="107">
        <v>1</v>
      </c>
      <c r="K1526" s="81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57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57">
        <f>ROUND(Tableau1[[#This Row],[Prix_Unit_HT]],2)*Tableau1[[#This Row],[Qte_commande]]</f>
        <v>299</v>
      </c>
      <c r="P1526" s="57">
        <f>ROUND(Tableau1[[#This Row],[Prix_Unit_TTC]],2)*Tableau1[[#This Row],[Qte_commande]]</f>
        <v>358.8</v>
      </c>
      <c r="Q1526" s="1">
        <v>1</v>
      </c>
      <c r="R15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6" s="1"/>
      <c r="V1526" s="1"/>
    </row>
    <row r="1527" spans="1:22" ht="14.7" customHeight="1" x14ac:dyDescent="0.25">
      <c r="A1527" s="2">
        <v>43614</v>
      </c>
      <c r="B1527" s="56" t="s">
        <v>282</v>
      </c>
      <c r="C1527" s="1" t="s">
        <v>281</v>
      </c>
      <c r="D1527" s="1" t="s">
        <v>47</v>
      </c>
      <c r="E1527" s="193"/>
      <c r="G1527" s="1" t="s">
        <v>1163</v>
      </c>
      <c r="H1527" s="1" t="s">
        <v>1276</v>
      </c>
      <c r="I1527" s="1" t="s">
        <v>269</v>
      </c>
      <c r="J1527" s="107">
        <v>1</v>
      </c>
      <c r="K1527" s="81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57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57">
        <f>ROUND(Tableau1[[#This Row],[Prix_Unit_HT]],2)*Tableau1[[#This Row],[Qte_commande]]</f>
        <v>1794</v>
      </c>
      <c r="P1527" s="57">
        <f>ROUND(Tableau1[[#This Row],[Prix_Unit_TTC]],2)*Tableau1[[#This Row],[Qte_commande]]</f>
        <v>2152.8000000000002</v>
      </c>
      <c r="Q1527" s="1">
        <v>6</v>
      </c>
      <c r="R15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7" s="1"/>
      <c r="V1527" s="1"/>
    </row>
    <row r="1528" spans="1:22" ht="14.7" customHeight="1" x14ac:dyDescent="0.25">
      <c r="A1528" s="2">
        <v>43614</v>
      </c>
      <c r="B1528" s="56" t="s">
        <v>287</v>
      </c>
      <c r="C1528" s="1" t="s">
        <v>286</v>
      </c>
      <c r="D1528" s="1" t="s">
        <v>11</v>
      </c>
      <c r="E1528" s="193"/>
      <c r="G1528" s="1" t="s">
        <v>1163</v>
      </c>
      <c r="H1528" s="1" t="s">
        <v>1276</v>
      </c>
      <c r="I1528" s="1" t="s">
        <v>269</v>
      </c>
      <c r="J1528" s="107">
        <v>1</v>
      </c>
      <c r="K1528" s="81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57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57">
        <f>ROUND(Tableau1[[#This Row],[Prix_Unit_HT]],2)*Tableau1[[#This Row],[Qte_commande]]</f>
        <v>299</v>
      </c>
      <c r="P1528" s="57">
        <f>ROUND(Tableau1[[#This Row],[Prix_Unit_TTC]],2)*Tableau1[[#This Row],[Qte_commande]]</f>
        <v>358.8</v>
      </c>
      <c r="Q1528" s="1">
        <v>1</v>
      </c>
      <c r="R15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28" s="1"/>
      <c r="V1528" s="1"/>
    </row>
    <row r="1529" spans="1:22" ht="14.7" customHeight="1" x14ac:dyDescent="0.25">
      <c r="A1529" s="2">
        <v>43614</v>
      </c>
      <c r="B1529" s="56" t="s">
        <v>284</v>
      </c>
      <c r="C1529" s="1" t="s">
        <v>283</v>
      </c>
      <c r="D1529" s="1" t="s">
        <v>285</v>
      </c>
      <c r="E1529" s="193"/>
      <c r="G1529" s="1" t="s">
        <v>1163</v>
      </c>
      <c r="H1529" s="1" t="s">
        <v>1276</v>
      </c>
      <c r="I1529" s="1" t="s">
        <v>269</v>
      </c>
      <c r="J1529" s="107">
        <v>1</v>
      </c>
      <c r="K1529" s="81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57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57">
        <f>ROUND(Tableau1[[#This Row],[Prix_Unit_HT]],2)*Tableau1[[#This Row],[Qte_commande]]</f>
        <v>1794</v>
      </c>
      <c r="P1529" s="57">
        <f>ROUND(Tableau1[[#This Row],[Prix_Unit_TTC]],2)*Tableau1[[#This Row],[Qte_commande]]</f>
        <v>2152.8000000000002</v>
      </c>
      <c r="Q1529" s="1">
        <v>6</v>
      </c>
      <c r="R15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29" s="1"/>
      <c r="V1529" s="1"/>
    </row>
    <row r="1530" spans="1:22" ht="14.7" customHeight="1" x14ac:dyDescent="0.25">
      <c r="A1530" s="2">
        <v>43616</v>
      </c>
      <c r="B1530" s="56" t="s">
        <v>148</v>
      </c>
      <c r="C1530" s="1" t="s">
        <v>147</v>
      </c>
      <c r="D1530" s="1" t="s">
        <v>149</v>
      </c>
      <c r="E1530" s="193"/>
      <c r="G1530" s="1" t="s">
        <v>1163</v>
      </c>
      <c r="H1530" s="1" t="s">
        <v>1276</v>
      </c>
      <c r="I1530" s="1" t="s">
        <v>128</v>
      </c>
      <c r="J1530" s="107">
        <v>3</v>
      </c>
      <c r="K1530" s="81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57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57">
        <f>ROUND(Tableau1[[#This Row],[Prix_Unit_HT]],2)*Tableau1[[#This Row],[Qte_commande]]</f>
        <v>299</v>
      </c>
      <c r="P1530" s="57">
        <f>ROUND(Tableau1[[#This Row],[Prix_Unit_TTC]],2)*Tableau1[[#This Row],[Qte_commande]]</f>
        <v>358.8</v>
      </c>
      <c r="Q1530" s="1">
        <v>1</v>
      </c>
      <c r="R15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0" s="1"/>
      <c r="V1530" s="1"/>
    </row>
    <row r="1531" spans="1:22" ht="14.7" customHeight="1" x14ac:dyDescent="0.25">
      <c r="A1531" s="2">
        <v>43616</v>
      </c>
      <c r="B1531" s="56" t="s">
        <v>297</v>
      </c>
      <c r="C1531" s="1" t="s">
        <v>296</v>
      </c>
      <c r="D1531" s="1" t="s">
        <v>37</v>
      </c>
      <c r="E1531" s="193"/>
      <c r="G1531" s="1" t="s">
        <v>1163</v>
      </c>
      <c r="H1531" s="1" t="s">
        <v>1276</v>
      </c>
      <c r="I1531" s="1" t="s">
        <v>269</v>
      </c>
      <c r="J1531" s="107">
        <v>1</v>
      </c>
      <c r="K1531" s="81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57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57">
        <f>ROUND(Tableau1[[#This Row],[Prix_Unit_HT]],2)*Tableau1[[#This Row],[Qte_commande]]</f>
        <v>1196</v>
      </c>
      <c r="P1531" s="57">
        <f>ROUND(Tableau1[[#This Row],[Prix_Unit_TTC]],2)*Tableau1[[#This Row],[Qte_commande]]</f>
        <v>1435.2</v>
      </c>
      <c r="Q1531" s="1">
        <v>4</v>
      </c>
      <c r="R15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31" s="1"/>
      <c r="V1531" s="1"/>
    </row>
    <row r="1532" spans="1:22" ht="14.7" customHeight="1" x14ac:dyDescent="0.25">
      <c r="A1532" s="2">
        <v>43616</v>
      </c>
      <c r="B1532" s="56" t="s">
        <v>305</v>
      </c>
      <c r="C1532" s="1" t="s">
        <v>304</v>
      </c>
      <c r="D1532" s="1" t="s">
        <v>47</v>
      </c>
      <c r="E1532" s="193"/>
      <c r="G1532" s="1" t="s">
        <v>1163</v>
      </c>
      <c r="H1532" s="1" t="s">
        <v>1276</v>
      </c>
      <c r="I1532" s="1" t="s">
        <v>269</v>
      </c>
      <c r="J1532" s="107">
        <v>1</v>
      </c>
      <c r="K1532" s="81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57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57">
        <f>ROUND(Tableau1[[#This Row],[Prix_Unit_HT]],2)*Tableau1[[#This Row],[Qte_commande]]</f>
        <v>299</v>
      </c>
      <c r="P1532" s="57">
        <f>ROUND(Tableau1[[#This Row],[Prix_Unit_TTC]],2)*Tableau1[[#This Row],[Qte_commande]]</f>
        <v>358.8</v>
      </c>
      <c r="Q1532" s="1">
        <v>1</v>
      </c>
      <c r="R15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2" s="1"/>
      <c r="V1532" s="1"/>
    </row>
    <row r="1533" spans="1:22" ht="14.7" customHeight="1" x14ac:dyDescent="0.25">
      <c r="A1533" s="2">
        <v>43616</v>
      </c>
      <c r="B1533" s="56" t="s">
        <v>302</v>
      </c>
      <c r="C1533" s="1" t="s">
        <v>301</v>
      </c>
      <c r="D1533" s="1" t="s">
        <v>303</v>
      </c>
      <c r="E1533" s="193"/>
      <c r="G1533" s="1" t="s">
        <v>1163</v>
      </c>
      <c r="H1533" s="1" t="s">
        <v>1276</v>
      </c>
      <c r="I1533" s="1" t="s">
        <v>269</v>
      </c>
      <c r="J1533" s="107">
        <v>1</v>
      </c>
      <c r="K1533" s="81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57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57">
        <f>ROUND(Tableau1[[#This Row],[Prix_Unit_HT]],2)*Tableau1[[#This Row],[Qte_commande]]</f>
        <v>1794</v>
      </c>
      <c r="P1533" s="57">
        <f>ROUND(Tableau1[[#This Row],[Prix_Unit_TTC]],2)*Tableau1[[#This Row],[Qte_commande]]</f>
        <v>2152.8000000000002</v>
      </c>
      <c r="Q1533" s="1">
        <v>6</v>
      </c>
      <c r="R15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33" s="1"/>
      <c r="V1533" s="1"/>
    </row>
    <row r="1534" spans="1:22" ht="14.7" customHeight="1" x14ac:dyDescent="0.25">
      <c r="A1534" s="2">
        <v>43616</v>
      </c>
      <c r="B1534" s="56" t="s">
        <v>299</v>
      </c>
      <c r="C1534" s="1" t="s">
        <v>298</v>
      </c>
      <c r="D1534" s="1" t="s">
        <v>300</v>
      </c>
      <c r="E1534" s="193"/>
      <c r="G1534" s="1" t="s">
        <v>1163</v>
      </c>
      <c r="H1534" s="1" t="s">
        <v>1276</v>
      </c>
      <c r="I1534" s="1" t="s">
        <v>269</v>
      </c>
      <c r="J1534" s="107">
        <v>1</v>
      </c>
      <c r="K1534" s="81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57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57">
        <f>ROUND(Tableau1[[#This Row],[Prix_Unit_HT]],2)*Tableau1[[#This Row],[Qte_commande]]</f>
        <v>897</v>
      </c>
      <c r="P1534" s="57">
        <f>ROUND(Tableau1[[#This Row],[Prix_Unit_TTC]],2)*Tableau1[[#This Row],[Qte_commande]]</f>
        <v>1076.4000000000001</v>
      </c>
      <c r="Q1534" s="1">
        <v>3</v>
      </c>
      <c r="R15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34" s="1"/>
      <c r="V1534" s="1"/>
    </row>
    <row r="1535" spans="1:22" ht="14.7" customHeight="1" x14ac:dyDescent="0.25">
      <c r="A1535" s="2">
        <v>43616</v>
      </c>
      <c r="B1535" s="56" t="s">
        <v>295</v>
      </c>
      <c r="C1535" s="1" t="s">
        <v>294</v>
      </c>
      <c r="D1535" s="1" t="s">
        <v>11</v>
      </c>
      <c r="E1535" s="193"/>
      <c r="G1535" s="1" t="s">
        <v>1163</v>
      </c>
      <c r="H1535" s="1" t="s">
        <v>1276</v>
      </c>
      <c r="I1535" s="1" t="s">
        <v>269</v>
      </c>
      <c r="J1535" s="107">
        <v>1</v>
      </c>
      <c r="K1535" s="81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57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57">
        <f>ROUND(Tableau1[[#This Row],[Prix_Unit_HT]],2)*Tableau1[[#This Row],[Qte_commande]]</f>
        <v>299</v>
      </c>
      <c r="P1535" s="57">
        <f>ROUND(Tableau1[[#This Row],[Prix_Unit_TTC]],2)*Tableau1[[#This Row],[Qte_commande]]</f>
        <v>358.8</v>
      </c>
      <c r="Q1535" s="1">
        <v>1</v>
      </c>
      <c r="R15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35" s="1"/>
      <c r="V1535" s="1"/>
    </row>
    <row r="1536" spans="1:22" ht="14.7" customHeight="1" x14ac:dyDescent="0.25">
      <c r="A1536" s="2">
        <v>43620</v>
      </c>
      <c r="B1536" s="56" t="s">
        <v>62</v>
      </c>
      <c r="C1536" s="1" t="s">
        <v>61</v>
      </c>
      <c r="D1536" s="1" t="s">
        <v>63</v>
      </c>
      <c r="E1536" s="193"/>
      <c r="G1536" s="1" t="s">
        <v>1247</v>
      </c>
      <c r="H1536" s="7" t="s">
        <v>1275</v>
      </c>
      <c r="I1536" s="7" t="s">
        <v>1239</v>
      </c>
      <c r="J1536" s="56">
        <v>20</v>
      </c>
      <c r="K1536" s="81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57">
        <f>ROUND(Tableau1[[#This Row],[Prix_Unit_HT]],2)*Tableau1[[#This Row],[Qte_commande]]</f>
        <v>38.880000000000003</v>
      </c>
      <c r="P1536" s="57">
        <f>ROUND(Tableau1[[#This Row],[Prix_Unit_TTC]],2)*Tableau1[[#This Row],[Qte_commande]]</f>
        <v>40.799999999999997</v>
      </c>
      <c r="Q1536" s="1">
        <v>13.71</v>
      </c>
      <c r="R15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6" s="1"/>
      <c r="V1536" s="1"/>
    </row>
    <row r="1537" spans="1:22" ht="14.7" customHeight="1" x14ac:dyDescent="0.25">
      <c r="A1537" s="2">
        <v>43620</v>
      </c>
      <c r="B1537" s="56" t="s">
        <v>62</v>
      </c>
      <c r="C1537" s="1" t="s">
        <v>61</v>
      </c>
      <c r="D1537" s="1" t="s">
        <v>63</v>
      </c>
      <c r="E1537" s="193"/>
      <c r="G1537" s="1" t="s">
        <v>1247</v>
      </c>
      <c r="H1537" s="7" t="s">
        <v>1275</v>
      </c>
      <c r="I1537" s="7" t="s">
        <v>1240</v>
      </c>
      <c r="J1537" s="56">
        <v>20</v>
      </c>
      <c r="K1537" s="81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57">
        <f>ROUND(Tableau1[[#This Row],[Prix_Unit_HT]],2)*Tableau1[[#This Row],[Qte_commande]]</f>
        <v>38.880000000000003</v>
      </c>
      <c r="P1537" s="57">
        <f>ROUND(Tableau1[[#This Row],[Prix_Unit_TTC]],2)*Tableau1[[#This Row],[Qte_commande]]</f>
        <v>40.799999999999997</v>
      </c>
      <c r="Q1537" s="1">
        <v>13.71</v>
      </c>
      <c r="R15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37" s="1"/>
      <c r="V1537" s="1"/>
    </row>
    <row r="1538" spans="1:22" ht="14.7" customHeight="1" x14ac:dyDescent="0.25">
      <c r="A1538" s="2">
        <v>43620</v>
      </c>
      <c r="B1538" s="56" t="s">
        <v>62</v>
      </c>
      <c r="C1538" s="1" t="s">
        <v>61</v>
      </c>
      <c r="D1538" s="1" t="s">
        <v>63</v>
      </c>
      <c r="E1538" s="193"/>
      <c r="G1538" s="1" t="s">
        <v>1247</v>
      </c>
      <c r="H1538" s="7" t="s">
        <v>1275</v>
      </c>
      <c r="I1538" s="7" t="s">
        <v>1242</v>
      </c>
      <c r="J1538" s="56">
        <v>20</v>
      </c>
      <c r="K1538" s="81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57">
        <f>ROUND(Tableau1[[#This Row],[Prix_Unit_HT]],2)*Tableau1[[#This Row],[Qte_commande]]</f>
        <v>97.2</v>
      </c>
      <c r="P1538" s="57">
        <f>ROUND(Tableau1[[#This Row],[Prix_Unit_TTC]],2)*Tableau1[[#This Row],[Qte_commande]]</f>
        <v>102</v>
      </c>
      <c r="Q1538" s="1">
        <v>34.29</v>
      </c>
      <c r="R15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8" s="1"/>
      <c r="V1538" s="1"/>
    </row>
    <row r="1539" spans="1:22" ht="14.7" customHeight="1" x14ac:dyDescent="0.25">
      <c r="A1539" s="2">
        <v>43620</v>
      </c>
      <c r="B1539" s="56" t="s">
        <v>62</v>
      </c>
      <c r="C1539" s="1" t="s">
        <v>61</v>
      </c>
      <c r="D1539" s="1" t="s">
        <v>63</v>
      </c>
      <c r="E1539" s="193"/>
      <c r="G1539" s="1" t="s">
        <v>1247</v>
      </c>
      <c r="H1539" s="1" t="s">
        <v>1275</v>
      </c>
      <c r="I1539" s="1" t="s">
        <v>1236</v>
      </c>
      <c r="J1539" s="56">
        <v>20</v>
      </c>
      <c r="K1539" s="81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57">
        <f>ROUND(Tableau1[[#This Row],[Prix_Unit_HT]],2)*Tableau1[[#This Row],[Qte_commande]]</f>
        <v>97.2</v>
      </c>
      <c r="P1539" s="57">
        <f>ROUND(Tableau1[[#This Row],[Prix_Unit_TTC]],2)*Tableau1[[#This Row],[Qte_commande]]</f>
        <v>102</v>
      </c>
      <c r="Q1539" s="1">
        <v>34.29</v>
      </c>
      <c r="R15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39" s="1"/>
      <c r="V1539" s="1"/>
    </row>
    <row r="1540" spans="1:22" ht="14.7" customHeight="1" x14ac:dyDescent="0.25">
      <c r="A1540" s="2">
        <v>43620</v>
      </c>
      <c r="B1540" s="56" t="s">
        <v>62</v>
      </c>
      <c r="C1540" s="1" t="s">
        <v>61</v>
      </c>
      <c r="D1540" s="1" t="s">
        <v>63</v>
      </c>
      <c r="E1540" s="193"/>
      <c r="G1540" s="1" t="s">
        <v>1247</v>
      </c>
      <c r="H1540" s="1" t="s">
        <v>1274</v>
      </c>
      <c r="I1540" s="1" t="s">
        <v>1213</v>
      </c>
      <c r="J1540" s="56">
        <v>70</v>
      </c>
      <c r="K1540" s="81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57">
        <f>ROUND(Tableau1[[#This Row],[Prix_Unit_HT]],2)*Tableau1[[#This Row],[Qte_commande]]</f>
        <v>342.48</v>
      </c>
      <c r="P1540" s="57">
        <f>ROUND(Tableau1[[#This Row],[Prix_Unit_TTC]],2)*Tableau1[[#This Row],[Qte_commande]]</f>
        <v>410.88</v>
      </c>
      <c r="Q1540" s="1">
        <v>24</v>
      </c>
      <c r="R15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40" s="1"/>
      <c r="V1540" s="1"/>
    </row>
    <row r="1541" spans="1:22" ht="14.7" customHeight="1" x14ac:dyDescent="0.25">
      <c r="A1541" s="2">
        <v>43620</v>
      </c>
      <c r="B1541" s="56" t="s">
        <v>62</v>
      </c>
      <c r="C1541" s="1" t="s">
        <v>61</v>
      </c>
      <c r="D1541" s="1" t="s">
        <v>63</v>
      </c>
      <c r="E1541" s="193"/>
      <c r="G1541" s="1" t="s">
        <v>1163</v>
      </c>
      <c r="H1541" s="1" t="s">
        <v>1275</v>
      </c>
      <c r="I1541" s="1" t="s">
        <v>1243</v>
      </c>
      <c r="J1541" s="56">
        <v>20</v>
      </c>
      <c r="K1541" s="81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57">
        <f>ROUND(Tableau1[[#This Row],[Prix_Unit_HT]],2)*Tableau1[[#This Row],[Qte_commande]]</f>
        <v>42.72</v>
      </c>
      <c r="P1541" s="57">
        <f>ROUND(Tableau1[[#This Row],[Prix_Unit_TTC]],2)*Tableau1[[#This Row],[Qte_commande]]</f>
        <v>45.12</v>
      </c>
      <c r="Q1541" s="1">
        <v>13.71</v>
      </c>
      <c r="R15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41" s="1"/>
      <c r="V1541" s="1"/>
    </row>
    <row r="1542" spans="1:22" ht="14.7" customHeight="1" x14ac:dyDescent="0.25">
      <c r="A1542" s="2">
        <v>43620</v>
      </c>
      <c r="B1542" s="56" t="s">
        <v>62</v>
      </c>
      <c r="C1542" s="1" t="s">
        <v>61</v>
      </c>
      <c r="D1542" s="1" t="s">
        <v>63</v>
      </c>
      <c r="E1542" s="193"/>
      <c r="G1542" s="1" t="s">
        <v>1247</v>
      </c>
      <c r="H1542" s="1" t="s">
        <v>1274</v>
      </c>
      <c r="I1542" s="1" t="s">
        <v>1223</v>
      </c>
      <c r="J1542" s="56">
        <v>50</v>
      </c>
      <c r="K1542" s="81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57">
        <f>ROUND(Tableau1[[#This Row],[Prix_Unit_HT]],2)*Tableau1[[#This Row],[Qte_commande]]</f>
        <v>151.14000000000001</v>
      </c>
      <c r="P1542" s="57">
        <f>ROUND(Tableau1[[#This Row],[Prix_Unit_TTC]],2)*Tableau1[[#This Row],[Qte_commande]]</f>
        <v>181.38</v>
      </c>
      <c r="Q1542" s="1">
        <v>4.29</v>
      </c>
      <c r="R15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42" s="1"/>
      <c r="V1542" s="1"/>
    </row>
    <row r="1543" spans="1:22" ht="14.7" customHeight="1" x14ac:dyDescent="0.25">
      <c r="A1543" s="2">
        <v>43620</v>
      </c>
      <c r="B1543" s="56" t="s">
        <v>62</v>
      </c>
      <c r="C1543" s="1" t="s">
        <v>61</v>
      </c>
      <c r="D1543" s="1" t="s">
        <v>63</v>
      </c>
      <c r="E1543" s="193"/>
      <c r="G1543" s="1" t="s">
        <v>1247</v>
      </c>
      <c r="H1543" s="1" t="s">
        <v>1274</v>
      </c>
      <c r="I1543" s="1" t="s">
        <v>1246</v>
      </c>
      <c r="J1543" s="56">
        <v>70</v>
      </c>
      <c r="K1543" s="81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57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57">
        <f>ROUND(Tableau1[[#This Row],[Prix_Unit_HT]],2)*Tableau1[[#This Row],[Qte_commande]]</f>
        <v>96.18</v>
      </c>
      <c r="P1543" s="57">
        <f>ROUND(Tableau1[[#This Row],[Prix_Unit_TTC]],2)*Tableau1[[#This Row],[Qte_commande]]</f>
        <v>115.38</v>
      </c>
      <c r="Q1543" s="1">
        <v>6</v>
      </c>
      <c r="R15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43" s="1"/>
      <c r="V1543" s="1"/>
    </row>
    <row r="1544" spans="1:22" ht="14.7" customHeight="1" x14ac:dyDescent="0.25">
      <c r="A1544" s="2">
        <v>43620</v>
      </c>
      <c r="B1544" s="56" t="s">
        <v>62</v>
      </c>
      <c r="C1544" s="1" t="s">
        <v>61</v>
      </c>
      <c r="D1544" s="1" t="s">
        <v>63</v>
      </c>
      <c r="E1544" s="193"/>
      <c r="G1544" s="1" t="s">
        <v>1247</v>
      </c>
      <c r="H1544" s="1" t="s">
        <v>1275</v>
      </c>
      <c r="I1544" s="1" t="s">
        <v>1241</v>
      </c>
      <c r="J1544" s="56">
        <v>20</v>
      </c>
      <c r="K1544" s="81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57">
        <f>ROUND(Tableau1[[#This Row],[Prix_Unit_HT]],2)*Tableau1[[#This Row],[Qte_commande]]</f>
        <v>291.60000000000002</v>
      </c>
      <c r="P1544" s="57">
        <f>ROUND(Tableau1[[#This Row],[Prix_Unit_TTC]],2)*Tableau1[[#This Row],[Qte_commande]]</f>
        <v>306</v>
      </c>
      <c r="Q1544" s="1">
        <v>102.86</v>
      </c>
      <c r="R15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44" s="1"/>
      <c r="V1544" s="1"/>
    </row>
    <row r="1545" spans="1:22" ht="14.7" customHeight="1" x14ac:dyDescent="0.25">
      <c r="A1545" s="2">
        <v>43620</v>
      </c>
      <c r="B1545" s="56" t="s">
        <v>62</v>
      </c>
      <c r="C1545" s="1" t="s">
        <v>61</v>
      </c>
      <c r="D1545" s="1" t="s">
        <v>63</v>
      </c>
      <c r="E1545" s="193"/>
      <c r="G1545" s="1" t="s">
        <v>1247</v>
      </c>
      <c r="H1545" s="1" t="s">
        <v>1275</v>
      </c>
      <c r="I1545" s="1" t="s">
        <v>1237</v>
      </c>
      <c r="J1545" s="56">
        <v>20</v>
      </c>
      <c r="K1545" s="81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57">
        <f>ROUND(Tableau1[[#This Row],[Prix_Unit_HT]],2)*Tableau1[[#This Row],[Qte_commande]]</f>
        <v>388.8</v>
      </c>
      <c r="P1545" s="57">
        <f>ROUND(Tableau1[[#This Row],[Prix_Unit_TTC]],2)*Tableau1[[#This Row],[Qte_commande]]</f>
        <v>408</v>
      </c>
      <c r="Q1545" s="1">
        <v>137.13999999999999</v>
      </c>
      <c r="R15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45" s="1"/>
      <c r="V1545" s="1"/>
    </row>
    <row r="1546" spans="1:22" ht="14.7" customHeight="1" x14ac:dyDescent="0.25">
      <c r="A1546" s="2">
        <v>43622</v>
      </c>
      <c r="B1546" s="56" t="s">
        <v>198</v>
      </c>
      <c r="C1546" s="1" t="s">
        <v>64</v>
      </c>
      <c r="D1546" s="1" t="s">
        <v>66</v>
      </c>
      <c r="E1546" s="193"/>
      <c r="G1546" s="1" t="s">
        <v>1247</v>
      </c>
      <c r="H1546" s="7" t="s">
        <v>1274</v>
      </c>
      <c r="I1546" s="7" t="s">
        <v>1197</v>
      </c>
      <c r="J1546" s="56">
        <v>70</v>
      </c>
      <c r="K1546" s="81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57">
        <f>ROUND(Tableau1[[#This Row],[Prix_Unit_HT]],2)*Tableau1[[#This Row],[Qte_commande]]</f>
        <v>119.32</v>
      </c>
      <c r="P1546" s="57">
        <f>ROUND(Tableau1[[#This Row],[Prix_Unit_TTC]],2)*Tableau1[[#This Row],[Qte_commande]]</f>
        <v>143.16</v>
      </c>
      <c r="Q1546" s="1">
        <v>4</v>
      </c>
      <c r="R15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</v>
      </c>
      <c r="U1546" s="1"/>
      <c r="V1546" s="1"/>
    </row>
    <row r="1547" spans="1:22" ht="14.7" customHeight="1" x14ac:dyDescent="0.25">
      <c r="A1547" s="2">
        <v>43622</v>
      </c>
      <c r="B1547" s="56" t="s">
        <v>198</v>
      </c>
      <c r="C1547" s="1" t="s">
        <v>64</v>
      </c>
      <c r="D1547" s="1" t="s">
        <v>66</v>
      </c>
      <c r="E1547" s="193"/>
      <c r="G1547" s="1" t="s">
        <v>1247</v>
      </c>
      <c r="H1547" s="1" t="s">
        <v>1274</v>
      </c>
      <c r="I1547" s="1" t="s">
        <v>1175</v>
      </c>
      <c r="J1547" s="56">
        <v>70</v>
      </c>
      <c r="K1547" s="81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57">
        <f>ROUND(Tableau1[[#This Row],[Prix_Unit_HT]],2)*Tableau1[[#This Row],[Qte_commande]]</f>
        <v>3007.2</v>
      </c>
      <c r="P1547" s="57">
        <f>ROUND(Tableau1[[#This Row],[Prix_Unit_TTC]],2)*Tableau1[[#This Row],[Qte_commande]]</f>
        <v>3609.6</v>
      </c>
      <c r="Q1547" s="1">
        <v>240</v>
      </c>
      <c r="R15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547" s="1"/>
      <c r="V1547" s="1"/>
    </row>
    <row r="1548" spans="1:22" ht="14.7" customHeight="1" x14ac:dyDescent="0.25">
      <c r="A1548" s="2">
        <v>43622</v>
      </c>
      <c r="B1548" s="56" t="s">
        <v>198</v>
      </c>
      <c r="C1548" s="1" t="s">
        <v>64</v>
      </c>
      <c r="D1548" s="1" t="s">
        <v>66</v>
      </c>
      <c r="E1548" s="193"/>
      <c r="G1548" s="1" t="s">
        <v>1163</v>
      </c>
      <c r="H1548" s="1" t="s">
        <v>1275</v>
      </c>
      <c r="I1548" s="1" t="s">
        <v>1243</v>
      </c>
      <c r="J1548" s="56">
        <v>20</v>
      </c>
      <c r="K1548" s="81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57">
        <f>ROUND(Tableau1[[#This Row],[Prix_Unit_HT]],2)*Tableau1[[#This Row],[Qte_commande]]</f>
        <v>21.36</v>
      </c>
      <c r="P1548" s="57">
        <f>ROUND(Tableau1[[#This Row],[Prix_Unit_TTC]],2)*Tableau1[[#This Row],[Qte_commande]]</f>
        <v>22.56</v>
      </c>
      <c r="Q1548" s="1">
        <v>6.86</v>
      </c>
      <c r="R15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48" s="1"/>
      <c r="V1548" s="1"/>
    </row>
    <row r="1549" spans="1:22" ht="14.7" customHeight="1" x14ac:dyDescent="0.25">
      <c r="A1549" s="2">
        <v>43622</v>
      </c>
      <c r="B1549" s="56" t="s">
        <v>205</v>
      </c>
      <c r="C1549" s="1" t="s">
        <v>94</v>
      </c>
      <c r="D1549" s="1" t="s">
        <v>96</v>
      </c>
      <c r="E1549" s="193"/>
      <c r="G1549" s="1" t="s">
        <v>1163</v>
      </c>
      <c r="H1549" s="1" t="s">
        <v>1275</v>
      </c>
      <c r="I1549" s="1" t="s">
        <v>1243</v>
      </c>
      <c r="J1549" s="56">
        <v>20</v>
      </c>
      <c r="K1549" s="81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57">
        <f>ROUND(Tableau1[[#This Row],[Prix_Unit_HT]],2)*Tableau1[[#This Row],[Qte_commande]]</f>
        <v>213.6</v>
      </c>
      <c r="P1549" s="57">
        <f>ROUND(Tableau1[[#This Row],[Prix_Unit_TTC]],2)*Tableau1[[#This Row],[Qte_commande]]</f>
        <v>225.6</v>
      </c>
      <c r="Q1549" s="1">
        <v>68.569999999999993</v>
      </c>
      <c r="R15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49" s="1"/>
      <c r="V1549" s="1"/>
    </row>
    <row r="1550" spans="1:22" ht="14.7" customHeight="1" x14ac:dyDescent="0.25">
      <c r="A1550" s="2">
        <v>43622</v>
      </c>
      <c r="B1550" s="56" t="s">
        <v>205</v>
      </c>
      <c r="C1550" s="1" t="s">
        <v>94</v>
      </c>
      <c r="D1550" s="1" t="s">
        <v>96</v>
      </c>
      <c r="E1550" s="193"/>
      <c r="G1550" s="1" t="s">
        <v>1163</v>
      </c>
      <c r="H1550" s="1" t="s">
        <v>1275</v>
      </c>
      <c r="I1550" s="1" t="s">
        <v>1243</v>
      </c>
      <c r="J1550" s="56">
        <v>20</v>
      </c>
      <c r="K1550" s="81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57">
        <f>ROUND(Tableau1[[#This Row],[Prix_Unit_HT]],2)*Tableau1[[#This Row],[Qte_commande]]</f>
        <v>21.36</v>
      </c>
      <c r="P1550" s="57">
        <f>ROUND(Tableau1[[#This Row],[Prix_Unit_TTC]],2)*Tableau1[[#This Row],[Qte_commande]]</f>
        <v>22.56</v>
      </c>
      <c r="Q1550" s="1">
        <v>6.86</v>
      </c>
      <c r="R15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50" s="1"/>
      <c r="V1550" s="1"/>
    </row>
    <row r="1551" spans="1:22" ht="14.7" customHeight="1" x14ac:dyDescent="0.25">
      <c r="A1551" s="2">
        <v>43622</v>
      </c>
      <c r="B1551" s="56" t="s">
        <v>90</v>
      </c>
      <c r="C1551" s="1" t="s">
        <v>89</v>
      </c>
      <c r="D1551" s="1" t="s">
        <v>60</v>
      </c>
      <c r="E1551" s="193"/>
      <c r="G1551" s="1" t="s">
        <v>1163</v>
      </c>
      <c r="H1551" s="1" t="s">
        <v>1274</v>
      </c>
      <c r="I1551" s="7" t="s">
        <v>1200</v>
      </c>
      <c r="J1551" s="56">
        <v>5</v>
      </c>
      <c r="K1551" s="81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57">
        <f>ROUND(Tableau1[[#This Row],[Prix_Unit_HT]],2)*Tableau1[[#This Row],[Qte_commande]]</f>
        <v>236.1</v>
      </c>
      <c r="P1551" s="57">
        <f>ROUND(Tableau1[[#This Row],[Prix_Unit_TTC]],2)*Tableau1[[#This Row],[Qte_commande]]</f>
        <v>283.5</v>
      </c>
      <c r="Q1551" s="1">
        <v>2.14</v>
      </c>
      <c r="R15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2.1428571428571428</v>
      </c>
      <c r="U1551" s="1"/>
      <c r="V1551" s="1"/>
    </row>
    <row r="1552" spans="1:22" ht="14.7" customHeight="1" x14ac:dyDescent="0.25">
      <c r="A1552" s="2">
        <v>43622</v>
      </c>
      <c r="B1552" s="56" t="s">
        <v>198</v>
      </c>
      <c r="C1552" s="1" t="s">
        <v>64</v>
      </c>
      <c r="D1552" s="1" t="s">
        <v>66</v>
      </c>
      <c r="E1552" s="193"/>
      <c r="G1552" s="1" t="s">
        <v>1247</v>
      </c>
      <c r="H1552" s="1" t="s">
        <v>1274</v>
      </c>
      <c r="I1552" s="1" t="s">
        <v>1223</v>
      </c>
      <c r="J1552" s="56">
        <v>50</v>
      </c>
      <c r="K1552" s="81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57">
        <f>ROUND(Tableau1[[#This Row],[Prix_Unit_HT]],2)*Tableau1[[#This Row],[Qte_commande]]</f>
        <v>151.14000000000001</v>
      </c>
      <c r="P1552" s="57">
        <f>ROUND(Tableau1[[#This Row],[Prix_Unit_TTC]],2)*Tableau1[[#This Row],[Qte_commande]]</f>
        <v>181.38</v>
      </c>
      <c r="Q1552" s="1">
        <v>4.29</v>
      </c>
      <c r="R15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52" s="1"/>
      <c r="V1552" s="1"/>
    </row>
    <row r="1553" spans="1:22" ht="14.7" customHeight="1" x14ac:dyDescent="0.25">
      <c r="A1553" s="2">
        <v>43622</v>
      </c>
      <c r="B1553" s="56" t="s">
        <v>198</v>
      </c>
      <c r="C1553" s="1" t="s">
        <v>64</v>
      </c>
      <c r="D1553" s="1" t="s">
        <v>66</v>
      </c>
      <c r="E1553" s="193"/>
      <c r="G1553" s="1" t="s">
        <v>1247</v>
      </c>
      <c r="H1553" s="1" t="s">
        <v>1275</v>
      </c>
      <c r="I1553" s="1" t="s">
        <v>1241</v>
      </c>
      <c r="J1553" s="56">
        <v>20</v>
      </c>
      <c r="K1553" s="81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57">
        <f>ROUND(Tableau1[[#This Row],[Prix_Unit_HT]],2)*Tableau1[[#This Row],[Qte_commande]]</f>
        <v>194.4</v>
      </c>
      <c r="P1553" s="57">
        <f>ROUND(Tableau1[[#This Row],[Prix_Unit_TTC]],2)*Tableau1[[#This Row],[Qte_commande]]</f>
        <v>204</v>
      </c>
      <c r="Q1553" s="1">
        <v>68.569999999999993</v>
      </c>
      <c r="R15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553" s="1"/>
      <c r="V1553" s="1"/>
    </row>
    <row r="1554" spans="1:22" ht="14.7" customHeight="1" x14ac:dyDescent="0.25">
      <c r="A1554" s="2">
        <v>43622</v>
      </c>
      <c r="B1554" s="56" t="s">
        <v>205</v>
      </c>
      <c r="C1554" s="1" t="s">
        <v>94</v>
      </c>
      <c r="D1554" s="1" t="s">
        <v>96</v>
      </c>
      <c r="E1554" s="193"/>
      <c r="G1554" s="1" t="s">
        <v>1247</v>
      </c>
      <c r="H1554" s="1" t="s">
        <v>1275</v>
      </c>
      <c r="I1554" s="1" t="s">
        <v>1241</v>
      </c>
      <c r="J1554" s="56">
        <v>20</v>
      </c>
      <c r="K1554" s="81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57">
        <f>ROUND(Tableau1[[#This Row],[Prix_Unit_HT]],2)*Tableau1[[#This Row],[Qte_commande]]</f>
        <v>291.60000000000002</v>
      </c>
      <c r="P1554" s="57">
        <f>ROUND(Tableau1[[#This Row],[Prix_Unit_TTC]],2)*Tableau1[[#This Row],[Qte_commande]]</f>
        <v>306</v>
      </c>
      <c r="Q1554" s="1">
        <v>102.86</v>
      </c>
      <c r="R15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54" s="1"/>
      <c r="V1554" s="1"/>
    </row>
    <row r="1555" spans="1:22" ht="14.7" customHeight="1" x14ac:dyDescent="0.25">
      <c r="A1555" s="2">
        <v>43622</v>
      </c>
      <c r="B1555" s="56" t="s">
        <v>198</v>
      </c>
      <c r="C1555" s="1" t="s">
        <v>64</v>
      </c>
      <c r="D1555" s="1" t="s">
        <v>66</v>
      </c>
      <c r="E1555" s="193"/>
      <c r="G1555" s="1" t="s">
        <v>1247</v>
      </c>
      <c r="H1555" s="1" t="s">
        <v>1275</v>
      </c>
      <c r="I1555" s="1" t="s">
        <v>1237</v>
      </c>
      <c r="J1555" s="56">
        <v>20</v>
      </c>
      <c r="K1555" s="81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57">
        <f>ROUND(Tableau1[[#This Row],[Prix_Unit_HT]],2)*Tableau1[[#This Row],[Qte_commande]]</f>
        <v>155.52000000000001</v>
      </c>
      <c r="P1555" s="57">
        <f>ROUND(Tableau1[[#This Row],[Prix_Unit_TTC]],2)*Tableau1[[#This Row],[Qte_commande]]</f>
        <v>163.19999999999999</v>
      </c>
      <c r="Q1555" s="1">
        <v>54.86</v>
      </c>
      <c r="R15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555" s="1"/>
      <c r="V1555" s="1"/>
    </row>
    <row r="1556" spans="1:22" ht="14.7" customHeight="1" x14ac:dyDescent="0.25">
      <c r="A1556" s="2">
        <v>43622</v>
      </c>
      <c r="B1556" s="56" t="s">
        <v>90</v>
      </c>
      <c r="C1556" s="1" t="s">
        <v>89</v>
      </c>
      <c r="D1556" s="1" t="s">
        <v>60</v>
      </c>
      <c r="E1556" s="193"/>
      <c r="G1556" s="1" t="s">
        <v>1163</v>
      </c>
      <c r="H1556" s="1"/>
      <c r="I1556" s="1" t="s">
        <v>127</v>
      </c>
      <c r="J1556" s="57" t="s">
        <v>5</v>
      </c>
      <c r="K1556" s="81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57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57">
        <f>ROUND(Tableau1[[#This Row],[Prix_Unit_HT]],2)*Tableau1[[#This Row],[Qte_commande]]</f>
        <v>0</v>
      </c>
      <c r="P1556" s="57">
        <f>ROUND(Tableau1[[#This Row],[Prix_Unit_TTC]],2)*Tableau1[[#This Row],[Qte_commande]]</f>
        <v>0</v>
      </c>
      <c r="Q1556" s="1">
        <v>1</v>
      </c>
      <c r="R15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56" s="1"/>
      <c r="V1556" s="1"/>
    </row>
    <row r="1557" spans="1:22" ht="14.7" customHeight="1" x14ac:dyDescent="0.25">
      <c r="A1557" s="2">
        <v>43623</v>
      </c>
      <c r="B1557" s="56" t="s">
        <v>189</v>
      </c>
      <c r="C1557" s="1" t="s">
        <v>104</v>
      </c>
      <c r="D1557" s="1" t="s">
        <v>4</v>
      </c>
      <c r="E1557" s="193"/>
      <c r="G1557" s="1" t="s">
        <v>1163</v>
      </c>
      <c r="H1557" s="7" t="s">
        <v>1275</v>
      </c>
      <c r="I1557" s="7" t="s">
        <v>1239</v>
      </c>
      <c r="J1557" s="56">
        <v>20</v>
      </c>
      <c r="K1557" s="81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57">
        <f>ROUND(Tableau1[[#This Row],[Prix_Unit_HT]],2)*Tableau1[[#This Row],[Qte_commande]]</f>
        <v>64.08</v>
      </c>
      <c r="P1557" s="57">
        <f>ROUND(Tableau1[[#This Row],[Prix_Unit_TTC]],2)*Tableau1[[#This Row],[Qte_commande]]</f>
        <v>67.679999999999993</v>
      </c>
      <c r="Q1557" s="1">
        <v>20.57</v>
      </c>
      <c r="R15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7" s="1"/>
      <c r="V1557" s="1"/>
    </row>
    <row r="1558" spans="1:22" ht="14.7" customHeight="1" x14ac:dyDescent="0.25">
      <c r="A1558" s="2">
        <v>43623</v>
      </c>
      <c r="B1558" s="56" t="s">
        <v>189</v>
      </c>
      <c r="C1558" s="1" t="s">
        <v>104</v>
      </c>
      <c r="D1558" s="1" t="s">
        <v>4</v>
      </c>
      <c r="E1558" s="193"/>
      <c r="G1558" s="1" t="s">
        <v>1163</v>
      </c>
      <c r="H1558" s="7" t="s">
        <v>1275</v>
      </c>
      <c r="I1558" s="7" t="s">
        <v>1240</v>
      </c>
      <c r="J1558" s="56">
        <v>20</v>
      </c>
      <c r="K1558" s="81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57">
        <f>ROUND(Tableau1[[#This Row],[Prix_Unit_HT]],2)*Tableau1[[#This Row],[Qte_commande]]</f>
        <v>64.08</v>
      </c>
      <c r="P1558" s="57">
        <f>ROUND(Tableau1[[#This Row],[Prix_Unit_TTC]],2)*Tableau1[[#This Row],[Qte_commande]]</f>
        <v>67.679999999999993</v>
      </c>
      <c r="Q1558" s="1">
        <v>20.57</v>
      </c>
      <c r="R15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58" s="1"/>
      <c r="V1558" s="1"/>
    </row>
    <row r="1559" spans="1:22" ht="14.7" customHeight="1" x14ac:dyDescent="0.25">
      <c r="A1559" s="2">
        <v>43623</v>
      </c>
      <c r="B1559" s="56" t="s">
        <v>189</v>
      </c>
      <c r="C1559" s="1" t="s">
        <v>104</v>
      </c>
      <c r="D1559" s="1" t="s">
        <v>4</v>
      </c>
      <c r="E1559" s="193"/>
      <c r="G1559" s="1" t="s">
        <v>1163</v>
      </c>
      <c r="H1559" s="7" t="s">
        <v>1275</v>
      </c>
      <c r="I1559" s="7" t="s">
        <v>1242</v>
      </c>
      <c r="J1559" s="56">
        <v>20</v>
      </c>
      <c r="K1559" s="81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57">
        <f>ROUND(Tableau1[[#This Row],[Prix_Unit_HT]],2)*Tableau1[[#This Row],[Qte_commande]]</f>
        <v>42.72</v>
      </c>
      <c r="P1559" s="57">
        <f>ROUND(Tableau1[[#This Row],[Prix_Unit_TTC]],2)*Tableau1[[#This Row],[Qte_commande]]</f>
        <v>45.12</v>
      </c>
      <c r="Q1559" s="1">
        <v>13.71</v>
      </c>
      <c r="R15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59" s="1"/>
      <c r="V1559" s="1"/>
    </row>
    <row r="1560" spans="1:22" ht="14.7" customHeight="1" x14ac:dyDescent="0.25">
      <c r="A1560" s="2">
        <v>43623</v>
      </c>
      <c r="B1560" s="56" t="s">
        <v>189</v>
      </c>
      <c r="C1560" s="1" t="s">
        <v>104</v>
      </c>
      <c r="D1560" s="1" t="s">
        <v>4</v>
      </c>
      <c r="E1560" s="193"/>
      <c r="G1560" s="1" t="s">
        <v>1163</v>
      </c>
      <c r="H1560" s="1" t="s">
        <v>1275</v>
      </c>
      <c r="I1560" s="1" t="s">
        <v>1236</v>
      </c>
      <c r="J1560" s="56">
        <v>20</v>
      </c>
      <c r="K1560" s="81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57">
        <f>ROUND(Tableau1[[#This Row],[Prix_Unit_HT]],2)*Tableau1[[#This Row],[Qte_commande]]</f>
        <v>85.44</v>
      </c>
      <c r="P1560" s="57">
        <f>ROUND(Tableau1[[#This Row],[Prix_Unit_TTC]],2)*Tableau1[[#This Row],[Qte_commande]]</f>
        <v>90.24</v>
      </c>
      <c r="Q1560" s="1">
        <v>27.43</v>
      </c>
      <c r="R15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560" s="1"/>
      <c r="V1560" s="1"/>
    </row>
    <row r="1561" spans="1:22" ht="14.7" customHeight="1" x14ac:dyDescent="0.25">
      <c r="A1561" s="2">
        <v>43623</v>
      </c>
      <c r="B1561" s="56" t="s">
        <v>189</v>
      </c>
      <c r="C1561" s="1" t="s">
        <v>104</v>
      </c>
      <c r="D1561" s="1" t="s">
        <v>4</v>
      </c>
      <c r="E1561" s="193"/>
      <c r="G1561" s="1" t="s">
        <v>1163</v>
      </c>
      <c r="H1561" s="1" t="s">
        <v>1275</v>
      </c>
      <c r="I1561" s="1" t="s">
        <v>1243</v>
      </c>
      <c r="J1561" s="56">
        <v>20</v>
      </c>
      <c r="K1561" s="81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57">
        <f>ROUND(Tableau1[[#This Row],[Prix_Unit_HT]],2)*Tableau1[[#This Row],[Qte_commande]]</f>
        <v>21.36</v>
      </c>
      <c r="P1561" s="57">
        <f>ROUND(Tableau1[[#This Row],[Prix_Unit_TTC]],2)*Tableau1[[#This Row],[Qte_commande]]</f>
        <v>22.56</v>
      </c>
      <c r="Q1561" s="1">
        <v>6.86</v>
      </c>
      <c r="R15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561" s="1"/>
      <c r="V1561" s="1"/>
    </row>
    <row r="1562" spans="1:22" ht="14.7" customHeight="1" x14ac:dyDescent="0.25">
      <c r="A1562" s="2">
        <v>43623</v>
      </c>
      <c r="B1562" s="56" t="s">
        <v>189</v>
      </c>
      <c r="C1562" s="1" t="s">
        <v>104</v>
      </c>
      <c r="D1562" s="1" t="s">
        <v>4</v>
      </c>
      <c r="E1562" s="193"/>
      <c r="G1562" s="1" t="s">
        <v>1163</v>
      </c>
      <c r="H1562" s="1" t="s">
        <v>1275</v>
      </c>
      <c r="I1562" s="1" t="s">
        <v>1241</v>
      </c>
      <c r="J1562" s="56">
        <v>20</v>
      </c>
      <c r="K1562" s="81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57">
        <f>ROUND(Tableau1[[#This Row],[Prix_Unit_HT]],2)*Tableau1[[#This Row],[Qte_commande]]</f>
        <v>42.72</v>
      </c>
      <c r="P1562" s="57">
        <f>ROUND(Tableau1[[#This Row],[Prix_Unit_TTC]],2)*Tableau1[[#This Row],[Qte_commande]]</f>
        <v>45.12</v>
      </c>
      <c r="Q1562" s="1">
        <v>13.71</v>
      </c>
      <c r="R15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2" s="1"/>
      <c r="V1562" s="1"/>
    </row>
    <row r="1563" spans="1:22" ht="14.7" customHeight="1" x14ac:dyDescent="0.25">
      <c r="A1563" s="2">
        <v>43623</v>
      </c>
      <c r="B1563" s="56" t="s">
        <v>189</v>
      </c>
      <c r="C1563" s="1" t="s">
        <v>104</v>
      </c>
      <c r="D1563" s="1" t="s">
        <v>4</v>
      </c>
      <c r="E1563" s="193"/>
      <c r="G1563" s="1" t="s">
        <v>1163</v>
      </c>
      <c r="H1563" s="1" t="s">
        <v>1275</v>
      </c>
      <c r="I1563" s="1" t="s">
        <v>1237</v>
      </c>
      <c r="J1563" s="56">
        <v>20</v>
      </c>
      <c r="K1563" s="81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57">
        <f>ROUND(Tableau1[[#This Row],[Prix_Unit_HT]],2)*Tableau1[[#This Row],[Qte_commande]]</f>
        <v>106.8</v>
      </c>
      <c r="P1563" s="57">
        <f>ROUND(Tableau1[[#This Row],[Prix_Unit_TTC]],2)*Tableau1[[#This Row],[Qte_commande]]</f>
        <v>112.8</v>
      </c>
      <c r="Q1563" s="1">
        <v>34.29</v>
      </c>
      <c r="R15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563" s="1"/>
      <c r="V1563" s="1"/>
    </row>
    <row r="1564" spans="1:22" ht="14.7" customHeight="1" x14ac:dyDescent="0.25">
      <c r="A1564" s="2">
        <v>43627</v>
      </c>
      <c r="B1564" s="56" t="s">
        <v>241</v>
      </c>
      <c r="C1564" s="1" t="s">
        <v>230</v>
      </c>
      <c r="D1564" s="1" t="s">
        <v>232</v>
      </c>
      <c r="E1564" s="193"/>
      <c r="G1564" s="1" t="s">
        <v>1247</v>
      </c>
      <c r="H1564" s="1" t="s">
        <v>1274</v>
      </c>
      <c r="I1564" s="1" t="s">
        <v>1175</v>
      </c>
      <c r="J1564" s="56">
        <v>70</v>
      </c>
      <c r="K1564" s="81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57">
        <f>ROUND(Tableau1[[#This Row],[Prix_Unit_HT]],2)*Tableau1[[#This Row],[Qte_commande]]</f>
        <v>6014.4</v>
      </c>
      <c r="P1564" s="57">
        <f>ROUND(Tableau1[[#This Row],[Prix_Unit_TTC]],2)*Tableau1[[#This Row],[Qte_commande]]</f>
        <v>7219.2</v>
      </c>
      <c r="Q1564" s="1">
        <v>480</v>
      </c>
      <c r="R15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564" s="1"/>
      <c r="V1564" s="1"/>
    </row>
    <row r="1565" spans="1:22" ht="14.7" customHeight="1" x14ac:dyDescent="0.25">
      <c r="A1565" s="2">
        <v>43629</v>
      </c>
      <c r="B1565" s="56" t="s">
        <v>203</v>
      </c>
      <c r="C1565" s="1" t="s">
        <v>94</v>
      </c>
      <c r="D1565" s="1" t="s">
        <v>96</v>
      </c>
      <c r="E1565" s="193"/>
      <c r="G1565" s="1" t="s">
        <v>1163</v>
      </c>
      <c r="H1565" s="1" t="s">
        <v>1275</v>
      </c>
      <c r="I1565" s="1" t="s">
        <v>1243</v>
      </c>
      <c r="J1565" s="56">
        <v>20</v>
      </c>
      <c r="K1565" s="81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57">
        <f>ROUND(Tableau1[[#This Row],[Prix_Unit_HT]],2)*Tableau1[[#This Row],[Qte_commande]]</f>
        <v>427.2</v>
      </c>
      <c r="P1565" s="57">
        <f>ROUND(Tableau1[[#This Row],[Prix_Unit_TTC]],2)*Tableau1[[#This Row],[Qte_commande]]</f>
        <v>451.2</v>
      </c>
      <c r="Q1565" s="1">
        <v>137.13999999999999</v>
      </c>
      <c r="R15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565" s="1"/>
      <c r="V1565" s="1"/>
    </row>
    <row r="1566" spans="1:22" ht="14.7" customHeight="1" x14ac:dyDescent="0.25">
      <c r="A1566" s="2">
        <v>43629</v>
      </c>
      <c r="B1566" s="56" t="s">
        <v>203</v>
      </c>
      <c r="C1566" s="1" t="s">
        <v>94</v>
      </c>
      <c r="D1566" s="1" t="s">
        <v>96</v>
      </c>
      <c r="E1566" s="193"/>
      <c r="G1566" s="1" t="s">
        <v>1163</v>
      </c>
      <c r="H1566" s="1" t="s">
        <v>1275</v>
      </c>
      <c r="I1566" s="1" t="s">
        <v>1243</v>
      </c>
      <c r="J1566" s="56">
        <v>20</v>
      </c>
      <c r="K1566" s="81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57">
        <f>ROUND(Tableau1[[#This Row],[Prix_Unit_HT]],2)*Tableau1[[#This Row],[Qte_commande]]</f>
        <v>42.72</v>
      </c>
      <c r="P1566" s="57">
        <f>ROUND(Tableau1[[#This Row],[Prix_Unit_TTC]],2)*Tableau1[[#This Row],[Qte_commande]]</f>
        <v>45.12</v>
      </c>
      <c r="Q1566" s="1">
        <v>13.71</v>
      </c>
      <c r="R15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566" s="1"/>
      <c r="V1566" s="1"/>
    </row>
    <row r="1567" spans="1:22" ht="14.7" customHeight="1" x14ac:dyDescent="0.25">
      <c r="A1567" s="2">
        <v>43629</v>
      </c>
      <c r="B1567" s="56" t="s">
        <v>203</v>
      </c>
      <c r="C1567" s="1" t="s">
        <v>94</v>
      </c>
      <c r="D1567" s="1" t="s">
        <v>96</v>
      </c>
      <c r="E1567" s="193"/>
      <c r="G1567" s="1" t="s">
        <v>1247</v>
      </c>
      <c r="H1567" s="1" t="s">
        <v>1274</v>
      </c>
      <c r="I1567" s="1" t="s">
        <v>1223</v>
      </c>
      <c r="J1567" s="56">
        <v>50</v>
      </c>
      <c r="K1567" s="81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57">
        <f>ROUND(Tableau1[[#This Row],[Prix_Unit_HT]],2)*Tableau1[[#This Row],[Qte_commande]]</f>
        <v>151.14000000000001</v>
      </c>
      <c r="P1567" s="57">
        <f>ROUND(Tableau1[[#This Row],[Prix_Unit_TTC]],2)*Tableau1[[#This Row],[Qte_commande]]</f>
        <v>181.38</v>
      </c>
      <c r="Q1567" s="1">
        <v>4.29</v>
      </c>
      <c r="R15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567" s="1"/>
      <c r="V1567" s="1"/>
    </row>
    <row r="1568" spans="1:22" ht="14.7" customHeight="1" x14ac:dyDescent="0.25">
      <c r="A1568" s="2">
        <v>43629</v>
      </c>
      <c r="B1568" s="56" t="s">
        <v>203</v>
      </c>
      <c r="C1568" s="1" t="s">
        <v>94</v>
      </c>
      <c r="D1568" s="1" t="s">
        <v>96</v>
      </c>
      <c r="E1568" s="193"/>
      <c r="G1568" s="1" t="s">
        <v>1247</v>
      </c>
      <c r="H1568" s="1" t="s">
        <v>1275</v>
      </c>
      <c r="I1568" s="1" t="s">
        <v>1241</v>
      </c>
      <c r="J1568" s="56">
        <v>20</v>
      </c>
      <c r="K1568" s="81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57">
        <f>ROUND(Tableau1[[#This Row],[Prix_Unit_HT]],2)*Tableau1[[#This Row],[Qte_commande]]</f>
        <v>291.60000000000002</v>
      </c>
      <c r="P1568" s="57">
        <f>ROUND(Tableau1[[#This Row],[Prix_Unit_TTC]],2)*Tableau1[[#This Row],[Qte_commande]]</f>
        <v>306</v>
      </c>
      <c r="Q1568" s="1">
        <v>102.86</v>
      </c>
      <c r="R15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102.85714285714286</v>
      </c>
      <c r="U1568" s="1"/>
      <c r="V1568" s="1"/>
    </row>
    <row r="1569" spans="1:22" ht="14.7" customHeight="1" x14ac:dyDescent="0.25">
      <c r="A1569" s="2">
        <v>43629</v>
      </c>
      <c r="B1569" s="56" t="s">
        <v>307</v>
      </c>
      <c r="C1569" s="1" t="s">
        <v>306</v>
      </c>
      <c r="D1569" s="1" t="s">
        <v>11</v>
      </c>
      <c r="E1569" s="193"/>
      <c r="G1569" s="1" t="s">
        <v>1163</v>
      </c>
      <c r="H1569" s="1" t="s">
        <v>1276</v>
      </c>
      <c r="I1569" s="1" t="s">
        <v>269</v>
      </c>
      <c r="J1569" s="107">
        <v>1</v>
      </c>
      <c r="K1569" s="81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57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57">
        <f>ROUND(Tableau1[[#This Row],[Prix_Unit_HT]],2)*Tableau1[[#This Row],[Qte_commande]]</f>
        <v>299</v>
      </c>
      <c r="P1569" s="57">
        <f>ROUND(Tableau1[[#This Row],[Prix_Unit_TTC]],2)*Tableau1[[#This Row],[Qte_commande]]</f>
        <v>358.8</v>
      </c>
      <c r="Q1569" s="1">
        <v>1</v>
      </c>
      <c r="R15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69" s="1"/>
      <c r="V1569" s="1"/>
    </row>
    <row r="1570" spans="1:22" ht="14.7" customHeight="1" x14ac:dyDescent="0.25">
      <c r="A1570" s="2">
        <v>43633</v>
      </c>
      <c r="B1570" s="56" t="s">
        <v>212</v>
      </c>
      <c r="C1570" s="1" t="s">
        <v>94</v>
      </c>
      <c r="D1570" s="1" t="s">
        <v>96</v>
      </c>
      <c r="E1570" s="193"/>
      <c r="G1570" s="1" t="s">
        <v>1163</v>
      </c>
      <c r="H1570" s="1" t="s">
        <v>1275</v>
      </c>
      <c r="I1570" s="1" t="s">
        <v>1243</v>
      </c>
      <c r="J1570" s="56">
        <v>20</v>
      </c>
      <c r="K1570" s="81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57">
        <f>ROUND(Tableau1[[#This Row],[Prix_Unit_HT]],2)*Tableau1[[#This Row],[Qte_commande]]</f>
        <v>0</v>
      </c>
      <c r="P1570" s="57">
        <f>ROUND(Tableau1[[#This Row],[Prix_Unit_TTC]],2)*Tableau1[[#This Row],[Qte_commande]]</f>
        <v>0</v>
      </c>
      <c r="Q1570" s="1">
        <v>0</v>
      </c>
      <c r="R15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0" s="1"/>
      <c r="V1570" s="1"/>
    </row>
    <row r="1571" spans="1:22" ht="14.7" customHeight="1" x14ac:dyDescent="0.25">
      <c r="A1571" s="2">
        <v>43633</v>
      </c>
      <c r="B1571" s="56" t="s">
        <v>214</v>
      </c>
      <c r="C1571" s="1" t="s">
        <v>94</v>
      </c>
      <c r="D1571" s="1" t="s">
        <v>96</v>
      </c>
      <c r="E1571" s="193"/>
      <c r="G1571" s="1" t="s">
        <v>1163</v>
      </c>
      <c r="H1571" s="1" t="s">
        <v>1275</v>
      </c>
      <c r="I1571" s="1" t="s">
        <v>1243</v>
      </c>
      <c r="J1571" s="56">
        <v>50</v>
      </c>
      <c r="K1571" s="81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57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57">
        <f>ROUND(Tableau1[[#This Row],[Prix_Unit_HT]],2)*Tableau1[[#This Row],[Qte_commande]]</f>
        <v>0</v>
      </c>
      <c r="P1571" s="57">
        <f>ROUND(Tableau1[[#This Row],[Prix_Unit_TTC]],2)*Tableau1[[#This Row],[Qte_commande]]</f>
        <v>0</v>
      </c>
      <c r="Q1571" s="1">
        <v>0</v>
      </c>
      <c r="R15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71" s="1"/>
      <c r="V1571" s="1"/>
    </row>
    <row r="1572" spans="1:22" ht="14.7" customHeight="1" x14ac:dyDescent="0.25">
      <c r="A1572" s="2">
        <v>43634</v>
      </c>
      <c r="B1572" s="56" t="s">
        <v>68</v>
      </c>
      <c r="C1572" s="1" t="s">
        <v>67</v>
      </c>
      <c r="D1572" s="1" t="s">
        <v>20</v>
      </c>
      <c r="E1572" s="193"/>
      <c r="G1572" s="1" t="s">
        <v>1163</v>
      </c>
      <c r="H1572" s="7" t="s">
        <v>1274</v>
      </c>
      <c r="I1572" s="7" t="s">
        <v>1197</v>
      </c>
      <c r="J1572" s="56">
        <v>70</v>
      </c>
      <c r="K1572" s="81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57">
        <f>ROUND(Tableau1[[#This Row],[Prix_Unit_HT]],2)*Tableau1[[#This Row],[Qte_commande]]</f>
        <v>388.91999999999996</v>
      </c>
      <c r="P1572" s="57">
        <f>ROUND(Tableau1[[#This Row],[Prix_Unit_TTC]],2)*Tableau1[[#This Row],[Qte_commande]]</f>
        <v>466.68</v>
      </c>
      <c r="Q1572" s="1">
        <v>12</v>
      </c>
      <c r="R15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2" s="1"/>
      <c r="V1572" s="1"/>
    </row>
    <row r="1573" spans="1:22" ht="14.7" customHeight="1" x14ac:dyDescent="0.25">
      <c r="A1573" s="2">
        <v>43634</v>
      </c>
      <c r="B1573" s="56" t="s">
        <v>68</v>
      </c>
      <c r="C1573" s="1" t="s">
        <v>67</v>
      </c>
      <c r="D1573" s="1" t="s">
        <v>20</v>
      </c>
      <c r="E1573" s="193"/>
      <c r="G1573" s="1" t="s">
        <v>1163</v>
      </c>
      <c r="H1573" s="1" t="s">
        <v>1274</v>
      </c>
      <c r="I1573" s="1" t="s">
        <v>1213</v>
      </c>
      <c r="J1573" s="56">
        <v>70</v>
      </c>
      <c r="K1573" s="81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57">
        <f>ROUND(Tableau1[[#This Row],[Prix_Unit_HT]],2)*Tableau1[[#This Row],[Qte_commande]]</f>
        <v>256.86</v>
      </c>
      <c r="P1573" s="57">
        <f>ROUND(Tableau1[[#This Row],[Prix_Unit_TTC]],2)*Tableau1[[#This Row],[Qte_commande]]</f>
        <v>308.16000000000003</v>
      </c>
      <c r="Q1573" s="1">
        <v>18</v>
      </c>
      <c r="R15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573" s="1"/>
      <c r="V1573" s="1"/>
    </row>
    <row r="1574" spans="1:22" ht="14.7" customHeight="1" x14ac:dyDescent="0.25">
      <c r="A1574" s="2">
        <v>43634</v>
      </c>
      <c r="B1574" s="56" t="s">
        <v>68</v>
      </c>
      <c r="C1574" s="1" t="s">
        <v>67</v>
      </c>
      <c r="D1574" s="1" t="s">
        <v>20</v>
      </c>
      <c r="E1574" s="193"/>
      <c r="G1574" s="1" t="s">
        <v>1163</v>
      </c>
      <c r="H1574" s="1" t="s">
        <v>1274</v>
      </c>
      <c r="I1574" s="1" t="s">
        <v>1227</v>
      </c>
      <c r="J1574" s="56">
        <v>70</v>
      </c>
      <c r="K1574" s="81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57">
        <f>ROUND(Tableau1[[#This Row],[Prix_Unit_HT]],2)*Tableau1[[#This Row],[Qte_commande]]</f>
        <v>279.24</v>
      </c>
      <c r="P1574" s="57">
        <f>ROUND(Tableau1[[#This Row],[Prix_Unit_TTC]],2)*Tableau1[[#This Row],[Qte_commande]]</f>
        <v>335.04</v>
      </c>
      <c r="Q1574" s="1">
        <v>12</v>
      </c>
      <c r="R15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4" s="1"/>
      <c r="V1574" s="1"/>
    </row>
    <row r="1575" spans="1:22" ht="14.7" customHeight="1" x14ac:dyDescent="0.25">
      <c r="A1575" s="2">
        <v>43634</v>
      </c>
      <c r="B1575" s="56" t="s">
        <v>68</v>
      </c>
      <c r="C1575" s="1" t="s">
        <v>67</v>
      </c>
      <c r="D1575" s="1" t="s">
        <v>20</v>
      </c>
      <c r="E1575" s="193"/>
      <c r="G1575" s="1" t="s">
        <v>1163</v>
      </c>
      <c r="H1575" s="1" t="s">
        <v>1274</v>
      </c>
      <c r="I1575" s="7" t="s">
        <v>1194</v>
      </c>
      <c r="J1575" s="56">
        <v>70</v>
      </c>
      <c r="K1575" s="81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57">
        <f>ROUND(Tableau1[[#This Row],[Prix_Unit_HT]],2)*Tableau1[[#This Row],[Qte_commande]]</f>
        <v>359.4</v>
      </c>
      <c r="P1575" s="57">
        <f>ROUND(Tableau1[[#This Row],[Prix_Unit_TTC]],2)*Tableau1[[#This Row],[Qte_commande]]</f>
        <v>431.28</v>
      </c>
      <c r="Q1575" s="1">
        <v>12</v>
      </c>
      <c r="R15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75" s="1"/>
      <c r="V1575" s="1"/>
    </row>
    <row r="1576" spans="1:22" ht="14.7" customHeight="1" x14ac:dyDescent="0.25">
      <c r="A1576" s="2">
        <v>43634</v>
      </c>
      <c r="B1576" s="56" t="s">
        <v>68</v>
      </c>
      <c r="C1576" s="1" t="s">
        <v>67</v>
      </c>
      <c r="D1576" s="1" t="s">
        <v>20</v>
      </c>
      <c r="E1576" s="193"/>
      <c r="G1576" s="1" t="s">
        <v>1163</v>
      </c>
      <c r="H1576" s="1" t="s">
        <v>1274</v>
      </c>
      <c r="I1576" s="7" t="s">
        <v>1199</v>
      </c>
      <c r="J1576" s="56">
        <v>70</v>
      </c>
      <c r="K1576" s="81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57">
        <f>ROUND(Tableau1[[#This Row],[Prix_Unit_HT]],2)*Tableau1[[#This Row],[Qte_commande]]</f>
        <v>235.82999999999998</v>
      </c>
      <c r="P1576" s="57">
        <f>ROUND(Tableau1[[#This Row],[Prix_Unit_TTC]],2)*Tableau1[[#This Row],[Qte_commande]]</f>
        <v>282.99</v>
      </c>
      <c r="Q1576" s="1">
        <v>3</v>
      </c>
      <c r="R15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576" s="1"/>
      <c r="V1576" s="1"/>
    </row>
    <row r="1577" spans="1:22" ht="14.7" customHeight="1" x14ac:dyDescent="0.25">
      <c r="A1577" s="2">
        <v>43634</v>
      </c>
      <c r="B1577" s="56" t="s">
        <v>68</v>
      </c>
      <c r="C1577" s="1" t="s">
        <v>67</v>
      </c>
      <c r="D1577" s="1" t="s">
        <v>20</v>
      </c>
      <c r="E1577" s="193"/>
      <c r="G1577" s="1" t="s">
        <v>1163</v>
      </c>
      <c r="H1577" s="1" t="s">
        <v>1274</v>
      </c>
      <c r="I1577" s="1" t="s">
        <v>1223</v>
      </c>
      <c r="J1577" s="56">
        <v>50</v>
      </c>
      <c r="K1577" s="81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57">
        <f>ROUND(Tableau1[[#This Row],[Prix_Unit_HT]],2)*Tableau1[[#This Row],[Qte_commande]]</f>
        <v>336.6</v>
      </c>
      <c r="P1577" s="57">
        <f>ROUND(Tableau1[[#This Row],[Prix_Unit_TTC]],2)*Tableau1[[#This Row],[Qte_commande]]</f>
        <v>403.91999999999996</v>
      </c>
      <c r="Q1577" s="1">
        <v>8.57</v>
      </c>
      <c r="R15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577" s="1"/>
      <c r="V1577" s="1"/>
    </row>
    <row r="1578" spans="1:22" ht="14.7" customHeight="1" x14ac:dyDescent="0.25">
      <c r="A1578" s="2">
        <v>43634</v>
      </c>
      <c r="B1578" s="56" t="s">
        <v>68</v>
      </c>
      <c r="C1578" s="1" t="s">
        <v>67</v>
      </c>
      <c r="D1578" s="1" t="s">
        <v>20</v>
      </c>
      <c r="E1578" s="193"/>
      <c r="G1578" s="1" t="s">
        <v>1163</v>
      </c>
      <c r="H1578" s="1" t="s">
        <v>1274</v>
      </c>
      <c r="I1578" s="1" t="s">
        <v>1217</v>
      </c>
      <c r="J1578" s="56">
        <v>70</v>
      </c>
      <c r="K1578" s="81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57">
        <f>ROUND(Tableau1[[#This Row],[Prix_Unit_HT]],2)*Tableau1[[#This Row],[Qte_commande]]</f>
        <v>276.71999999999997</v>
      </c>
      <c r="P1578" s="57">
        <f>ROUND(Tableau1[[#This Row],[Prix_Unit_TTC]],2)*Tableau1[[#This Row],[Qte_commande]]</f>
        <v>331.92</v>
      </c>
      <c r="Q1578" s="1">
        <v>24</v>
      </c>
      <c r="R15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578" s="1"/>
      <c r="V1578" s="1"/>
    </row>
    <row r="1579" spans="1:22" ht="14.7" customHeight="1" x14ac:dyDescent="0.25">
      <c r="A1579" s="2">
        <v>43634</v>
      </c>
      <c r="B1579" s="56" t="s">
        <v>318</v>
      </c>
      <c r="C1579" s="1" t="s">
        <v>317</v>
      </c>
      <c r="D1579" s="1" t="s">
        <v>319</v>
      </c>
      <c r="E1579" s="193"/>
      <c r="G1579" s="1" t="s">
        <v>1163</v>
      </c>
      <c r="H1579" s="1" t="s">
        <v>1276</v>
      </c>
      <c r="I1579" s="1" t="s">
        <v>269</v>
      </c>
      <c r="J1579" s="107">
        <v>1</v>
      </c>
      <c r="K1579" s="81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57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57">
        <f>ROUND(Tableau1[[#This Row],[Prix_Unit_HT]],2)*Tableau1[[#This Row],[Qte_commande]]</f>
        <v>1794</v>
      </c>
      <c r="P1579" s="57">
        <f>ROUND(Tableau1[[#This Row],[Prix_Unit_TTC]],2)*Tableau1[[#This Row],[Qte_commande]]</f>
        <v>2152.8000000000002</v>
      </c>
      <c r="Q1579" s="1">
        <v>6</v>
      </c>
      <c r="R15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79" s="1"/>
      <c r="V1579" s="1"/>
    </row>
    <row r="1580" spans="1:22" ht="14.7" customHeight="1" x14ac:dyDescent="0.25">
      <c r="A1580" s="2">
        <v>43634</v>
      </c>
      <c r="B1580" s="56" t="s">
        <v>323</v>
      </c>
      <c r="C1580" s="1" t="s">
        <v>15</v>
      </c>
      <c r="D1580" s="1" t="s">
        <v>4</v>
      </c>
      <c r="E1580" s="193"/>
      <c r="G1580" s="1" t="s">
        <v>1163</v>
      </c>
      <c r="H1580" s="1" t="s">
        <v>1276</v>
      </c>
      <c r="I1580" s="1" t="s">
        <v>269</v>
      </c>
      <c r="J1580" s="107">
        <v>1</v>
      </c>
      <c r="K1580" s="81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57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57">
        <f>ROUND(Tableau1[[#This Row],[Prix_Unit_HT]],2)*Tableau1[[#This Row],[Qte_commande]]</f>
        <v>897</v>
      </c>
      <c r="P1580" s="57">
        <f>ROUND(Tableau1[[#This Row],[Prix_Unit_TTC]],2)*Tableau1[[#This Row],[Qte_commande]]</f>
        <v>1076.4000000000001</v>
      </c>
      <c r="Q1580" s="1">
        <v>3</v>
      </c>
      <c r="R15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</v>
      </c>
      <c r="U1580" s="1"/>
      <c r="V1580" s="1"/>
    </row>
    <row r="1581" spans="1:22" ht="14.7" customHeight="1" x14ac:dyDescent="0.25">
      <c r="A1581" s="2">
        <v>43634</v>
      </c>
      <c r="B1581" s="56" t="s">
        <v>315</v>
      </c>
      <c r="C1581" s="1" t="s">
        <v>314</v>
      </c>
      <c r="D1581" s="1" t="s">
        <v>316</v>
      </c>
      <c r="E1581" s="193"/>
      <c r="G1581" s="1" t="s">
        <v>1163</v>
      </c>
      <c r="H1581" s="1" t="s">
        <v>1276</v>
      </c>
      <c r="I1581" s="1" t="s">
        <v>269</v>
      </c>
      <c r="J1581" s="107">
        <v>1</v>
      </c>
      <c r="K1581" s="81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57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57">
        <f>ROUND(Tableau1[[#This Row],[Prix_Unit_HT]],2)*Tableau1[[#This Row],[Qte_commande]]</f>
        <v>598</v>
      </c>
      <c r="P1581" s="57">
        <f>ROUND(Tableau1[[#This Row],[Prix_Unit_TTC]],2)*Tableau1[[#This Row],[Qte_commande]]</f>
        <v>717.6</v>
      </c>
      <c r="Q1581" s="1">
        <v>2</v>
      </c>
      <c r="R15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581" s="1"/>
      <c r="V1581" s="1"/>
    </row>
    <row r="1582" spans="1:22" ht="14.7" customHeight="1" x14ac:dyDescent="0.25">
      <c r="A1582" s="2">
        <v>43634</v>
      </c>
      <c r="B1582" s="56" t="s">
        <v>321</v>
      </c>
      <c r="C1582" s="1" t="s">
        <v>320</v>
      </c>
      <c r="D1582" s="1" t="s">
        <v>322</v>
      </c>
      <c r="E1582" s="193"/>
      <c r="G1582" s="1" t="s">
        <v>1163</v>
      </c>
      <c r="H1582" s="1" t="s">
        <v>1276</v>
      </c>
      <c r="I1582" s="1" t="s">
        <v>269</v>
      </c>
      <c r="J1582" s="107">
        <v>1</v>
      </c>
      <c r="K1582" s="81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57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57">
        <f>ROUND(Tableau1[[#This Row],[Prix_Unit_HT]],2)*Tableau1[[#This Row],[Qte_commande]]</f>
        <v>1794</v>
      </c>
      <c r="P1582" s="57">
        <f>ROUND(Tableau1[[#This Row],[Prix_Unit_TTC]],2)*Tableau1[[#This Row],[Qte_commande]]</f>
        <v>2152.8000000000002</v>
      </c>
      <c r="Q1582" s="1">
        <v>6</v>
      </c>
      <c r="R15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</v>
      </c>
      <c r="U1582" s="1"/>
      <c r="V1582" s="1"/>
    </row>
    <row r="1583" spans="1:22" ht="14.7" customHeight="1" x14ac:dyDescent="0.25">
      <c r="A1583" s="2">
        <v>43634</v>
      </c>
      <c r="B1583" s="56" t="s">
        <v>324</v>
      </c>
      <c r="C1583" s="1" t="s">
        <v>107</v>
      </c>
      <c r="D1583" s="1" t="s">
        <v>4</v>
      </c>
      <c r="E1583" s="193"/>
      <c r="G1583" s="1" t="s">
        <v>1163</v>
      </c>
      <c r="H1583" s="1" t="s">
        <v>1276</v>
      </c>
      <c r="I1583" s="1" t="s">
        <v>269</v>
      </c>
      <c r="J1583" s="107">
        <v>1</v>
      </c>
      <c r="K1583" s="81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57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57">
        <f>ROUND(Tableau1[[#This Row],[Prix_Unit_HT]],2)*Tableau1[[#This Row],[Qte_commande]]</f>
        <v>299</v>
      </c>
      <c r="P1583" s="57">
        <f>ROUND(Tableau1[[#This Row],[Prix_Unit_TTC]],2)*Tableau1[[#This Row],[Qte_commande]]</f>
        <v>358.8</v>
      </c>
      <c r="Q1583" s="1">
        <v>1</v>
      </c>
      <c r="R15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3" s="1"/>
      <c r="V1583" s="1"/>
    </row>
    <row r="1584" spans="1:22" ht="14.7" customHeight="1" x14ac:dyDescent="0.25">
      <c r="A1584" s="2">
        <v>43634</v>
      </c>
      <c r="B1584" s="56" t="s">
        <v>312</v>
      </c>
      <c r="C1584" s="1" t="s">
        <v>311</v>
      </c>
      <c r="D1584" s="1" t="s">
        <v>313</v>
      </c>
      <c r="E1584" s="193"/>
      <c r="G1584" s="1" t="s">
        <v>1163</v>
      </c>
      <c r="H1584" s="1" t="s">
        <v>1276</v>
      </c>
      <c r="I1584" s="1" t="s">
        <v>269</v>
      </c>
      <c r="J1584" s="107">
        <v>1</v>
      </c>
      <c r="K1584" s="81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57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57">
        <f>ROUND(Tableau1[[#This Row],[Prix_Unit_HT]],2)*Tableau1[[#This Row],[Qte_commande]]</f>
        <v>299</v>
      </c>
      <c r="P1584" s="57">
        <f>ROUND(Tableau1[[#This Row],[Prix_Unit_TTC]],2)*Tableau1[[#This Row],[Qte_commande]]</f>
        <v>358.8</v>
      </c>
      <c r="Q1584" s="1">
        <v>1</v>
      </c>
      <c r="R15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4" s="1"/>
      <c r="V1584" s="1"/>
    </row>
    <row r="1585" spans="1:22" ht="14.7" customHeight="1" x14ac:dyDescent="0.25">
      <c r="A1585" s="2">
        <v>43634</v>
      </c>
      <c r="B1585" s="56" t="s">
        <v>309</v>
      </c>
      <c r="C1585" s="1" t="s">
        <v>308</v>
      </c>
      <c r="D1585" s="1" t="s">
        <v>310</v>
      </c>
      <c r="E1585" s="193"/>
      <c r="G1585" s="1" t="s">
        <v>1163</v>
      </c>
      <c r="H1585" s="1" t="s">
        <v>1276</v>
      </c>
      <c r="I1585" s="1" t="s">
        <v>269</v>
      </c>
      <c r="J1585" s="107">
        <v>1</v>
      </c>
      <c r="K1585" s="81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57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57">
        <f>ROUND(Tableau1[[#This Row],[Prix_Unit_HT]],2)*Tableau1[[#This Row],[Qte_commande]]</f>
        <v>299</v>
      </c>
      <c r="P1585" s="57">
        <f>ROUND(Tableau1[[#This Row],[Prix_Unit_TTC]],2)*Tableau1[[#This Row],[Qte_commande]]</f>
        <v>358.8</v>
      </c>
      <c r="Q1585" s="1">
        <v>1</v>
      </c>
      <c r="R15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585" s="1"/>
      <c r="V1585" s="1"/>
    </row>
    <row r="1586" spans="1:22" ht="14.7" customHeight="1" x14ac:dyDescent="0.25">
      <c r="A1586" s="2">
        <v>43640</v>
      </c>
      <c r="B1586" s="56" t="s">
        <v>242</v>
      </c>
      <c r="C1586" s="1" t="s">
        <v>226</v>
      </c>
      <c r="D1586" s="1" t="s">
        <v>228</v>
      </c>
      <c r="E1586" s="193"/>
      <c r="G1586" s="1" t="s">
        <v>1247</v>
      </c>
      <c r="H1586" s="1" t="s">
        <v>1274</v>
      </c>
      <c r="I1586" s="1" t="s">
        <v>1175</v>
      </c>
      <c r="J1586" s="56">
        <v>70</v>
      </c>
      <c r="K1586" s="81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57">
        <f>ROUND(Tableau1[[#This Row],[Prix_Unit_HT]],2)*Tableau1[[#This Row],[Qte_commande]]</f>
        <v>1879.5</v>
      </c>
      <c r="P1586" s="57">
        <f>ROUND(Tableau1[[#This Row],[Prix_Unit_TTC]],2)*Tableau1[[#This Row],[Qte_commande]]</f>
        <v>2256</v>
      </c>
      <c r="Q1586" s="1">
        <v>150</v>
      </c>
      <c r="R15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586" s="1"/>
      <c r="V1586" s="1"/>
    </row>
    <row r="1587" spans="1:22" ht="14.7" customHeight="1" x14ac:dyDescent="0.25">
      <c r="A1587" s="2">
        <v>43640</v>
      </c>
      <c r="B1587" s="56" t="s">
        <v>242</v>
      </c>
      <c r="C1587" s="1" t="s">
        <v>226</v>
      </c>
      <c r="D1587" s="1" t="s">
        <v>228</v>
      </c>
      <c r="E1587" s="193"/>
      <c r="G1587" s="1" t="s">
        <v>1247</v>
      </c>
      <c r="H1587" s="1" t="s">
        <v>1274</v>
      </c>
      <c r="I1587" s="1" t="s">
        <v>1175</v>
      </c>
      <c r="J1587" s="56">
        <v>70</v>
      </c>
      <c r="K1587" s="81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57">
        <f>ROUND(Tableau1[[#This Row],[Prix_Unit_HT]],2)*Tableau1[[#This Row],[Qte_commande]]</f>
        <v>1127.7</v>
      </c>
      <c r="P1587" s="57">
        <f>ROUND(Tableau1[[#This Row],[Prix_Unit_TTC]],2)*Tableau1[[#This Row],[Qte_commande]]</f>
        <v>1353.6</v>
      </c>
      <c r="Q1587" s="1">
        <v>90</v>
      </c>
      <c r="R15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587" s="1"/>
      <c r="V1587" s="1"/>
    </row>
    <row r="1588" spans="1:22" ht="14.7" customHeight="1" x14ac:dyDescent="0.25">
      <c r="A1588" s="2">
        <v>43641</v>
      </c>
      <c r="B1588" s="56" t="s">
        <v>19</v>
      </c>
      <c r="C1588" s="1" t="s">
        <v>18</v>
      </c>
      <c r="D1588" s="1" t="s">
        <v>20</v>
      </c>
      <c r="E1588" s="193"/>
      <c r="G1588" s="1" t="s">
        <v>1247</v>
      </c>
      <c r="H1588" s="1" t="s">
        <v>1274</v>
      </c>
      <c r="I1588" s="1" t="s">
        <v>1175</v>
      </c>
      <c r="J1588" s="56">
        <v>100</v>
      </c>
      <c r="K1588" s="81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57">
        <f>ROUND(Tableau1[[#This Row],[Prix_Unit_HT]],2)*Tableau1[[#This Row],[Qte_commande]]</f>
        <v>1539.0000000000002</v>
      </c>
      <c r="P1588" s="57">
        <f>ROUND(Tableau1[[#This Row],[Prix_Unit_TTC]],2)*Tableau1[[#This Row],[Qte_commande]]</f>
        <v>1846.8</v>
      </c>
      <c r="Q1588" s="1">
        <v>128.57</v>
      </c>
      <c r="R15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88" s="1"/>
      <c r="V1588" s="1"/>
    </row>
    <row r="1589" spans="1:22" ht="14.7" customHeight="1" x14ac:dyDescent="0.25">
      <c r="A1589" s="2">
        <v>43641</v>
      </c>
      <c r="B1589" s="56" t="s">
        <v>19</v>
      </c>
      <c r="C1589" s="1" t="s">
        <v>18</v>
      </c>
      <c r="D1589" s="1" t="s">
        <v>20</v>
      </c>
      <c r="E1589" s="193"/>
      <c r="G1589" s="1" t="s">
        <v>1247</v>
      </c>
      <c r="H1589" s="1" t="s">
        <v>1274</v>
      </c>
      <c r="I1589" s="1" t="s">
        <v>1227</v>
      </c>
      <c r="J1589" s="56">
        <v>70</v>
      </c>
      <c r="K1589" s="81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57">
        <f>ROUND(Tableau1[[#This Row],[Prix_Unit_HT]],2)*Tableau1[[#This Row],[Qte_commande]]</f>
        <v>106.62</v>
      </c>
      <c r="P1589" s="57">
        <f>ROUND(Tableau1[[#This Row],[Prix_Unit_TTC]],2)*Tableau1[[#This Row],[Qte_commande]]</f>
        <v>127.92</v>
      </c>
      <c r="Q1589" s="1">
        <v>6</v>
      </c>
      <c r="R15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89" s="1"/>
      <c r="V1589" s="1"/>
    </row>
    <row r="1590" spans="1:22" ht="14.7" customHeight="1" x14ac:dyDescent="0.25">
      <c r="A1590" s="2">
        <v>43641</v>
      </c>
      <c r="B1590" s="56" t="s">
        <v>19</v>
      </c>
      <c r="C1590" s="1" t="s">
        <v>18</v>
      </c>
      <c r="D1590" s="1" t="s">
        <v>20</v>
      </c>
      <c r="E1590" s="193"/>
      <c r="G1590" s="1" t="s">
        <v>1247</v>
      </c>
      <c r="H1590" s="1" t="s">
        <v>1274</v>
      </c>
      <c r="I1590" s="7" t="s">
        <v>1190</v>
      </c>
      <c r="J1590" s="56">
        <v>70</v>
      </c>
      <c r="K1590" s="81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57">
        <f>ROUND(Tableau1[[#This Row],[Prix_Unit_HT]],2)*Tableau1[[#This Row],[Qte_commande]]</f>
        <v>240</v>
      </c>
      <c r="P1590" s="57">
        <f>ROUND(Tableau1[[#This Row],[Prix_Unit_TTC]],2)*Tableau1[[#This Row],[Qte_commande]]</f>
        <v>288</v>
      </c>
      <c r="Q1590" s="1">
        <v>12</v>
      </c>
      <c r="R15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590" s="1"/>
      <c r="V1590" s="1"/>
    </row>
    <row r="1591" spans="1:22" ht="14.7" customHeight="1" x14ac:dyDescent="0.25">
      <c r="A1591" s="2">
        <v>43641</v>
      </c>
      <c r="B1591" s="56" t="s">
        <v>19</v>
      </c>
      <c r="C1591" s="1" t="s">
        <v>18</v>
      </c>
      <c r="D1591" s="1" t="s">
        <v>20</v>
      </c>
      <c r="E1591" s="193"/>
      <c r="G1591" s="1" t="s">
        <v>1247</v>
      </c>
      <c r="H1591" s="1" t="s">
        <v>1274</v>
      </c>
      <c r="I1591" s="1" t="s">
        <v>1218</v>
      </c>
      <c r="J1591" s="56">
        <v>70</v>
      </c>
      <c r="K1591" s="81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57">
        <f>ROUND(Tableau1[[#This Row],[Prix_Unit_HT]],2)*Tableau1[[#This Row],[Qte_commande]]</f>
        <v>2142</v>
      </c>
      <c r="P1591" s="57">
        <f>ROUND(Tableau1[[#This Row],[Prix_Unit_TTC]],2)*Tableau1[[#This Row],[Qte_commande]]</f>
        <v>2570.4</v>
      </c>
      <c r="Q1591" s="1">
        <v>180</v>
      </c>
      <c r="R15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591" s="1"/>
      <c r="V1591" s="1"/>
    </row>
    <row r="1592" spans="1:22" ht="14.7" customHeight="1" x14ac:dyDescent="0.25">
      <c r="A1592" s="2">
        <v>43641</v>
      </c>
      <c r="B1592" s="56" t="s">
        <v>204</v>
      </c>
      <c r="C1592" s="1" t="s">
        <v>94</v>
      </c>
      <c r="D1592" s="1" t="s">
        <v>96</v>
      </c>
      <c r="E1592" s="193"/>
      <c r="G1592" s="1" t="s">
        <v>1247</v>
      </c>
      <c r="H1592" s="1" t="s">
        <v>1275</v>
      </c>
      <c r="I1592" s="1" t="s">
        <v>1241</v>
      </c>
      <c r="J1592" s="56">
        <v>20</v>
      </c>
      <c r="K1592" s="81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57">
        <f>ROUND(Tableau1[[#This Row],[Prix_Unit_HT]],2)*Tableau1[[#This Row],[Qte_commande]]</f>
        <v>583.20000000000005</v>
      </c>
      <c r="P1592" s="57">
        <f>ROUND(Tableau1[[#This Row],[Prix_Unit_TTC]],2)*Tableau1[[#This Row],[Qte_commande]]</f>
        <v>612</v>
      </c>
      <c r="Q1592" s="1">
        <v>205.71</v>
      </c>
      <c r="R15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2" s="1"/>
      <c r="V1592" s="1"/>
    </row>
    <row r="1593" spans="1:22" ht="14.7" customHeight="1" x14ac:dyDescent="0.25">
      <c r="A1593" s="2">
        <v>43647</v>
      </c>
      <c r="B1593" s="56" t="s">
        <v>208</v>
      </c>
      <c r="C1593" s="1" t="s">
        <v>94</v>
      </c>
      <c r="D1593" s="1" t="s">
        <v>96</v>
      </c>
      <c r="E1593" s="193"/>
      <c r="G1593" s="1" t="s">
        <v>1163</v>
      </c>
      <c r="H1593" s="1" t="s">
        <v>1275</v>
      </c>
      <c r="I1593" s="1" t="s">
        <v>1243</v>
      </c>
      <c r="J1593" s="56">
        <v>20</v>
      </c>
      <c r="K1593" s="81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57">
        <f>ROUND(Tableau1[[#This Row],[Prix_Unit_HT]],2)*Tableau1[[#This Row],[Qte_commande]]</f>
        <v>640.79999999999995</v>
      </c>
      <c r="P1593" s="57">
        <f>ROUND(Tableau1[[#This Row],[Prix_Unit_TTC]],2)*Tableau1[[#This Row],[Qte_commande]]</f>
        <v>676.8</v>
      </c>
      <c r="Q1593" s="1">
        <v>205.71</v>
      </c>
      <c r="R15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205.71428571428572</v>
      </c>
      <c r="U1593" s="1"/>
      <c r="V1593" s="1"/>
    </row>
    <row r="1594" spans="1:22" ht="14.7" customHeight="1" x14ac:dyDescent="0.25">
      <c r="A1594" s="2">
        <v>43647</v>
      </c>
      <c r="B1594" s="56" t="s">
        <v>208</v>
      </c>
      <c r="C1594" s="1" t="s">
        <v>94</v>
      </c>
      <c r="D1594" s="1" t="s">
        <v>96</v>
      </c>
      <c r="E1594" s="193"/>
      <c r="G1594" s="1" t="s">
        <v>1163</v>
      </c>
      <c r="H1594" s="1" t="s">
        <v>1275</v>
      </c>
      <c r="I1594" s="1" t="s">
        <v>1243</v>
      </c>
      <c r="J1594" s="56">
        <v>20</v>
      </c>
      <c r="K1594" s="81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57">
        <f>ROUND(Tableau1[[#This Row],[Prix_Unit_HT]],2)*Tableau1[[#This Row],[Qte_commande]]</f>
        <v>64.08</v>
      </c>
      <c r="P1594" s="57">
        <f>ROUND(Tableau1[[#This Row],[Prix_Unit_TTC]],2)*Tableau1[[#This Row],[Qte_commande]]</f>
        <v>67.679999999999993</v>
      </c>
      <c r="Q1594" s="1">
        <v>20.57</v>
      </c>
      <c r="R15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594" s="1"/>
      <c r="V1594" s="1"/>
    </row>
    <row r="1595" spans="1:22" ht="14.7" customHeight="1" x14ac:dyDescent="0.25">
      <c r="A1595" s="2">
        <v>43647</v>
      </c>
      <c r="B1595" s="56" t="s">
        <v>213</v>
      </c>
      <c r="C1595" s="1" t="s">
        <v>94</v>
      </c>
      <c r="D1595" s="1" t="s">
        <v>96</v>
      </c>
      <c r="E1595" s="193"/>
      <c r="G1595" s="1" t="s">
        <v>1163</v>
      </c>
      <c r="H1595" s="1" t="s">
        <v>1275</v>
      </c>
      <c r="I1595" s="1" t="s">
        <v>1243</v>
      </c>
      <c r="J1595" s="56">
        <v>20</v>
      </c>
      <c r="K1595" s="81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57">
        <f>ROUND(Tableau1[[#This Row],[Prix_Unit_HT]],2)*Tableau1[[#This Row],[Qte_commande]]</f>
        <v>0</v>
      </c>
      <c r="P1595" s="57">
        <f>ROUND(Tableau1[[#This Row],[Prix_Unit_TTC]],2)*Tableau1[[#This Row],[Qte_commande]]</f>
        <v>0</v>
      </c>
      <c r="Q1595" s="1">
        <v>0</v>
      </c>
      <c r="R15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595" s="1"/>
      <c r="V1595" s="1"/>
    </row>
    <row r="1596" spans="1:22" ht="14.7" customHeight="1" x14ac:dyDescent="0.25">
      <c r="A1596" s="2">
        <v>43654</v>
      </c>
      <c r="B1596" s="56" t="s">
        <v>69</v>
      </c>
      <c r="C1596" s="1" t="s">
        <v>12</v>
      </c>
      <c r="D1596" s="1" t="s">
        <v>14</v>
      </c>
      <c r="E1596" s="193"/>
      <c r="G1596" s="1" t="s">
        <v>1247</v>
      </c>
      <c r="H1596" s="7" t="s">
        <v>1275</v>
      </c>
      <c r="I1596" s="7" t="s">
        <v>1242</v>
      </c>
      <c r="J1596" s="56">
        <v>20</v>
      </c>
      <c r="K1596" s="81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57">
        <f>ROUND(Tableau1[[#This Row],[Prix_Unit_HT]],2)*Tableau1[[#This Row],[Qte_commande]]</f>
        <v>116.64000000000001</v>
      </c>
      <c r="P1596" s="57">
        <f>ROUND(Tableau1[[#This Row],[Prix_Unit_TTC]],2)*Tableau1[[#This Row],[Qte_commande]]</f>
        <v>122.39999999999999</v>
      </c>
      <c r="Q1596" s="1">
        <v>41.14</v>
      </c>
      <c r="R15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596" s="1"/>
      <c r="V1596" s="1"/>
    </row>
    <row r="1597" spans="1:22" ht="14.7" customHeight="1" x14ac:dyDescent="0.25">
      <c r="A1597" s="2">
        <v>43654</v>
      </c>
      <c r="B1597" s="56" t="s">
        <v>69</v>
      </c>
      <c r="C1597" s="1" t="s">
        <v>12</v>
      </c>
      <c r="D1597" s="1" t="s">
        <v>14</v>
      </c>
      <c r="E1597" s="193"/>
      <c r="G1597" s="1" t="s">
        <v>1247</v>
      </c>
      <c r="H1597" s="7" t="s">
        <v>1274</v>
      </c>
      <c r="I1597" s="7" t="s">
        <v>1197</v>
      </c>
      <c r="J1597" s="56">
        <v>70</v>
      </c>
      <c r="K1597" s="81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57">
        <f>ROUND(Tableau1[[#This Row],[Prix_Unit_HT]],2)*Tableau1[[#This Row],[Qte_commande]]</f>
        <v>178.98</v>
      </c>
      <c r="P1597" s="57">
        <f>ROUND(Tableau1[[#This Row],[Prix_Unit_TTC]],2)*Tableau1[[#This Row],[Qte_commande]]</f>
        <v>214.74</v>
      </c>
      <c r="Q1597" s="1">
        <v>6</v>
      </c>
      <c r="R15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597" s="1"/>
      <c r="V1597" s="1"/>
    </row>
    <row r="1598" spans="1:22" ht="14.7" customHeight="1" x14ac:dyDescent="0.25">
      <c r="A1598" s="2">
        <v>43654</v>
      </c>
      <c r="B1598" s="56" t="s">
        <v>69</v>
      </c>
      <c r="C1598" s="1" t="s">
        <v>12</v>
      </c>
      <c r="D1598" s="1" t="s">
        <v>14</v>
      </c>
      <c r="E1598" s="193"/>
      <c r="G1598" s="1" t="s">
        <v>1247</v>
      </c>
      <c r="H1598" s="1" t="s">
        <v>1274</v>
      </c>
      <c r="I1598" s="1" t="s">
        <v>1175</v>
      </c>
      <c r="J1598" s="56">
        <v>100</v>
      </c>
      <c r="K1598" s="81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57">
        <f>ROUND(Tableau1[[#This Row],[Prix_Unit_HT]],2)*Tableau1[[#This Row],[Qte_commande]]</f>
        <v>1539.0000000000002</v>
      </c>
      <c r="P1598" s="57">
        <f>ROUND(Tableau1[[#This Row],[Prix_Unit_TTC]],2)*Tableau1[[#This Row],[Qte_commande]]</f>
        <v>1846.8</v>
      </c>
      <c r="Q1598" s="1">
        <v>128.57</v>
      </c>
      <c r="R15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128.57142857142858</v>
      </c>
      <c r="U1598" s="1"/>
      <c r="V1598" s="1"/>
    </row>
    <row r="1599" spans="1:22" ht="14.7" customHeight="1" x14ac:dyDescent="0.25">
      <c r="A1599" s="2">
        <v>43654</v>
      </c>
      <c r="B1599" s="56" t="s">
        <v>69</v>
      </c>
      <c r="C1599" s="1" t="s">
        <v>12</v>
      </c>
      <c r="D1599" s="1" t="s">
        <v>14</v>
      </c>
      <c r="E1599" s="193"/>
      <c r="G1599" s="1" t="s">
        <v>1247</v>
      </c>
      <c r="H1599" s="1" t="s">
        <v>1274</v>
      </c>
      <c r="I1599" s="1" t="s">
        <v>1217</v>
      </c>
      <c r="J1599" s="56">
        <v>70</v>
      </c>
      <c r="K1599" s="81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57">
        <f>ROUND(Tableau1[[#This Row],[Prix_Unit_HT]],2)*Tableau1[[#This Row],[Qte_commande]]</f>
        <v>397.08</v>
      </c>
      <c r="P1599" s="57">
        <f>ROUND(Tableau1[[#This Row],[Prix_Unit_TTC]],2)*Tableau1[[#This Row],[Qte_commande]]</f>
        <v>476.28000000000003</v>
      </c>
      <c r="Q1599" s="1">
        <v>36</v>
      </c>
      <c r="R15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599" s="1"/>
      <c r="V1599" s="1"/>
    </row>
    <row r="1600" spans="1:22" ht="14.7" customHeight="1" x14ac:dyDescent="0.25">
      <c r="A1600" s="2">
        <v>43654</v>
      </c>
      <c r="B1600" s="56" t="s">
        <v>69</v>
      </c>
      <c r="C1600" s="1" t="s">
        <v>12</v>
      </c>
      <c r="D1600" s="1" t="s">
        <v>14</v>
      </c>
      <c r="E1600" s="193"/>
      <c r="G1600" s="1" t="s">
        <v>1247</v>
      </c>
      <c r="H1600" s="1" t="s">
        <v>1274</v>
      </c>
      <c r="I1600" s="1" t="s">
        <v>1245</v>
      </c>
      <c r="J1600" s="56">
        <v>70</v>
      </c>
      <c r="K1600" s="81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57">
        <f>ROUND(Tableau1[[#This Row],[Prix_Unit_HT]],2)*Tableau1[[#This Row],[Qte_commande]]</f>
        <v>150.72</v>
      </c>
      <c r="P1600" s="57">
        <f>ROUND(Tableau1[[#This Row],[Prix_Unit_TTC]],2)*Tableau1[[#This Row],[Qte_commande]]</f>
        <v>180.84</v>
      </c>
      <c r="Q1600" s="1">
        <v>12</v>
      </c>
      <c r="R16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00" s="1"/>
      <c r="V1600" s="1"/>
    </row>
    <row r="1601" spans="1:22" ht="14.7" customHeight="1" x14ac:dyDescent="0.25">
      <c r="A1601" s="2">
        <v>43654</v>
      </c>
      <c r="B1601" s="56" t="s">
        <v>69</v>
      </c>
      <c r="C1601" s="1" t="s">
        <v>12</v>
      </c>
      <c r="D1601" s="1" t="s">
        <v>14</v>
      </c>
      <c r="E1601" s="193"/>
      <c r="G1601" s="1" t="s">
        <v>1247</v>
      </c>
      <c r="H1601" s="1" t="s">
        <v>1275</v>
      </c>
      <c r="I1601" s="1" t="s">
        <v>1241</v>
      </c>
      <c r="J1601" s="56">
        <v>20</v>
      </c>
      <c r="K1601" s="81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57">
        <f>ROUND(Tableau1[[#This Row],[Prix_Unit_HT]],2)*Tableau1[[#This Row],[Qte_commande]]</f>
        <v>155.52000000000001</v>
      </c>
      <c r="P1601" s="57">
        <f>ROUND(Tableau1[[#This Row],[Prix_Unit_TTC]],2)*Tableau1[[#This Row],[Qte_commande]]</f>
        <v>163.19999999999999</v>
      </c>
      <c r="Q1601" s="1">
        <v>54.86</v>
      </c>
      <c r="R16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01" s="1"/>
      <c r="V1601" s="1"/>
    </row>
    <row r="1602" spans="1:22" ht="14.7" customHeight="1" x14ac:dyDescent="0.25">
      <c r="A1602" s="2">
        <v>43654</v>
      </c>
      <c r="B1602" s="56" t="s">
        <v>151</v>
      </c>
      <c r="C1602" s="1" t="s">
        <v>150</v>
      </c>
      <c r="D1602" s="1" t="s">
        <v>152</v>
      </c>
      <c r="E1602" s="193"/>
      <c r="G1602" s="1" t="s">
        <v>1163</v>
      </c>
      <c r="H1602" s="1" t="s">
        <v>1276</v>
      </c>
      <c r="I1602" s="1" t="s">
        <v>128</v>
      </c>
      <c r="J1602" s="107">
        <v>3</v>
      </c>
      <c r="K1602" s="81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57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57">
        <f>ROUND(Tableau1[[#This Row],[Prix_Unit_HT]],2)*Tableau1[[#This Row],[Qte_commande]]</f>
        <v>299</v>
      </c>
      <c r="P1602" s="57">
        <f>ROUND(Tableau1[[#This Row],[Prix_Unit_TTC]],2)*Tableau1[[#This Row],[Qte_commande]]</f>
        <v>358.8</v>
      </c>
      <c r="Q1602" s="1">
        <v>1</v>
      </c>
      <c r="R16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2" s="1"/>
      <c r="V1602" s="1"/>
    </row>
    <row r="1603" spans="1:22" ht="14.7" customHeight="1" x14ac:dyDescent="0.25">
      <c r="A1603" s="2">
        <v>43654</v>
      </c>
      <c r="B1603" s="56" t="s">
        <v>327</v>
      </c>
      <c r="C1603" s="1" t="s">
        <v>326</v>
      </c>
      <c r="D1603" s="1" t="s">
        <v>11</v>
      </c>
      <c r="E1603" s="193"/>
      <c r="G1603" s="1" t="s">
        <v>1163</v>
      </c>
      <c r="H1603" s="1" t="s">
        <v>1276</v>
      </c>
      <c r="I1603" s="1" t="s">
        <v>269</v>
      </c>
      <c r="J1603" s="107">
        <v>1</v>
      </c>
      <c r="K1603" s="81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57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57">
        <f>ROUND(Tableau1[[#This Row],[Prix_Unit_HT]],2)*Tableau1[[#This Row],[Qte_commande]]</f>
        <v>2392</v>
      </c>
      <c r="P1603" s="57">
        <f>ROUND(Tableau1[[#This Row],[Prix_Unit_TTC]],2)*Tableau1[[#This Row],[Qte_commande]]</f>
        <v>2870.4</v>
      </c>
      <c r="Q1603" s="1">
        <v>8</v>
      </c>
      <c r="R16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</v>
      </c>
      <c r="U1603" s="1"/>
      <c r="V1603" s="1"/>
    </row>
    <row r="1604" spans="1:22" ht="14.7" customHeight="1" x14ac:dyDescent="0.25">
      <c r="A1604" s="2">
        <v>43654</v>
      </c>
      <c r="B1604" s="56" t="s">
        <v>151</v>
      </c>
      <c r="C1604" s="1" t="s">
        <v>150</v>
      </c>
      <c r="D1604" s="1" t="s">
        <v>152</v>
      </c>
      <c r="E1604" s="193"/>
      <c r="G1604" s="1" t="s">
        <v>1163</v>
      </c>
      <c r="H1604" s="1" t="s">
        <v>1276</v>
      </c>
      <c r="I1604" s="1" t="s">
        <v>269</v>
      </c>
      <c r="J1604" s="107">
        <v>1</v>
      </c>
      <c r="K1604" s="81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57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57">
        <f>ROUND(Tableau1[[#This Row],[Prix_Unit_HT]],2)*Tableau1[[#This Row],[Qte_commande]]</f>
        <v>598</v>
      </c>
      <c r="P1604" s="57">
        <f>ROUND(Tableau1[[#This Row],[Prix_Unit_TTC]],2)*Tableau1[[#This Row],[Qte_commande]]</f>
        <v>717.6</v>
      </c>
      <c r="Q1604" s="1">
        <v>2</v>
      </c>
      <c r="R16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04" s="1"/>
      <c r="V1604" s="1"/>
    </row>
    <row r="1605" spans="1:22" ht="14.7" customHeight="1" x14ac:dyDescent="0.25">
      <c r="A1605" s="2">
        <v>43654</v>
      </c>
      <c r="B1605" s="56" t="s">
        <v>325</v>
      </c>
      <c r="C1605" s="1" t="s">
        <v>9</v>
      </c>
      <c r="D1605" s="1" t="s">
        <v>11</v>
      </c>
      <c r="E1605" s="193"/>
      <c r="G1605" s="1" t="s">
        <v>1163</v>
      </c>
      <c r="H1605" s="1" t="s">
        <v>1276</v>
      </c>
      <c r="I1605" s="1" t="s">
        <v>269</v>
      </c>
      <c r="J1605" s="107">
        <v>1</v>
      </c>
      <c r="K1605" s="81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57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57">
        <f>ROUND(Tableau1[[#This Row],[Prix_Unit_HT]],2)*Tableau1[[#This Row],[Qte_commande]]</f>
        <v>299</v>
      </c>
      <c r="P1605" s="57">
        <f>ROUND(Tableau1[[#This Row],[Prix_Unit_TTC]],2)*Tableau1[[#This Row],[Qte_commande]]</f>
        <v>358.8</v>
      </c>
      <c r="Q1605" s="1">
        <v>1</v>
      </c>
      <c r="R16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5" s="1"/>
      <c r="V1605" s="1"/>
    </row>
    <row r="1606" spans="1:22" ht="14.7" customHeight="1" x14ac:dyDescent="0.25">
      <c r="A1606" s="2">
        <v>43654</v>
      </c>
      <c r="B1606" s="56" t="s">
        <v>329</v>
      </c>
      <c r="C1606" s="1" t="s">
        <v>328</v>
      </c>
      <c r="D1606" s="1" t="s">
        <v>313</v>
      </c>
      <c r="E1606" s="193"/>
      <c r="G1606" s="1" t="s">
        <v>1163</v>
      </c>
      <c r="H1606" s="1" t="s">
        <v>1276</v>
      </c>
      <c r="I1606" s="1" t="s">
        <v>269</v>
      </c>
      <c r="J1606" s="107">
        <v>1</v>
      </c>
      <c r="K1606" s="81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57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57">
        <f>ROUND(Tableau1[[#This Row],[Prix_Unit_HT]],2)*Tableau1[[#This Row],[Qte_commande]]</f>
        <v>299</v>
      </c>
      <c r="P1606" s="57">
        <f>ROUND(Tableau1[[#This Row],[Prix_Unit_TTC]],2)*Tableau1[[#This Row],[Qte_commande]]</f>
        <v>358.8</v>
      </c>
      <c r="Q1606" s="1">
        <v>1</v>
      </c>
      <c r="R16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6" s="1"/>
      <c r="V1606" s="1"/>
    </row>
    <row r="1607" spans="1:22" ht="14.7" customHeight="1" x14ac:dyDescent="0.25">
      <c r="A1607" s="2">
        <v>43654</v>
      </c>
      <c r="B1607" s="56" t="s">
        <v>331</v>
      </c>
      <c r="C1607" s="1" t="s">
        <v>330</v>
      </c>
      <c r="D1607" s="1" t="s">
        <v>313</v>
      </c>
      <c r="E1607" s="193"/>
      <c r="G1607" s="1" t="s">
        <v>1163</v>
      </c>
      <c r="H1607" s="1" t="s">
        <v>1276</v>
      </c>
      <c r="I1607" s="1" t="s">
        <v>269</v>
      </c>
      <c r="J1607" s="107">
        <v>1</v>
      </c>
      <c r="K1607" s="81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57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57">
        <f>ROUND(Tableau1[[#This Row],[Prix_Unit_HT]],2)*Tableau1[[#This Row],[Qte_commande]]</f>
        <v>299</v>
      </c>
      <c r="P1607" s="57">
        <f>ROUND(Tableau1[[#This Row],[Prix_Unit_TTC]],2)*Tableau1[[#This Row],[Qte_commande]]</f>
        <v>358.8</v>
      </c>
      <c r="Q1607" s="1">
        <v>1</v>
      </c>
      <c r="R16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07" s="1"/>
      <c r="V1607" s="1"/>
    </row>
    <row r="1608" spans="1:22" ht="14.7" customHeight="1" x14ac:dyDescent="0.25">
      <c r="A1608" s="2">
        <v>43654</v>
      </c>
      <c r="B1608" s="56" t="s">
        <v>69</v>
      </c>
      <c r="C1608" s="1" t="s">
        <v>12</v>
      </c>
      <c r="D1608" s="1" t="s">
        <v>14</v>
      </c>
      <c r="E1608" s="193"/>
      <c r="G1608" s="1" t="s">
        <v>1247</v>
      </c>
      <c r="H1608" s="1" t="s">
        <v>1275</v>
      </c>
      <c r="I1608" s="1" t="s">
        <v>1237</v>
      </c>
      <c r="J1608" s="56">
        <v>20</v>
      </c>
      <c r="K1608" s="81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57">
        <f>ROUND(Tableau1[[#This Row],[Prix_Unit_HT]],2)*Tableau1[[#This Row],[Qte_commande]]</f>
        <v>116.64000000000001</v>
      </c>
      <c r="P1608" s="57">
        <f>ROUND(Tableau1[[#This Row],[Prix_Unit_TTC]],2)*Tableau1[[#This Row],[Qte_commande]]</f>
        <v>122.39999999999999</v>
      </c>
      <c r="Q1608" s="1">
        <v>41.14</v>
      </c>
      <c r="R16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08" s="1"/>
      <c r="V1608" s="1"/>
    </row>
    <row r="1609" spans="1:22" ht="14.7" customHeight="1" x14ac:dyDescent="0.25">
      <c r="A1609" s="2">
        <v>43657</v>
      </c>
      <c r="B1609" s="56" t="s">
        <v>109</v>
      </c>
      <c r="C1609" s="1" t="s">
        <v>64</v>
      </c>
      <c r="D1609" s="1" t="s">
        <v>66</v>
      </c>
      <c r="E1609" s="193"/>
      <c r="G1609" s="1" t="s">
        <v>1247</v>
      </c>
      <c r="H1609" s="7" t="s">
        <v>1275</v>
      </c>
      <c r="I1609" s="7" t="s">
        <v>1242</v>
      </c>
      <c r="J1609" s="56">
        <v>20</v>
      </c>
      <c r="K1609" s="81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57">
        <f>ROUND(Tableau1[[#This Row],[Prix_Unit_HT]],2)*Tableau1[[#This Row],[Qte_commande]]</f>
        <v>19.440000000000001</v>
      </c>
      <c r="P1609" s="57">
        <f>ROUND(Tableau1[[#This Row],[Prix_Unit_TTC]],2)*Tableau1[[#This Row],[Qte_commande]]</f>
        <v>20.399999999999999</v>
      </c>
      <c r="Q1609" s="1">
        <v>6.86</v>
      </c>
      <c r="R16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09" s="1"/>
      <c r="V1609" s="1"/>
    </row>
    <row r="1610" spans="1:22" ht="14.7" customHeight="1" x14ac:dyDescent="0.25">
      <c r="A1610" s="2">
        <v>43657</v>
      </c>
      <c r="B1610" s="56" t="s">
        <v>109</v>
      </c>
      <c r="C1610" s="1" t="s">
        <v>64</v>
      </c>
      <c r="D1610" s="1" t="s">
        <v>66</v>
      </c>
      <c r="E1610" s="193"/>
      <c r="G1610" s="1" t="s">
        <v>1247</v>
      </c>
      <c r="H1610" s="7" t="s">
        <v>1274</v>
      </c>
      <c r="I1610" s="7" t="s">
        <v>1197</v>
      </c>
      <c r="J1610" s="56">
        <v>70</v>
      </c>
      <c r="K1610" s="81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57">
        <f>ROUND(Tableau1[[#This Row],[Prix_Unit_HT]],2)*Tableau1[[#This Row],[Qte_commande]]</f>
        <v>178.98</v>
      </c>
      <c r="P1610" s="57">
        <f>ROUND(Tableau1[[#This Row],[Prix_Unit_TTC]],2)*Tableau1[[#This Row],[Qte_commande]]</f>
        <v>214.74</v>
      </c>
      <c r="Q1610" s="1">
        <v>6</v>
      </c>
      <c r="R16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0" s="1"/>
      <c r="V1610" s="1"/>
    </row>
    <row r="1611" spans="1:22" ht="14.7" customHeight="1" x14ac:dyDescent="0.25">
      <c r="A1611" s="2">
        <v>43657</v>
      </c>
      <c r="B1611" s="56" t="s">
        <v>109</v>
      </c>
      <c r="C1611" s="1" t="s">
        <v>64</v>
      </c>
      <c r="D1611" s="1" t="s">
        <v>66</v>
      </c>
      <c r="E1611" s="193"/>
      <c r="G1611" s="1" t="s">
        <v>1247</v>
      </c>
      <c r="H1611" s="1" t="s">
        <v>1274</v>
      </c>
      <c r="I1611" s="1" t="s">
        <v>1175</v>
      </c>
      <c r="J1611" s="56">
        <v>70</v>
      </c>
      <c r="K1611" s="81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57">
        <f>ROUND(Tableau1[[#This Row],[Prix_Unit_HT]],2)*Tableau1[[#This Row],[Qte_commande]]</f>
        <v>3007.2</v>
      </c>
      <c r="P1611" s="57">
        <f>ROUND(Tableau1[[#This Row],[Prix_Unit_TTC]],2)*Tableau1[[#This Row],[Qte_commande]]</f>
        <v>3609.6</v>
      </c>
      <c r="Q1611" s="1">
        <v>240</v>
      </c>
      <c r="R16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1" s="1"/>
      <c r="V1611" s="1"/>
    </row>
    <row r="1612" spans="1:22" ht="14.7" customHeight="1" x14ac:dyDescent="0.25">
      <c r="A1612" s="2">
        <v>43657</v>
      </c>
      <c r="B1612" s="56" t="s">
        <v>71</v>
      </c>
      <c r="C1612" s="1" t="s">
        <v>70</v>
      </c>
      <c r="D1612" s="1" t="s">
        <v>20</v>
      </c>
      <c r="E1612" s="193"/>
      <c r="G1612" s="1" t="s">
        <v>1247</v>
      </c>
      <c r="H1612" s="1" t="s">
        <v>1274</v>
      </c>
      <c r="I1612" s="1" t="s">
        <v>1175</v>
      </c>
      <c r="J1612" s="56">
        <v>175</v>
      </c>
      <c r="K1612" s="81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57">
        <f>ROUND(Tableau1[[#This Row],[Prix_Unit_HT]],2)*Tableau1[[#This Row],[Qte_commande]]</f>
        <v>347.04</v>
      </c>
      <c r="P1612" s="57">
        <f>ROUND(Tableau1[[#This Row],[Prix_Unit_TTC]],2)*Tableau1[[#This Row],[Qte_commande]]</f>
        <v>416.40000000000003</v>
      </c>
      <c r="Q1612" s="1">
        <v>30</v>
      </c>
      <c r="R16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612" s="1"/>
      <c r="V1612" s="1"/>
    </row>
    <row r="1613" spans="1:22" ht="14.7" customHeight="1" x14ac:dyDescent="0.25">
      <c r="A1613" s="2">
        <v>43657</v>
      </c>
      <c r="B1613" s="56" t="s">
        <v>109</v>
      </c>
      <c r="C1613" s="1" t="s">
        <v>64</v>
      </c>
      <c r="D1613" s="1" t="s">
        <v>66</v>
      </c>
      <c r="E1613" s="193"/>
      <c r="G1613" s="1" t="s">
        <v>1247</v>
      </c>
      <c r="H1613" s="1" t="s">
        <v>1274</v>
      </c>
      <c r="I1613" s="1" t="s">
        <v>1188</v>
      </c>
      <c r="J1613" s="56">
        <v>70</v>
      </c>
      <c r="K1613" s="81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57">
        <f>ROUND(Tableau1[[#This Row],[Prix_Unit_HT]],2)*Tableau1[[#This Row],[Qte_commande]]</f>
        <v>98.100000000000009</v>
      </c>
      <c r="P1613" s="57">
        <f>ROUND(Tableau1[[#This Row],[Prix_Unit_TTC]],2)*Tableau1[[#This Row],[Qte_commande]]</f>
        <v>117.72</v>
      </c>
      <c r="Q1613" s="1">
        <v>6</v>
      </c>
      <c r="R16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3" s="1"/>
      <c r="V1613" s="1"/>
    </row>
    <row r="1614" spans="1:22" ht="14.7" customHeight="1" x14ac:dyDescent="0.25">
      <c r="A1614" s="2">
        <v>43657</v>
      </c>
      <c r="B1614" s="56" t="s">
        <v>109</v>
      </c>
      <c r="C1614" s="1" t="s">
        <v>64</v>
      </c>
      <c r="D1614" s="1" t="s">
        <v>66</v>
      </c>
      <c r="E1614" s="193"/>
      <c r="G1614" s="1" t="s">
        <v>1247</v>
      </c>
      <c r="H1614" s="1" t="s">
        <v>1274</v>
      </c>
      <c r="I1614" s="1" t="s">
        <v>1189</v>
      </c>
      <c r="J1614" s="56">
        <v>70</v>
      </c>
      <c r="K1614" s="81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57">
        <f>ROUND(Tableau1[[#This Row],[Prix_Unit_HT]],2)*Tableau1[[#This Row],[Qte_commande]]</f>
        <v>88.14</v>
      </c>
      <c r="P1614" s="57">
        <f>ROUND(Tableau1[[#This Row],[Prix_Unit_TTC]],2)*Tableau1[[#This Row],[Qte_commande]]</f>
        <v>105.78</v>
      </c>
      <c r="Q1614" s="1">
        <v>6</v>
      </c>
      <c r="R16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14" s="1"/>
      <c r="V1614" s="1"/>
    </row>
    <row r="1615" spans="1:22" ht="14.7" customHeight="1" x14ac:dyDescent="0.25">
      <c r="A1615" s="2">
        <v>43657</v>
      </c>
      <c r="B1615" s="56" t="s">
        <v>71</v>
      </c>
      <c r="C1615" s="1" t="s">
        <v>70</v>
      </c>
      <c r="D1615" s="1" t="s">
        <v>20</v>
      </c>
      <c r="E1615" s="193"/>
      <c r="G1615" s="1" t="s">
        <v>1163</v>
      </c>
      <c r="H1615" s="1" t="s">
        <v>1274</v>
      </c>
      <c r="I1615" s="1" t="s">
        <v>1219</v>
      </c>
      <c r="J1615" s="56">
        <v>70</v>
      </c>
      <c r="K1615" s="81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57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57">
        <f>ROUND(Tableau1[[#This Row],[Prix_Unit_HT]],2)*Tableau1[[#This Row],[Qte_commande]]</f>
        <v>43.61</v>
      </c>
      <c r="P1615" s="57">
        <f>ROUND(Tableau1[[#This Row],[Prix_Unit_TTC]],2)*Tableau1[[#This Row],[Qte_commande]]</f>
        <v>52.33</v>
      </c>
      <c r="Q1615" s="1">
        <v>1</v>
      </c>
      <c r="R16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15" s="1"/>
      <c r="V1615" s="1"/>
    </row>
    <row r="1616" spans="1:22" ht="14.7" customHeight="1" x14ac:dyDescent="0.25">
      <c r="A1616" s="2">
        <v>43657</v>
      </c>
      <c r="B1616" s="56" t="s">
        <v>71</v>
      </c>
      <c r="C1616" s="1" t="s">
        <v>70</v>
      </c>
      <c r="D1616" s="1" t="s">
        <v>20</v>
      </c>
      <c r="E1616" s="193"/>
      <c r="G1616" s="1" t="s">
        <v>1163</v>
      </c>
      <c r="H1616" s="1" t="s">
        <v>1274</v>
      </c>
      <c r="I1616" s="1" t="s">
        <v>1217</v>
      </c>
      <c r="J1616" s="56">
        <v>70</v>
      </c>
      <c r="K1616" s="81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57">
        <f>ROUND(Tableau1[[#This Row],[Prix_Unit_HT]],2)*Tableau1[[#This Row],[Qte_commande]]</f>
        <v>691.8</v>
      </c>
      <c r="P1616" s="57">
        <f>ROUND(Tableau1[[#This Row],[Prix_Unit_TTC]],2)*Tableau1[[#This Row],[Qte_commande]]</f>
        <v>829.8</v>
      </c>
      <c r="Q1616" s="1">
        <v>60</v>
      </c>
      <c r="R16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616" s="1"/>
      <c r="V1616" s="1"/>
    </row>
    <row r="1617" spans="1:22" ht="14.7" customHeight="1" x14ac:dyDescent="0.25">
      <c r="A1617" s="2">
        <v>43657</v>
      </c>
      <c r="B1617" s="56" t="s">
        <v>109</v>
      </c>
      <c r="C1617" s="1" t="s">
        <v>64</v>
      </c>
      <c r="D1617" s="1" t="s">
        <v>66</v>
      </c>
      <c r="E1617" s="193"/>
      <c r="G1617" s="1" t="s">
        <v>1247</v>
      </c>
      <c r="H1617" s="1" t="s">
        <v>1275</v>
      </c>
      <c r="I1617" s="1" t="s">
        <v>1237</v>
      </c>
      <c r="J1617" s="56">
        <v>20</v>
      </c>
      <c r="K1617" s="81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57">
        <f>ROUND(Tableau1[[#This Row],[Prix_Unit_HT]],2)*Tableau1[[#This Row],[Qte_commande]]</f>
        <v>116.64000000000001</v>
      </c>
      <c r="P1617" s="57">
        <f>ROUND(Tableau1[[#This Row],[Prix_Unit_TTC]],2)*Tableau1[[#This Row],[Qte_commande]]</f>
        <v>122.39999999999999</v>
      </c>
      <c r="Q1617" s="1">
        <v>41.14</v>
      </c>
      <c r="R16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17" s="1"/>
      <c r="V1617" s="1"/>
    </row>
    <row r="1618" spans="1:22" ht="14.7" customHeight="1" x14ac:dyDescent="0.25">
      <c r="A1618" s="2">
        <v>43661</v>
      </c>
      <c r="B1618" s="56" t="s">
        <v>190</v>
      </c>
      <c r="C1618" s="1" t="s">
        <v>64</v>
      </c>
      <c r="D1618" s="1" t="s">
        <v>66</v>
      </c>
      <c r="E1618" s="193"/>
      <c r="G1618" s="1" t="s">
        <v>1247</v>
      </c>
      <c r="H1618" s="1" t="s">
        <v>1274</v>
      </c>
      <c r="I1618" s="1" t="s">
        <v>1175</v>
      </c>
      <c r="J1618" s="56">
        <v>70</v>
      </c>
      <c r="K1618" s="81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57">
        <f>ROUND(Tableau1[[#This Row],[Prix_Unit_HT]],2)*Tableau1[[#This Row],[Qte_commande]]</f>
        <v>3007.2</v>
      </c>
      <c r="P1618" s="57">
        <f>ROUND(Tableau1[[#This Row],[Prix_Unit_TTC]],2)*Tableau1[[#This Row],[Qte_commande]]</f>
        <v>3609.6</v>
      </c>
      <c r="Q1618" s="1">
        <v>240</v>
      </c>
      <c r="R16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18" s="1"/>
      <c r="V1618" s="1"/>
    </row>
    <row r="1619" spans="1:22" ht="14.7" customHeight="1" x14ac:dyDescent="0.25">
      <c r="A1619" s="2">
        <v>43661</v>
      </c>
      <c r="B1619" s="56" t="s">
        <v>190</v>
      </c>
      <c r="C1619" s="1" t="s">
        <v>64</v>
      </c>
      <c r="D1619" s="1" t="s">
        <v>66</v>
      </c>
      <c r="E1619" s="193"/>
      <c r="G1619" s="1" t="s">
        <v>1163</v>
      </c>
      <c r="H1619" s="1" t="s">
        <v>1275</v>
      </c>
      <c r="I1619" s="1" t="s">
        <v>1243</v>
      </c>
      <c r="J1619" s="56">
        <v>20</v>
      </c>
      <c r="K1619" s="81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57">
        <f>ROUND(Tableau1[[#This Row],[Prix_Unit_HT]],2)*Tableau1[[#This Row],[Qte_commande]]</f>
        <v>42.72</v>
      </c>
      <c r="P1619" s="57">
        <f>ROUND(Tableau1[[#This Row],[Prix_Unit_TTC]],2)*Tableau1[[#This Row],[Qte_commande]]</f>
        <v>45.12</v>
      </c>
      <c r="Q1619" s="1">
        <v>13.71</v>
      </c>
      <c r="R16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19" s="1"/>
      <c r="V1619" s="1"/>
    </row>
    <row r="1620" spans="1:22" ht="14.7" customHeight="1" x14ac:dyDescent="0.25">
      <c r="A1620" s="2">
        <v>43661</v>
      </c>
      <c r="B1620" s="56" t="s">
        <v>190</v>
      </c>
      <c r="C1620" s="1" t="s">
        <v>64</v>
      </c>
      <c r="D1620" s="1" t="s">
        <v>66</v>
      </c>
      <c r="E1620" s="193"/>
      <c r="G1620" s="1" t="s">
        <v>1247</v>
      </c>
      <c r="H1620" s="1" t="s">
        <v>1275</v>
      </c>
      <c r="I1620" s="1" t="s">
        <v>1237</v>
      </c>
      <c r="J1620" s="56">
        <v>20</v>
      </c>
      <c r="K1620" s="81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57">
        <f>ROUND(Tableau1[[#This Row],[Prix_Unit_HT]],2)*Tableau1[[#This Row],[Qte_commande]]</f>
        <v>194.4</v>
      </c>
      <c r="P1620" s="57">
        <f>ROUND(Tableau1[[#This Row],[Prix_Unit_TTC]],2)*Tableau1[[#This Row],[Qte_commande]]</f>
        <v>204</v>
      </c>
      <c r="Q1620" s="1">
        <v>68.569999999999993</v>
      </c>
      <c r="R16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20" s="1"/>
      <c r="V1620" s="1"/>
    </row>
    <row r="1621" spans="1:22" ht="14.7" customHeight="1" x14ac:dyDescent="0.25">
      <c r="A1621" s="2">
        <v>43662</v>
      </c>
      <c r="B1621" s="56" t="s">
        <v>79</v>
      </c>
      <c r="C1621" s="1" t="s">
        <v>12</v>
      </c>
      <c r="D1621" s="1" t="s">
        <v>14</v>
      </c>
      <c r="E1621" s="193"/>
      <c r="G1621" s="1" t="s">
        <v>1247</v>
      </c>
      <c r="H1621" s="7" t="s">
        <v>1275</v>
      </c>
      <c r="I1621" s="7" t="s">
        <v>1240</v>
      </c>
      <c r="J1621" s="56">
        <v>20</v>
      </c>
      <c r="K1621" s="81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57">
        <f>ROUND(Tableau1[[#This Row],[Prix_Unit_HT]],2)*Tableau1[[#This Row],[Qte_commande]]</f>
        <v>116.64000000000001</v>
      </c>
      <c r="P1621" s="57">
        <f>ROUND(Tableau1[[#This Row],[Prix_Unit_TTC]],2)*Tableau1[[#This Row],[Qte_commande]]</f>
        <v>122.39999999999999</v>
      </c>
      <c r="Q1621" s="1">
        <v>41.14</v>
      </c>
      <c r="R16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21" s="1"/>
      <c r="V1621" s="1"/>
    </row>
    <row r="1622" spans="1:22" ht="14.7" customHeight="1" x14ac:dyDescent="0.25">
      <c r="A1622" s="2">
        <v>43662</v>
      </c>
      <c r="B1622" s="56" t="s">
        <v>79</v>
      </c>
      <c r="C1622" s="1" t="s">
        <v>12</v>
      </c>
      <c r="D1622" s="1" t="s">
        <v>14</v>
      </c>
      <c r="E1622" s="193"/>
      <c r="G1622" s="1" t="s">
        <v>1247</v>
      </c>
      <c r="H1622" s="1" t="s">
        <v>1274</v>
      </c>
      <c r="I1622" s="1" t="s">
        <v>1218</v>
      </c>
      <c r="J1622" s="56">
        <v>70</v>
      </c>
      <c r="K1622" s="81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57">
        <f>ROUND(Tableau1[[#This Row],[Prix_Unit_HT]],2)*Tableau1[[#This Row],[Qte_commande]]</f>
        <v>428.40000000000003</v>
      </c>
      <c r="P1622" s="57">
        <f>ROUND(Tableau1[[#This Row],[Prix_Unit_TTC]],2)*Tableau1[[#This Row],[Qte_commande]]</f>
        <v>514.07999999999993</v>
      </c>
      <c r="Q1622" s="1">
        <v>36</v>
      </c>
      <c r="R16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2" s="1"/>
      <c r="V1622" s="1"/>
    </row>
    <row r="1623" spans="1:22" ht="14.7" customHeight="1" x14ac:dyDescent="0.25">
      <c r="A1623" s="2">
        <v>43664</v>
      </c>
      <c r="B1623" s="56" t="s">
        <v>72</v>
      </c>
      <c r="C1623" s="1" t="s">
        <v>12</v>
      </c>
      <c r="D1623" s="1" t="s">
        <v>14</v>
      </c>
      <c r="E1623" s="193"/>
      <c r="G1623" s="1" t="s">
        <v>1247</v>
      </c>
      <c r="H1623" s="1" t="s">
        <v>1274</v>
      </c>
      <c r="I1623" s="1" t="s">
        <v>1217</v>
      </c>
      <c r="J1623" s="56">
        <v>70</v>
      </c>
      <c r="K1623" s="81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57">
        <f>ROUND(Tableau1[[#This Row],[Prix_Unit_HT]],2)*Tableau1[[#This Row],[Qte_commande]]</f>
        <v>-397.08</v>
      </c>
      <c r="P1623" s="57">
        <f>ROUND(Tableau1[[#This Row],[Prix_Unit_TTC]],2)*Tableau1[[#This Row],[Qte_commande]]</f>
        <v>-476.28000000000003</v>
      </c>
      <c r="Q1623" s="1">
        <v>-36</v>
      </c>
      <c r="R16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-36</v>
      </c>
      <c r="U1623" s="1"/>
      <c r="V1623" s="1"/>
    </row>
    <row r="1624" spans="1:22" ht="14.7" customHeight="1" x14ac:dyDescent="0.25">
      <c r="A1624" s="2">
        <v>43669</v>
      </c>
      <c r="B1624" s="56" t="s">
        <v>336</v>
      </c>
      <c r="C1624" s="1" t="s">
        <v>335</v>
      </c>
      <c r="D1624" s="1" t="s">
        <v>337</v>
      </c>
      <c r="E1624" s="193"/>
      <c r="G1624" s="1" t="s">
        <v>1163</v>
      </c>
      <c r="H1624" s="1" t="s">
        <v>1276</v>
      </c>
      <c r="I1624" s="1" t="s">
        <v>269</v>
      </c>
      <c r="J1624" s="107">
        <v>1</v>
      </c>
      <c r="K1624" s="81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57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57">
        <f>ROUND(Tableau1[[#This Row],[Prix_Unit_HT]],2)*Tableau1[[#This Row],[Qte_commande]]</f>
        <v>299</v>
      </c>
      <c r="P1624" s="57">
        <f>ROUND(Tableau1[[#This Row],[Prix_Unit_TTC]],2)*Tableau1[[#This Row],[Qte_commande]]</f>
        <v>358.8</v>
      </c>
      <c r="Q1624" s="1">
        <v>1</v>
      </c>
      <c r="R16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24" s="1"/>
      <c r="V1624" s="1"/>
    </row>
    <row r="1625" spans="1:22" ht="14.7" customHeight="1" x14ac:dyDescent="0.25">
      <c r="A1625" s="2">
        <v>43669</v>
      </c>
      <c r="B1625" s="56" t="s">
        <v>333</v>
      </c>
      <c r="C1625" s="1" t="s">
        <v>332</v>
      </c>
      <c r="D1625" s="1" t="s">
        <v>334</v>
      </c>
      <c r="E1625" s="193"/>
      <c r="G1625" s="1" t="s">
        <v>1163</v>
      </c>
      <c r="H1625" s="1" t="s">
        <v>1276</v>
      </c>
      <c r="I1625" s="1" t="s">
        <v>269</v>
      </c>
      <c r="J1625" s="107">
        <v>1</v>
      </c>
      <c r="K1625" s="81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57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57">
        <f>ROUND(Tableau1[[#This Row],[Prix_Unit_HT]],2)*Tableau1[[#This Row],[Qte_commande]]</f>
        <v>598</v>
      </c>
      <c r="P1625" s="57">
        <f>ROUND(Tableau1[[#This Row],[Prix_Unit_TTC]],2)*Tableau1[[#This Row],[Qte_commande]]</f>
        <v>717.6</v>
      </c>
      <c r="Q1625" s="1">
        <v>2</v>
      </c>
      <c r="R16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5" s="1"/>
      <c r="V1625" s="1"/>
    </row>
    <row r="1626" spans="1:22" ht="14.7" customHeight="1" x14ac:dyDescent="0.25">
      <c r="A1626" s="2">
        <v>43676</v>
      </c>
      <c r="B1626" s="56" t="s">
        <v>183</v>
      </c>
      <c r="C1626" s="1" t="s">
        <v>61</v>
      </c>
      <c r="D1626" s="1" t="s">
        <v>63</v>
      </c>
      <c r="E1626" s="193"/>
      <c r="G1626" s="1" t="s">
        <v>1247</v>
      </c>
      <c r="H1626" s="7" t="s">
        <v>1275</v>
      </c>
      <c r="I1626" s="7" t="s">
        <v>1239</v>
      </c>
      <c r="J1626" s="56">
        <v>20</v>
      </c>
      <c r="K1626" s="81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57">
        <f>ROUND(Tableau1[[#This Row],[Prix_Unit_HT]],2)*Tableau1[[#This Row],[Qte_commande]]</f>
        <v>19.440000000000001</v>
      </c>
      <c r="P1626" s="57">
        <f>ROUND(Tableau1[[#This Row],[Prix_Unit_TTC]],2)*Tableau1[[#This Row],[Qte_commande]]</f>
        <v>20.399999999999999</v>
      </c>
      <c r="Q1626" s="1">
        <v>6.86</v>
      </c>
      <c r="R16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26" s="1"/>
      <c r="V1626" s="1"/>
    </row>
    <row r="1627" spans="1:22" ht="14.7" customHeight="1" x14ac:dyDescent="0.25">
      <c r="A1627" s="2">
        <v>43676</v>
      </c>
      <c r="B1627" s="56" t="s">
        <v>265</v>
      </c>
      <c r="C1627" s="1" t="s">
        <v>264</v>
      </c>
      <c r="D1627" s="1" t="s">
        <v>4</v>
      </c>
      <c r="E1627" s="193"/>
      <c r="G1627" s="1" t="s">
        <v>1163</v>
      </c>
      <c r="H1627" s="7" t="s">
        <v>1274</v>
      </c>
      <c r="I1627" s="7" t="s">
        <v>1197</v>
      </c>
      <c r="J1627" s="56">
        <v>70</v>
      </c>
      <c r="K1627" s="81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57">
        <f>ROUND(Tableau1[[#This Row],[Prix_Unit_HT]],2)*Tableau1[[#This Row],[Qte_commande]]</f>
        <v>64.819999999999993</v>
      </c>
      <c r="P1627" s="57">
        <f>ROUND(Tableau1[[#This Row],[Prix_Unit_TTC]],2)*Tableau1[[#This Row],[Qte_commande]]</f>
        <v>77.78</v>
      </c>
      <c r="Q1627" s="1">
        <v>2</v>
      </c>
      <c r="R16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27" s="1"/>
      <c r="V1627" s="1"/>
    </row>
    <row r="1628" spans="1:22" ht="14.7" customHeight="1" x14ac:dyDescent="0.25">
      <c r="A1628" s="2">
        <v>43676</v>
      </c>
      <c r="B1628" s="56" t="s">
        <v>183</v>
      </c>
      <c r="C1628" s="1" t="s">
        <v>61</v>
      </c>
      <c r="D1628" s="1" t="s">
        <v>63</v>
      </c>
      <c r="E1628" s="193"/>
      <c r="G1628" s="1" t="s">
        <v>1247</v>
      </c>
      <c r="H1628" s="1" t="s">
        <v>1274</v>
      </c>
      <c r="I1628" s="1" t="s">
        <v>1213</v>
      </c>
      <c r="J1628" s="56">
        <v>70</v>
      </c>
      <c r="K1628" s="81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57">
        <f>ROUND(Tableau1[[#This Row],[Prix_Unit_HT]],2)*Tableau1[[#This Row],[Qte_commande]]</f>
        <v>513.72</v>
      </c>
      <c r="P1628" s="57">
        <f>ROUND(Tableau1[[#This Row],[Prix_Unit_TTC]],2)*Tableau1[[#This Row],[Qte_commande]]</f>
        <v>616.32000000000005</v>
      </c>
      <c r="Q1628" s="1">
        <v>36</v>
      </c>
      <c r="R16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28" s="1"/>
      <c r="V1628" s="1"/>
    </row>
    <row r="1629" spans="1:22" ht="14.7" customHeight="1" x14ac:dyDescent="0.25">
      <c r="A1629" s="2">
        <v>43676</v>
      </c>
      <c r="B1629" s="56" t="s">
        <v>183</v>
      </c>
      <c r="C1629" s="1" t="s">
        <v>61</v>
      </c>
      <c r="D1629" s="1" t="s">
        <v>63</v>
      </c>
      <c r="E1629" s="193"/>
      <c r="G1629" s="1" t="s">
        <v>1163</v>
      </c>
      <c r="H1629" s="1" t="s">
        <v>1275</v>
      </c>
      <c r="I1629" s="1" t="s">
        <v>1243</v>
      </c>
      <c r="J1629" s="56">
        <v>20</v>
      </c>
      <c r="K1629" s="81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57">
        <f>ROUND(Tableau1[[#This Row],[Prix_Unit_HT]],2)*Tableau1[[#This Row],[Qte_commande]]</f>
        <v>42.72</v>
      </c>
      <c r="P1629" s="57">
        <f>ROUND(Tableau1[[#This Row],[Prix_Unit_TTC]],2)*Tableau1[[#This Row],[Qte_commande]]</f>
        <v>45.12</v>
      </c>
      <c r="Q1629" s="1">
        <v>13.71</v>
      </c>
      <c r="R16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29" s="1"/>
      <c r="V1629" s="1"/>
    </row>
    <row r="1630" spans="1:22" ht="14.7" customHeight="1" x14ac:dyDescent="0.25">
      <c r="A1630" s="2">
        <v>43676</v>
      </c>
      <c r="B1630" s="56" t="s">
        <v>169</v>
      </c>
      <c r="C1630" s="1" t="s">
        <v>168</v>
      </c>
      <c r="D1630" s="1" t="s">
        <v>170</v>
      </c>
      <c r="E1630" s="193"/>
      <c r="G1630" s="1" t="s">
        <v>1163</v>
      </c>
      <c r="H1630" s="1" t="s">
        <v>1274</v>
      </c>
      <c r="I1630" s="1" t="s">
        <v>1189</v>
      </c>
      <c r="J1630" s="56">
        <v>70</v>
      </c>
      <c r="K1630" s="81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57">
        <f>ROUND(Tableau1[[#This Row],[Prix_Unit_HT]],2)*Tableau1[[#This Row],[Qte_commande]]</f>
        <v>101.10000000000001</v>
      </c>
      <c r="P1630" s="57">
        <f>ROUND(Tableau1[[#This Row],[Prix_Unit_TTC]],2)*Tableau1[[#This Row],[Qte_commande]]</f>
        <v>121.38</v>
      </c>
      <c r="Q1630" s="1">
        <v>6</v>
      </c>
      <c r="R16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0" s="1"/>
      <c r="V1630" s="1"/>
    </row>
    <row r="1631" spans="1:22" ht="14.7" customHeight="1" x14ac:dyDescent="0.25">
      <c r="A1631" s="2">
        <v>43676</v>
      </c>
      <c r="B1631" s="56" t="s">
        <v>167</v>
      </c>
      <c r="C1631" s="1" t="s">
        <v>118</v>
      </c>
      <c r="D1631" s="1" t="s">
        <v>120</v>
      </c>
      <c r="E1631" s="193"/>
      <c r="G1631" s="1" t="s">
        <v>1163</v>
      </c>
      <c r="H1631" s="1" t="s">
        <v>1274</v>
      </c>
      <c r="I1631" s="1" t="s">
        <v>1189</v>
      </c>
      <c r="J1631" s="56">
        <v>70</v>
      </c>
      <c r="K1631" s="81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57">
        <f>ROUND(Tableau1[[#This Row],[Prix_Unit_HT]],2)*Tableau1[[#This Row],[Qte_commande]]</f>
        <v>101.10000000000001</v>
      </c>
      <c r="P1631" s="57">
        <f>ROUND(Tableau1[[#This Row],[Prix_Unit_TTC]],2)*Tableau1[[#This Row],[Qte_commande]]</f>
        <v>121.38</v>
      </c>
      <c r="Q1631" s="1">
        <v>6</v>
      </c>
      <c r="R16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1" s="1"/>
      <c r="V1631" s="1"/>
    </row>
    <row r="1632" spans="1:22" ht="14.7" customHeight="1" x14ac:dyDescent="0.25">
      <c r="A1632" s="2">
        <v>43676</v>
      </c>
      <c r="B1632" s="56" t="s">
        <v>172</v>
      </c>
      <c r="C1632" s="1" t="s">
        <v>171</v>
      </c>
      <c r="D1632" s="1" t="s">
        <v>171</v>
      </c>
      <c r="E1632" s="193"/>
      <c r="G1632" s="1" t="s">
        <v>1163</v>
      </c>
      <c r="H1632" s="1" t="s">
        <v>1274</v>
      </c>
      <c r="I1632" s="1" t="s">
        <v>1189</v>
      </c>
      <c r="J1632" s="56">
        <v>70</v>
      </c>
      <c r="K1632" s="81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57">
        <f>ROUND(Tableau1[[#This Row],[Prix_Unit_HT]],2)*Tableau1[[#This Row],[Qte_commande]]</f>
        <v>101.10000000000001</v>
      </c>
      <c r="P1632" s="57">
        <f>ROUND(Tableau1[[#This Row],[Prix_Unit_TTC]],2)*Tableau1[[#This Row],[Qte_commande]]</f>
        <v>121.38</v>
      </c>
      <c r="Q1632" s="1">
        <v>6</v>
      </c>
      <c r="R16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2" s="1"/>
      <c r="V1632" s="1"/>
    </row>
    <row r="1633" spans="1:22" ht="14.7" customHeight="1" x14ac:dyDescent="0.25">
      <c r="A1633" s="2">
        <v>43676</v>
      </c>
      <c r="B1633" s="56" t="s">
        <v>268</v>
      </c>
      <c r="C1633" s="1" t="s">
        <v>267</v>
      </c>
      <c r="D1633" s="1" t="s">
        <v>20</v>
      </c>
      <c r="E1633" s="193"/>
      <c r="G1633" s="1" t="s">
        <v>1163</v>
      </c>
      <c r="H1633" s="1" t="s">
        <v>1274</v>
      </c>
      <c r="I1633" s="1" t="s">
        <v>1228</v>
      </c>
      <c r="J1633" s="56">
        <v>70</v>
      </c>
      <c r="K1633" s="81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57">
        <f>ROUND(Tableau1[[#This Row],[Prix_Unit_HT]],2)*Tableau1[[#This Row],[Qte_commande]]</f>
        <v>140.57999999999998</v>
      </c>
      <c r="P1633" s="57">
        <f>ROUND(Tableau1[[#This Row],[Prix_Unit_TTC]],2)*Tableau1[[#This Row],[Qte_commande]]</f>
        <v>168.72</v>
      </c>
      <c r="Q1633" s="1">
        <v>6</v>
      </c>
      <c r="R16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33" s="1"/>
      <c r="V1633" s="1"/>
    </row>
    <row r="1634" spans="1:22" ht="14.7" customHeight="1" x14ac:dyDescent="0.25">
      <c r="A1634" s="2">
        <v>43676</v>
      </c>
      <c r="B1634" s="56" t="s">
        <v>183</v>
      </c>
      <c r="C1634" s="1" t="s">
        <v>61</v>
      </c>
      <c r="D1634" s="1" t="s">
        <v>63</v>
      </c>
      <c r="E1634" s="193"/>
      <c r="G1634" s="1" t="s">
        <v>1247</v>
      </c>
      <c r="H1634" s="1" t="s">
        <v>1274</v>
      </c>
      <c r="I1634" s="1" t="s">
        <v>1223</v>
      </c>
      <c r="J1634" s="56">
        <v>50</v>
      </c>
      <c r="K1634" s="81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57">
        <f>ROUND(Tableau1[[#This Row],[Prix_Unit_HT]],2)*Tableau1[[#This Row],[Qte_commande]]</f>
        <v>151.14000000000001</v>
      </c>
      <c r="P1634" s="57">
        <f>ROUND(Tableau1[[#This Row],[Prix_Unit_TTC]],2)*Tableau1[[#This Row],[Qte_commande]]</f>
        <v>181.38</v>
      </c>
      <c r="Q1634" s="1">
        <v>4.29</v>
      </c>
      <c r="R16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634" s="1"/>
      <c r="V1634" s="1"/>
    </row>
    <row r="1635" spans="1:22" ht="14.7" customHeight="1" x14ac:dyDescent="0.25">
      <c r="A1635" s="2">
        <v>43676</v>
      </c>
      <c r="B1635" s="56" t="s">
        <v>219</v>
      </c>
      <c r="C1635" s="1" t="s">
        <v>82</v>
      </c>
      <c r="D1635" s="1" t="s">
        <v>4</v>
      </c>
      <c r="E1635" s="193"/>
      <c r="G1635" s="1" t="s">
        <v>1163</v>
      </c>
      <c r="H1635" s="1" t="s">
        <v>1274</v>
      </c>
      <c r="I1635" s="1" t="s">
        <v>1223</v>
      </c>
      <c r="J1635" s="56">
        <v>50</v>
      </c>
      <c r="K1635" s="81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57">
        <f>ROUND(Tableau1[[#This Row],[Prix_Unit_HT]],2)*Tableau1[[#This Row],[Qte_commande]]</f>
        <v>504.90000000000003</v>
      </c>
      <c r="P1635" s="57">
        <f>ROUND(Tableau1[[#This Row],[Prix_Unit_TTC]],2)*Tableau1[[#This Row],[Qte_commande]]</f>
        <v>605.87999999999988</v>
      </c>
      <c r="Q1635" s="1">
        <v>12.86</v>
      </c>
      <c r="R16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  <c r="U1635" s="1"/>
      <c r="V1635" s="1"/>
    </row>
    <row r="1636" spans="1:22" ht="14.7" customHeight="1" x14ac:dyDescent="0.25">
      <c r="A1636" s="2">
        <v>43676</v>
      </c>
      <c r="B1636" s="56" t="s">
        <v>183</v>
      </c>
      <c r="C1636" s="1" t="s">
        <v>61</v>
      </c>
      <c r="D1636" s="1" t="s">
        <v>63</v>
      </c>
      <c r="E1636" s="193"/>
      <c r="G1636" s="1" t="s">
        <v>1247</v>
      </c>
      <c r="H1636" s="1" t="s">
        <v>1275</v>
      </c>
      <c r="I1636" s="1" t="s">
        <v>1241</v>
      </c>
      <c r="J1636" s="56">
        <v>20</v>
      </c>
      <c r="K1636" s="81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57">
        <f>ROUND(Tableau1[[#This Row],[Prix_Unit_HT]],2)*Tableau1[[#This Row],[Qte_commande]]</f>
        <v>194.4</v>
      </c>
      <c r="P1636" s="57">
        <f>ROUND(Tableau1[[#This Row],[Prix_Unit_TTC]],2)*Tableau1[[#This Row],[Qte_commande]]</f>
        <v>204</v>
      </c>
      <c r="Q1636" s="1">
        <v>68.569999999999993</v>
      </c>
      <c r="R16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6" s="1"/>
      <c r="V1636" s="1"/>
    </row>
    <row r="1637" spans="1:22" ht="14.7" customHeight="1" x14ac:dyDescent="0.25">
      <c r="A1637" s="2">
        <v>43676</v>
      </c>
      <c r="B1637" s="56" t="s">
        <v>183</v>
      </c>
      <c r="C1637" s="1" t="s">
        <v>61</v>
      </c>
      <c r="D1637" s="1" t="s">
        <v>63</v>
      </c>
      <c r="E1637" s="193"/>
      <c r="G1637" s="1" t="s">
        <v>1247</v>
      </c>
      <c r="H1637" s="1" t="s">
        <v>1275</v>
      </c>
      <c r="I1637" s="1" t="s">
        <v>1237</v>
      </c>
      <c r="J1637" s="56">
        <v>20</v>
      </c>
      <c r="K1637" s="81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57">
        <f>ROUND(Tableau1[[#This Row],[Prix_Unit_HT]],2)*Tableau1[[#This Row],[Qte_commande]]</f>
        <v>194.4</v>
      </c>
      <c r="P1637" s="57">
        <f>ROUND(Tableau1[[#This Row],[Prix_Unit_TTC]],2)*Tableau1[[#This Row],[Qte_commande]]</f>
        <v>204</v>
      </c>
      <c r="Q1637" s="1">
        <v>68.569999999999993</v>
      </c>
      <c r="R16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637" s="1"/>
      <c r="V1637" s="1"/>
    </row>
    <row r="1638" spans="1:22" ht="14.7" customHeight="1" x14ac:dyDescent="0.25">
      <c r="A1638" s="2">
        <v>43682</v>
      </c>
      <c r="B1638" s="56" t="s">
        <v>218</v>
      </c>
      <c r="C1638" s="1" t="s">
        <v>61</v>
      </c>
      <c r="D1638" s="1" t="s">
        <v>63</v>
      </c>
      <c r="E1638" s="193"/>
      <c r="G1638" s="1" t="s">
        <v>1247</v>
      </c>
      <c r="H1638" s="1" t="s">
        <v>1274</v>
      </c>
      <c r="I1638" s="1" t="s">
        <v>1223</v>
      </c>
      <c r="J1638" s="56">
        <v>50</v>
      </c>
      <c r="K1638" s="81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57">
        <f>ROUND(Tableau1[[#This Row],[Prix_Unit_HT]],2)*Tableau1[[#This Row],[Qte_commande]]</f>
        <v>0</v>
      </c>
      <c r="P1638" s="57">
        <f>ROUND(Tableau1[[#This Row],[Prix_Unit_TTC]],2)*Tableau1[[#This Row],[Qte_commande]]</f>
        <v>0</v>
      </c>
      <c r="Q1638" s="1">
        <v>0</v>
      </c>
      <c r="R16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638" s="1"/>
      <c r="V1638" s="1"/>
    </row>
    <row r="1639" spans="1:22" ht="14.7" customHeight="1" x14ac:dyDescent="0.25">
      <c r="A1639" s="2">
        <v>43683</v>
      </c>
      <c r="B1639" s="56" t="s">
        <v>215</v>
      </c>
      <c r="C1639" s="1" t="s">
        <v>142</v>
      </c>
      <c r="D1639" s="1" t="s">
        <v>144</v>
      </c>
      <c r="E1639" s="193"/>
      <c r="G1639" s="1" t="s">
        <v>1247</v>
      </c>
      <c r="H1639" s="7" t="s">
        <v>1275</v>
      </c>
      <c r="I1639" s="7" t="s">
        <v>1239</v>
      </c>
      <c r="J1639" s="56">
        <v>20</v>
      </c>
      <c r="K1639" s="81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57">
        <f>ROUND(Tableau1[[#This Row],[Prix_Unit_HT]],2)*Tableau1[[#This Row],[Qte_commande]]</f>
        <v>19.440000000000001</v>
      </c>
      <c r="P1639" s="57">
        <f>ROUND(Tableau1[[#This Row],[Prix_Unit_TTC]],2)*Tableau1[[#This Row],[Qte_commande]]</f>
        <v>20.399999999999999</v>
      </c>
      <c r="Q1639" s="1">
        <v>6.86</v>
      </c>
      <c r="R16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39" s="1"/>
      <c r="V1639" s="1"/>
    </row>
    <row r="1640" spans="1:22" ht="14.7" customHeight="1" x14ac:dyDescent="0.25">
      <c r="A1640" s="2">
        <v>43683</v>
      </c>
      <c r="B1640" s="56" t="s">
        <v>224</v>
      </c>
      <c r="C1640" s="1" t="s">
        <v>64</v>
      </c>
      <c r="D1640" s="1" t="s">
        <v>66</v>
      </c>
      <c r="E1640" s="193"/>
      <c r="G1640" s="1" t="s">
        <v>1247</v>
      </c>
      <c r="H1640" s="7" t="s">
        <v>1275</v>
      </c>
      <c r="I1640" s="7" t="s">
        <v>1240</v>
      </c>
      <c r="J1640" s="56">
        <v>20</v>
      </c>
      <c r="K1640" s="81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57">
        <f>ROUND(Tableau1[[#This Row],[Prix_Unit_HT]],2)*Tableau1[[#This Row],[Qte_commande]]</f>
        <v>116.64000000000001</v>
      </c>
      <c r="P1640" s="57">
        <f>ROUND(Tableau1[[#This Row],[Prix_Unit_TTC]],2)*Tableau1[[#This Row],[Qte_commande]]</f>
        <v>122.39999999999999</v>
      </c>
      <c r="Q1640" s="1">
        <v>41.14</v>
      </c>
      <c r="R16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0" s="1"/>
      <c r="V1640" s="1"/>
    </row>
    <row r="1641" spans="1:22" ht="14.7" customHeight="1" x14ac:dyDescent="0.25">
      <c r="A1641" s="2">
        <v>43683</v>
      </c>
      <c r="B1641" s="56" t="s">
        <v>225</v>
      </c>
      <c r="C1641" s="1" t="s">
        <v>64</v>
      </c>
      <c r="D1641" s="1" t="s">
        <v>66</v>
      </c>
      <c r="E1641" s="193"/>
      <c r="G1641" s="1" t="s">
        <v>1247</v>
      </c>
      <c r="H1641" s="7" t="s">
        <v>1275</v>
      </c>
      <c r="I1641" s="7" t="s">
        <v>1240</v>
      </c>
      <c r="J1641" s="56">
        <v>20</v>
      </c>
      <c r="K1641" s="81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57">
        <f>ROUND(Tableau1[[#This Row],[Prix_Unit_HT]],2)*Tableau1[[#This Row],[Qte_commande]]</f>
        <v>116.64000000000001</v>
      </c>
      <c r="P1641" s="57">
        <f>ROUND(Tableau1[[#This Row],[Prix_Unit_TTC]],2)*Tableau1[[#This Row],[Qte_commande]]</f>
        <v>122.39999999999999</v>
      </c>
      <c r="Q1641" s="1">
        <v>41.14</v>
      </c>
      <c r="R16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41" s="1"/>
      <c r="V1641" s="1"/>
    </row>
    <row r="1642" spans="1:22" ht="14.7" customHeight="1" x14ac:dyDescent="0.25">
      <c r="A1642" s="2">
        <v>43683</v>
      </c>
      <c r="B1642" s="56" t="s">
        <v>16</v>
      </c>
      <c r="C1642" s="1" t="s">
        <v>15</v>
      </c>
      <c r="D1642" s="1" t="s">
        <v>4</v>
      </c>
      <c r="E1642" s="193"/>
      <c r="G1642" s="1" t="s">
        <v>1163</v>
      </c>
      <c r="H1642" s="7" t="s">
        <v>1274</v>
      </c>
      <c r="I1642" s="7" t="s">
        <v>1197</v>
      </c>
      <c r="J1642" s="56">
        <v>70</v>
      </c>
      <c r="K1642" s="81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57">
        <f>ROUND(Tableau1[[#This Row],[Prix_Unit_HT]],2)*Tableau1[[#This Row],[Qte_commande]]</f>
        <v>194.45999999999998</v>
      </c>
      <c r="P1642" s="57">
        <f>ROUND(Tableau1[[#This Row],[Prix_Unit_TTC]],2)*Tableau1[[#This Row],[Qte_commande]]</f>
        <v>233.34</v>
      </c>
      <c r="Q1642" s="1">
        <v>6</v>
      </c>
      <c r="R16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2" s="1"/>
      <c r="V1642" s="1"/>
    </row>
    <row r="1643" spans="1:22" ht="14.7" customHeight="1" x14ac:dyDescent="0.25">
      <c r="A1643" s="2">
        <v>43683</v>
      </c>
      <c r="B1643" s="56" t="s">
        <v>16</v>
      </c>
      <c r="C1643" s="1" t="s">
        <v>15</v>
      </c>
      <c r="D1643" s="1" t="s">
        <v>4</v>
      </c>
      <c r="E1643" s="193"/>
      <c r="G1643" s="1" t="s">
        <v>1163</v>
      </c>
      <c r="H1643" s="1" t="s">
        <v>1274</v>
      </c>
      <c r="I1643" s="1" t="s">
        <v>1226</v>
      </c>
      <c r="J1643" s="56">
        <v>70</v>
      </c>
      <c r="K1643" s="81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57">
        <f>ROUND(Tableau1[[#This Row],[Prix_Unit_HT]],2)*Tableau1[[#This Row],[Qte_commande]]</f>
        <v>161.10000000000002</v>
      </c>
      <c r="P1643" s="57">
        <f>ROUND(Tableau1[[#This Row],[Prix_Unit_TTC]],2)*Tableau1[[#This Row],[Qte_commande]]</f>
        <v>193.32</v>
      </c>
      <c r="Q1643" s="1">
        <v>6</v>
      </c>
      <c r="R16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3" s="1"/>
      <c r="V1643" s="1"/>
    </row>
    <row r="1644" spans="1:22" ht="14.7" customHeight="1" x14ac:dyDescent="0.25">
      <c r="A1644" s="2">
        <v>43683</v>
      </c>
      <c r="B1644" s="56" t="s">
        <v>16</v>
      </c>
      <c r="C1644" s="1" t="s">
        <v>15</v>
      </c>
      <c r="D1644" s="1" t="s">
        <v>4</v>
      </c>
      <c r="E1644" s="193"/>
      <c r="G1644" s="1" t="s">
        <v>1163</v>
      </c>
      <c r="H1644" s="1" t="s">
        <v>1274</v>
      </c>
      <c r="I1644" s="1" t="s">
        <v>1175</v>
      </c>
      <c r="J1644" s="56">
        <v>70</v>
      </c>
      <c r="K1644" s="81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57">
        <f>ROUND(Tableau1[[#This Row],[Prix_Unit_HT]],2)*Tableau1[[#This Row],[Qte_commande]]</f>
        <v>167.28</v>
      </c>
      <c r="P1644" s="57">
        <f>ROUND(Tableau1[[#This Row],[Prix_Unit_TTC]],2)*Tableau1[[#This Row],[Qte_commande]]</f>
        <v>200.76</v>
      </c>
      <c r="Q1644" s="1">
        <v>12</v>
      </c>
      <c r="R16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4" s="1"/>
      <c r="V1644" s="1"/>
    </row>
    <row r="1645" spans="1:22" ht="14.7" customHeight="1" x14ac:dyDescent="0.25">
      <c r="A1645" s="2">
        <v>43683</v>
      </c>
      <c r="B1645" s="56" t="s">
        <v>215</v>
      </c>
      <c r="C1645" s="1" t="s">
        <v>142</v>
      </c>
      <c r="D1645" s="1" t="s">
        <v>144</v>
      </c>
      <c r="E1645" s="193"/>
      <c r="G1645" s="1" t="s">
        <v>1247</v>
      </c>
      <c r="H1645" s="1" t="s">
        <v>1274</v>
      </c>
      <c r="I1645" s="1" t="s">
        <v>1175</v>
      </c>
      <c r="J1645" s="56">
        <v>70</v>
      </c>
      <c r="K1645" s="81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57">
        <f>ROUND(Tableau1[[#This Row],[Prix_Unit_HT]],2)*Tableau1[[#This Row],[Qte_commande]]</f>
        <v>3007.2</v>
      </c>
      <c r="P1645" s="57">
        <f>ROUND(Tableau1[[#This Row],[Prix_Unit_TTC]],2)*Tableau1[[#This Row],[Qte_commande]]</f>
        <v>3609.6</v>
      </c>
      <c r="Q1645" s="1">
        <v>240</v>
      </c>
      <c r="R16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5" s="1"/>
      <c r="V1645" s="1"/>
    </row>
    <row r="1646" spans="1:22" ht="14.7" customHeight="1" x14ac:dyDescent="0.25">
      <c r="A1646" s="2">
        <v>43683</v>
      </c>
      <c r="B1646" s="56" t="s">
        <v>224</v>
      </c>
      <c r="C1646" s="1" t="s">
        <v>64</v>
      </c>
      <c r="D1646" s="1" t="s">
        <v>66</v>
      </c>
      <c r="E1646" s="193"/>
      <c r="G1646" s="1" t="s">
        <v>1247</v>
      </c>
      <c r="H1646" s="1" t="s">
        <v>1274</v>
      </c>
      <c r="I1646" s="1" t="s">
        <v>1175</v>
      </c>
      <c r="J1646" s="56">
        <v>70</v>
      </c>
      <c r="K1646" s="81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57">
        <f>ROUND(Tableau1[[#This Row],[Prix_Unit_HT]],2)*Tableau1[[#This Row],[Qte_commande]]</f>
        <v>3007.2</v>
      </c>
      <c r="P1646" s="57">
        <f>ROUND(Tableau1[[#This Row],[Prix_Unit_TTC]],2)*Tableau1[[#This Row],[Qte_commande]]</f>
        <v>3609.6</v>
      </c>
      <c r="Q1646" s="1">
        <v>240</v>
      </c>
      <c r="R16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6" s="1"/>
      <c r="V1646" s="1"/>
    </row>
    <row r="1647" spans="1:22" ht="14.7" customHeight="1" x14ac:dyDescent="0.25">
      <c r="A1647" s="2">
        <v>43683</v>
      </c>
      <c r="B1647" s="56" t="s">
        <v>225</v>
      </c>
      <c r="C1647" s="1" t="s">
        <v>64</v>
      </c>
      <c r="D1647" s="1" t="s">
        <v>66</v>
      </c>
      <c r="E1647" s="193"/>
      <c r="G1647" s="1" t="s">
        <v>1247</v>
      </c>
      <c r="H1647" s="1" t="s">
        <v>1274</v>
      </c>
      <c r="I1647" s="1" t="s">
        <v>1175</v>
      </c>
      <c r="J1647" s="56">
        <v>70</v>
      </c>
      <c r="K1647" s="81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57">
        <f>ROUND(Tableau1[[#This Row],[Prix_Unit_HT]],2)*Tableau1[[#This Row],[Qte_commande]]</f>
        <v>3007.2</v>
      </c>
      <c r="P1647" s="57">
        <f>ROUND(Tableau1[[#This Row],[Prix_Unit_TTC]],2)*Tableau1[[#This Row],[Qte_commande]]</f>
        <v>3609.6</v>
      </c>
      <c r="Q1647" s="1">
        <v>240</v>
      </c>
      <c r="R16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47" s="1"/>
      <c r="V1647" s="1"/>
    </row>
    <row r="1648" spans="1:22" ht="14.7" customHeight="1" x14ac:dyDescent="0.25">
      <c r="A1648" s="2">
        <v>43683</v>
      </c>
      <c r="B1648" s="56" t="s">
        <v>16</v>
      </c>
      <c r="C1648" s="1" t="s">
        <v>15</v>
      </c>
      <c r="D1648" s="1" t="s">
        <v>4</v>
      </c>
      <c r="E1648" s="193"/>
      <c r="G1648" s="1" t="s">
        <v>1163</v>
      </c>
      <c r="H1648" s="1" t="s">
        <v>1274</v>
      </c>
      <c r="I1648" s="1" t="s">
        <v>1227</v>
      </c>
      <c r="J1648" s="56">
        <v>70</v>
      </c>
      <c r="K1648" s="81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57">
        <f>ROUND(Tableau1[[#This Row],[Prix_Unit_HT]],2)*Tableau1[[#This Row],[Qte_commande]]</f>
        <v>279.24</v>
      </c>
      <c r="P1648" s="57">
        <f>ROUND(Tableau1[[#This Row],[Prix_Unit_TTC]],2)*Tableau1[[#This Row],[Qte_commande]]</f>
        <v>335.04</v>
      </c>
      <c r="Q1648" s="1">
        <v>12</v>
      </c>
      <c r="R16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48" s="1"/>
      <c r="V1648" s="1"/>
    </row>
    <row r="1649" spans="1:22" ht="14.7" customHeight="1" x14ac:dyDescent="0.25">
      <c r="A1649" s="2">
        <v>43683</v>
      </c>
      <c r="B1649" s="56" t="s">
        <v>16</v>
      </c>
      <c r="C1649" s="1" t="s">
        <v>15</v>
      </c>
      <c r="D1649" s="1" t="s">
        <v>4</v>
      </c>
      <c r="E1649" s="193"/>
      <c r="G1649" s="1" t="s">
        <v>1163</v>
      </c>
      <c r="H1649" s="1" t="s">
        <v>1274</v>
      </c>
      <c r="I1649" s="1" t="s">
        <v>1188</v>
      </c>
      <c r="J1649" s="56">
        <v>70</v>
      </c>
      <c r="K1649" s="81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57">
        <f>ROUND(Tableau1[[#This Row],[Prix_Unit_HT]],2)*Tableau1[[#This Row],[Qte_commande]]</f>
        <v>111.06</v>
      </c>
      <c r="P1649" s="57">
        <f>ROUND(Tableau1[[#This Row],[Prix_Unit_TTC]],2)*Tableau1[[#This Row],[Qte_commande]]</f>
        <v>133.26</v>
      </c>
      <c r="Q1649" s="1">
        <v>6</v>
      </c>
      <c r="R16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49" s="1"/>
      <c r="V1649" s="1"/>
    </row>
    <row r="1650" spans="1:22" ht="14.7" customHeight="1" x14ac:dyDescent="0.25">
      <c r="A1650" s="2">
        <v>43683</v>
      </c>
      <c r="B1650" s="56" t="s">
        <v>16</v>
      </c>
      <c r="C1650" s="1" t="s">
        <v>15</v>
      </c>
      <c r="D1650" s="1" t="s">
        <v>4</v>
      </c>
      <c r="E1650" s="193"/>
      <c r="G1650" s="1" t="s">
        <v>1163</v>
      </c>
      <c r="H1650" s="1" t="s">
        <v>1274</v>
      </c>
      <c r="I1650" s="7" t="s">
        <v>1190</v>
      </c>
      <c r="J1650" s="56">
        <v>70</v>
      </c>
      <c r="K1650" s="81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57">
        <f>ROUND(Tableau1[[#This Row],[Prix_Unit_HT]],2)*Tableau1[[#This Row],[Qte_commande]]</f>
        <v>128.94</v>
      </c>
      <c r="P1650" s="57">
        <f>ROUND(Tableau1[[#This Row],[Prix_Unit_TTC]],2)*Tableau1[[#This Row],[Qte_commande]]</f>
        <v>154.74</v>
      </c>
      <c r="Q1650" s="1">
        <v>6</v>
      </c>
      <c r="R16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0" s="1"/>
      <c r="V1650" s="1"/>
    </row>
    <row r="1651" spans="1:22" ht="14.7" customHeight="1" x14ac:dyDescent="0.25">
      <c r="A1651" s="2">
        <v>43683</v>
      </c>
      <c r="B1651" s="56" t="s">
        <v>16</v>
      </c>
      <c r="C1651" s="1" t="s">
        <v>15</v>
      </c>
      <c r="D1651" s="1" t="s">
        <v>4</v>
      </c>
      <c r="E1651" s="193"/>
      <c r="G1651" s="1" t="s">
        <v>1163</v>
      </c>
      <c r="H1651" s="1" t="s">
        <v>1274</v>
      </c>
      <c r="I1651" s="1" t="s">
        <v>1189</v>
      </c>
      <c r="J1651" s="56">
        <v>70</v>
      </c>
      <c r="K1651" s="81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57">
        <f>ROUND(Tableau1[[#This Row],[Prix_Unit_HT]],2)*Tableau1[[#This Row],[Qte_commande]]</f>
        <v>101.10000000000001</v>
      </c>
      <c r="P1651" s="57">
        <f>ROUND(Tableau1[[#This Row],[Prix_Unit_TTC]],2)*Tableau1[[#This Row],[Qte_commande]]</f>
        <v>121.38</v>
      </c>
      <c r="Q1651" s="1">
        <v>6</v>
      </c>
      <c r="R16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1" s="1"/>
      <c r="V1651" s="1"/>
    </row>
    <row r="1652" spans="1:22" ht="14.7" customHeight="1" x14ac:dyDescent="0.25">
      <c r="A1652" s="2">
        <v>43683</v>
      </c>
      <c r="B1652" s="56" t="s">
        <v>16</v>
      </c>
      <c r="C1652" s="1" t="s">
        <v>15</v>
      </c>
      <c r="D1652" s="1" t="s">
        <v>4</v>
      </c>
      <c r="E1652" s="193"/>
      <c r="G1652" s="1" t="s">
        <v>1163</v>
      </c>
      <c r="H1652" s="1" t="s">
        <v>1274</v>
      </c>
      <c r="I1652" s="1" t="s">
        <v>1218</v>
      </c>
      <c r="J1652" s="56">
        <v>70</v>
      </c>
      <c r="K1652" s="81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57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57">
        <f>ROUND(Tableau1[[#This Row],[Prix_Unit_HT]],2)*Tableau1[[#This Row],[Qte_commande]]</f>
        <v>76.44</v>
      </c>
      <c r="P1652" s="57">
        <f>ROUND(Tableau1[[#This Row],[Prix_Unit_TTC]],2)*Tableau1[[#This Row],[Qte_commande]]</f>
        <v>91.74</v>
      </c>
      <c r="Q1652" s="1">
        <v>6</v>
      </c>
      <c r="R16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52" s="1"/>
      <c r="V1652" s="1"/>
    </row>
    <row r="1653" spans="1:22" ht="14.7" customHeight="1" x14ac:dyDescent="0.25">
      <c r="A1653" s="2">
        <v>43684</v>
      </c>
      <c r="B1653" s="56" t="s">
        <v>243</v>
      </c>
      <c r="C1653" s="1" t="s">
        <v>226</v>
      </c>
      <c r="D1653" s="1" t="s">
        <v>228</v>
      </c>
      <c r="E1653" s="193"/>
      <c r="G1653" s="1" t="s">
        <v>1247</v>
      </c>
      <c r="H1653" s="1" t="s">
        <v>1274</v>
      </c>
      <c r="I1653" s="1" t="s">
        <v>1175</v>
      </c>
      <c r="J1653" s="56">
        <v>70</v>
      </c>
      <c r="K1653" s="81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57">
        <f>ROUND(Tableau1[[#This Row],[Prix_Unit_HT]],2)*Tableau1[[#This Row],[Qte_commande]]</f>
        <v>3007.2</v>
      </c>
      <c r="P1653" s="57">
        <f>ROUND(Tableau1[[#This Row],[Prix_Unit_TTC]],2)*Tableau1[[#This Row],[Qte_commande]]</f>
        <v>3609.6</v>
      </c>
      <c r="Q1653" s="1">
        <v>240</v>
      </c>
      <c r="R16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3" s="1"/>
      <c r="V1653" s="1"/>
    </row>
    <row r="1654" spans="1:22" ht="14.7" customHeight="1" x14ac:dyDescent="0.25">
      <c r="A1654" s="2">
        <v>43685</v>
      </c>
      <c r="B1654" s="56" t="s">
        <v>191</v>
      </c>
      <c r="C1654" s="1" t="s">
        <v>64</v>
      </c>
      <c r="D1654" s="1" t="s">
        <v>66</v>
      </c>
      <c r="E1654" s="193"/>
      <c r="G1654" s="1" t="s">
        <v>1247</v>
      </c>
      <c r="H1654" s="1" t="s">
        <v>1274</v>
      </c>
      <c r="I1654" s="1" t="s">
        <v>1175</v>
      </c>
      <c r="J1654" s="56">
        <v>70</v>
      </c>
      <c r="K1654" s="81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57">
        <f>ROUND(Tableau1[[#This Row],[Prix_Unit_HT]],2)*Tableau1[[#This Row],[Qte_commande]]</f>
        <v>3007.2</v>
      </c>
      <c r="P1654" s="57">
        <f>ROUND(Tableau1[[#This Row],[Prix_Unit_TTC]],2)*Tableau1[[#This Row],[Qte_commande]]</f>
        <v>3609.6</v>
      </c>
      <c r="Q1654" s="1">
        <v>240</v>
      </c>
      <c r="R16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54" s="1"/>
      <c r="V1654" s="1"/>
    </row>
    <row r="1655" spans="1:22" ht="14.7" customHeight="1" x14ac:dyDescent="0.25">
      <c r="A1655" s="2">
        <v>43685</v>
      </c>
      <c r="B1655" s="56" t="s">
        <v>191</v>
      </c>
      <c r="C1655" s="1" t="s">
        <v>64</v>
      </c>
      <c r="D1655" s="1" t="s">
        <v>66</v>
      </c>
      <c r="E1655" s="193"/>
      <c r="G1655" s="1" t="s">
        <v>1163</v>
      </c>
      <c r="H1655" s="1" t="s">
        <v>1275</v>
      </c>
      <c r="I1655" s="1" t="s">
        <v>1243</v>
      </c>
      <c r="J1655" s="56">
        <v>20</v>
      </c>
      <c r="K1655" s="81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57">
        <f>ROUND(Tableau1[[#This Row],[Prix_Unit_HT]],2)*Tableau1[[#This Row],[Qte_commande]]</f>
        <v>21.36</v>
      </c>
      <c r="P1655" s="57">
        <f>ROUND(Tableau1[[#This Row],[Prix_Unit_TTC]],2)*Tableau1[[#This Row],[Qte_commande]]</f>
        <v>22.56</v>
      </c>
      <c r="Q1655" s="1">
        <v>6.86</v>
      </c>
      <c r="R16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55" s="1"/>
      <c r="V1655" s="1"/>
    </row>
    <row r="1656" spans="1:22" ht="14.7" customHeight="1" x14ac:dyDescent="0.25">
      <c r="A1656" s="2">
        <v>43685</v>
      </c>
      <c r="B1656" s="56" t="s">
        <v>191</v>
      </c>
      <c r="C1656" s="1" t="s">
        <v>64</v>
      </c>
      <c r="D1656" s="1" t="s">
        <v>66</v>
      </c>
      <c r="E1656" s="193"/>
      <c r="G1656" s="1" t="s">
        <v>1247</v>
      </c>
      <c r="H1656" s="1" t="s">
        <v>1275</v>
      </c>
      <c r="I1656" s="1" t="s">
        <v>1237</v>
      </c>
      <c r="J1656" s="56">
        <v>20</v>
      </c>
      <c r="K1656" s="81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57">
        <f>ROUND(Tableau1[[#This Row],[Prix_Unit_HT]],2)*Tableau1[[#This Row],[Qte_commande]]</f>
        <v>155.52000000000001</v>
      </c>
      <c r="P1656" s="57">
        <f>ROUND(Tableau1[[#This Row],[Prix_Unit_TTC]],2)*Tableau1[[#This Row],[Qte_commande]]</f>
        <v>163.19999999999999</v>
      </c>
      <c r="Q1656" s="1">
        <v>54.86</v>
      </c>
      <c r="R16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56" s="1"/>
      <c r="V1656" s="1"/>
    </row>
    <row r="1657" spans="1:22" ht="14.7" customHeight="1" x14ac:dyDescent="0.25">
      <c r="A1657" s="2">
        <v>43691</v>
      </c>
      <c r="B1657" s="56" t="s">
        <v>244</v>
      </c>
      <c r="C1657" s="1" t="s">
        <v>230</v>
      </c>
      <c r="D1657" s="1" t="s">
        <v>232</v>
      </c>
      <c r="E1657" s="193"/>
      <c r="G1657" s="1" t="s">
        <v>1247</v>
      </c>
      <c r="H1657" s="1" t="s">
        <v>1274</v>
      </c>
      <c r="I1657" s="1" t="s">
        <v>1175</v>
      </c>
      <c r="J1657" s="56">
        <v>70</v>
      </c>
      <c r="K1657" s="81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57">
        <f>ROUND(Tableau1[[#This Row],[Prix_Unit_HT]],2)*Tableau1[[#This Row],[Qte_commande]]</f>
        <v>6014.4</v>
      </c>
      <c r="P1657" s="57">
        <f>ROUND(Tableau1[[#This Row],[Prix_Unit_TTC]],2)*Tableau1[[#This Row],[Qte_commande]]</f>
        <v>7219.2</v>
      </c>
      <c r="Q1657" s="1">
        <v>480</v>
      </c>
      <c r="R16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657" s="1"/>
      <c r="V1657" s="1"/>
    </row>
    <row r="1658" spans="1:22" ht="14.7" customHeight="1" x14ac:dyDescent="0.25">
      <c r="A1658" s="2">
        <v>43696</v>
      </c>
      <c r="B1658" s="56" t="s">
        <v>338</v>
      </c>
      <c r="C1658" s="1" t="s">
        <v>99</v>
      </c>
      <c r="D1658" s="1" t="s">
        <v>4</v>
      </c>
      <c r="E1658" s="193"/>
      <c r="G1658" s="1" t="s">
        <v>1163</v>
      </c>
      <c r="H1658" s="1" t="s">
        <v>1276</v>
      </c>
      <c r="I1658" s="1" t="s">
        <v>269</v>
      </c>
      <c r="J1658" s="107">
        <v>1</v>
      </c>
      <c r="K1658" s="81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57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57">
        <f>ROUND(Tableau1[[#This Row],[Prix_Unit_HT]],2)*Tableau1[[#This Row],[Qte_commande]]</f>
        <v>299</v>
      </c>
      <c r="P1658" s="57">
        <f>ROUND(Tableau1[[#This Row],[Prix_Unit_TTC]],2)*Tableau1[[#This Row],[Qte_commande]]</f>
        <v>358.8</v>
      </c>
      <c r="Q1658" s="1">
        <v>1</v>
      </c>
      <c r="R16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58" s="1"/>
      <c r="V1658" s="1"/>
    </row>
    <row r="1659" spans="1:22" ht="14.7" customHeight="1" x14ac:dyDescent="0.25">
      <c r="A1659" s="2">
        <v>43697</v>
      </c>
      <c r="B1659" s="56" t="s">
        <v>163</v>
      </c>
      <c r="C1659" s="1" t="s">
        <v>162</v>
      </c>
      <c r="D1659" s="1" t="s">
        <v>164</v>
      </c>
      <c r="E1659" s="193"/>
      <c r="G1659" s="1" t="s">
        <v>1247</v>
      </c>
      <c r="H1659" s="7" t="s">
        <v>1274</v>
      </c>
      <c r="I1659" s="1" t="s">
        <v>1244</v>
      </c>
      <c r="J1659" s="56">
        <v>70</v>
      </c>
      <c r="K1659" s="81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57">
        <f>ROUND(Tableau1[[#This Row],[Prix_Unit_HT]],2)*Tableau1[[#This Row],[Qte_commande]]</f>
        <v>208.92000000000002</v>
      </c>
      <c r="P1659" s="57">
        <f>ROUND(Tableau1[[#This Row],[Prix_Unit_TTC]],2)*Tableau1[[#This Row],[Qte_commande]]</f>
        <v>250.68</v>
      </c>
      <c r="Q1659" s="1">
        <v>12</v>
      </c>
      <c r="R16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659" s="1"/>
      <c r="V1659" s="1"/>
    </row>
    <row r="1660" spans="1:22" ht="14.7" customHeight="1" x14ac:dyDescent="0.25">
      <c r="A1660" s="2">
        <v>43697</v>
      </c>
      <c r="B1660" s="56" t="s">
        <v>163</v>
      </c>
      <c r="C1660" s="1" t="s">
        <v>162</v>
      </c>
      <c r="D1660" s="1" t="s">
        <v>164</v>
      </c>
      <c r="E1660" s="193"/>
      <c r="G1660" s="1" t="s">
        <v>1247</v>
      </c>
      <c r="H1660" s="1" t="s">
        <v>1274</v>
      </c>
      <c r="I1660" s="1" t="s">
        <v>1175</v>
      </c>
      <c r="J1660" s="56">
        <v>175</v>
      </c>
      <c r="K1660" s="81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57">
        <f>ROUND(Tableau1[[#This Row],[Prix_Unit_HT]],2)*Tableau1[[#This Row],[Qte_commande]]</f>
        <v>2776.32</v>
      </c>
      <c r="P1660" s="57">
        <f>ROUND(Tableau1[[#This Row],[Prix_Unit_TTC]],2)*Tableau1[[#This Row],[Qte_commande]]</f>
        <v>3331.2000000000003</v>
      </c>
      <c r="Q1660" s="1">
        <v>240</v>
      </c>
      <c r="R16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60" s="1"/>
      <c r="V1660" s="1"/>
    </row>
    <row r="1661" spans="1:22" ht="14.7" customHeight="1" x14ac:dyDescent="0.25">
      <c r="A1661" s="2">
        <v>43700</v>
      </c>
      <c r="B1661" s="56" t="s">
        <v>110</v>
      </c>
      <c r="C1661" s="1" t="s">
        <v>97</v>
      </c>
      <c r="D1661" s="1" t="s">
        <v>20</v>
      </c>
      <c r="E1661" s="193"/>
      <c r="G1661" s="1" t="s">
        <v>1247</v>
      </c>
      <c r="H1661" s="1" t="s">
        <v>1274</v>
      </c>
      <c r="I1661" s="1" t="s">
        <v>1175</v>
      </c>
      <c r="J1661" s="56">
        <v>70</v>
      </c>
      <c r="K1661" s="81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57">
        <f>ROUND(Tableau1[[#This Row],[Prix_Unit_HT]],2)*Tableau1[[#This Row],[Qte_commande]]</f>
        <v>2255.4</v>
      </c>
      <c r="P1661" s="57">
        <f>ROUND(Tableau1[[#This Row],[Prix_Unit_TTC]],2)*Tableau1[[#This Row],[Qte_commande]]</f>
        <v>2707.2</v>
      </c>
      <c r="Q1661" s="1">
        <v>180</v>
      </c>
      <c r="R16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661" s="1"/>
      <c r="V1661" s="1"/>
    </row>
    <row r="1662" spans="1:22" ht="14.7" customHeight="1" x14ac:dyDescent="0.25">
      <c r="A1662" s="2">
        <v>43700</v>
      </c>
      <c r="B1662" s="56" t="s">
        <v>110</v>
      </c>
      <c r="C1662" s="1" t="s">
        <v>97</v>
      </c>
      <c r="D1662" s="1" t="s">
        <v>20</v>
      </c>
      <c r="E1662" s="193"/>
      <c r="G1662" s="1" t="s">
        <v>1247</v>
      </c>
      <c r="H1662" s="1" t="s">
        <v>1274</v>
      </c>
      <c r="I1662" s="1" t="s">
        <v>1188</v>
      </c>
      <c r="J1662" s="56">
        <v>70</v>
      </c>
      <c r="K1662" s="81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57">
        <f>ROUND(Tableau1[[#This Row],[Prix_Unit_HT]],2)*Tableau1[[#This Row],[Qte_commande]]</f>
        <v>294.3</v>
      </c>
      <c r="P1662" s="57">
        <f>ROUND(Tableau1[[#This Row],[Prix_Unit_TTC]],2)*Tableau1[[#This Row],[Qte_commande]]</f>
        <v>353.16</v>
      </c>
      <c r="Q1662" s="1">
        <v>18</v>
      </c>
      <c r="R16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662" s="1"/>
      <c r="V1662" s="1"/>
    </row>
    <row r="1663" spans="1:22" ht="14.7" customHeight="1" x14ac:dyDescent="0.25">
      <c r="A1663" s="2">
        <v>43703</v>
      </c>
      <c r="B1663" s="56" t="s">
        <v>340</v>
      </c>
      <c r="C1663" s="1" t="s">
        <v>339</v>
      </c>
      <c r="D1663" s="1" t="s">
        <v>341</v>
      </c>
      <c r="E1663" s="193"/>
      <c r="G1663" s="1" t="s">
        <v>1163</v>
      </c>
      <c r="H1663" s="1" t="s">
        <v>1276</v>
      </c>
      <c r="I1663" s="1" t="s">
        <v>269</v>
      </c>
      <c r="J1663" s="107">
        <v>1</v>
      </c>
      <c r="K1663" s="81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57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57">
        <f>ROUND(Tableau1[[#This Row],[Prix_Unit_HT]],2)*Tableau1[[#This Row],[Qte_commande]]</f>
        <v>299</v>
      </c>
      <c r="P1663" s="57">
        <f>ROUND(Tableau1[[#This Row],[Prix_Unit_TTC]],2)*Tableau1[[#This Row],[Qte_commande]]</f>
        <v>358.8</v>
      </c>
      <c r="Q1663" s="1">
        <v>1</v>
      </c>
      <c r="R16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3" s="1"/>
      <c r="V1663" s="1"/>
    </row>
    <row r="1664" spans="1:22" ht="14.7" customHeight="1" x14ac:dyDescent="0.25">
      <c r="A1664" s="2">
        <v>43703</v>
      </c>
      <c r="B1664" s="56" t="s">
        <v>343</v>
      </c>
      <c r="C1664" s="1" t="s">
        <v>342</v>
      </c>
      <c r="D1664" s="1" t="s">
        <v>341</v>
      </c>
      <c r="E1664" s="193"/>
      <c r="G1664" s="1" t="s">
        <v>1163</v>
      </c>
      <c r="H1664" s="1" t="s">
        <v>1276</v>
      </c>
      <c r="I1664" s="1" t="s">
        <v>269</v>
      </c>
      <c r="J1664" s="107">
        <v>1</v>
      </c>
      <c r="K1664" s="81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57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57">
        <f>ROUND(Tableau1[[#This Row],[Prix_Unit_HT]],2)*Tableau1[[#This Row],[Qte_commande]]</f>
        <v>299</v>
      </c>
      <c r="P1664" s="57">
        <f>ROUND(Tableau1[[#This Row],[Prix_Unit_TTC]],2)*Tableau1[[#This Row],[Qte_commande]]</f>
        <v>358.8</v>
      </c>
      <c r="Q1664" s="1">
        <v>1</v>
      </c>
      <c r="R16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64" s="1"/>
      <c r="V1664" s="1"/>
    </row>
    <row r="1665" spans="1:22" ht="14.7" customHeight="1" x14ac:dyDescent="0.25">
      <c r="A1665" s="2">
        <v>43710</v>
      </c>
      <c r="B1665" s="56" t="s">
        <v>95</v>
      </c>
      <c r="C1665" s="1" t="s">
        <v>94</v>
      </c>
      <c r="D1665" s="1" t="s">
        <v>96</v>
      </c>
      <c r="E1665" s="193"/>
      <c r="G1665" s="1" t="s">
        <v>1247</v>
      </c>
      <c r="H1665" s="7" t="s">
        <v>1274</v>
      </c>
      <c r="I1665" s="1" t="s">
        <v>1244</v>
      </c>
      <c r="J1665" s="56">
        <v>70</v>
      </c>
      <c r="K1665" s="81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57">
        <f>ROUND(Tableau1[[#This Row],[Prix_Unit_HT]],2)*Tableau1[[#This Row],[Qte_commande]]</f>
        <v>417.84000000000003</v>
      </c>
      <c r="P1665" s="57">
        <f>ROUND(Tableau1[[#This Row],[Prix_Unit_TTC]],2)*Tableau1[[#This Row],[Qte_commande]]</f>
        <v>501.36</v>
      </c>
      <c r="Q1665" s="1">
        <v>24</v>
      </c>
      <c r="R16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665" s="1"/>
      <c r="V1665" s="1"/>
    </row>
    <row r="1666" spans="1:22" ht="14.7" customHeight="1" x14ac:dyDescent="0.25">
      <c r="A1666" s="2">
        <v>43710</v>
      </c>
      <c r="B1666" s="56" t="s">
        <v>95</v>
      </c>
      <c r="C1666" s="1" t="s">
        <v>94</v>
      </c>
      <c r="D1666" s="1" t="s">
        <v>96</v>
      </c>
      <c r="E1666" s="193"/>
      <c r="G1666" s="1" t="s">
        <v>1247</v>
      </c>
      <c r="H1666" s="1" t="s">
        <v>1274</v>
      </c>
      <c r="I1666" s="1" t="s">
        <v>1175</v>
      </c>
      <c r="J1666" s="56">
        <v>175</v>
      </c>
      <c r="K1666" s="81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57">
        <f>ROUND(Tableau1[[#This Row],[Prix_Unit_HT]],2)*Tableau1[[#This Row],[Qte_commande]]</f>
        <v>1388.16</v>
      </c>
      <c r="P1666" s="57">
        <f>ROUND(Tableau1[[#This Row],[Prix_Unit_TTC]],2)*Tableau1[[#This Row],[Qte_commande]]</f>
        <v>1665.6000000000001</v>
      </c>
      <c r="Q1666" s="1">
        <v>120</v>
      </c>
      <c r="R16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66" s="1"/>
      <c r="V1666" s="1"/>
    </row>
    <row r="1667" spans="1:22" ht="14.7" customHeight="1" x14ac:dyDescent="0.25">
      <c r="A1667" s="2">
        <v>43710</v>
      </c>
      <c r="B1667" s="56" t="s">
        <v>95</v>
      </c>
      <c r="C1667" s="1" t="s">
        <v>94</v>
      </c>
      <c r="D1667" s="1" t="s">
        <v>96</v>
      </c>
      <c r="E1667" s="193"/>
      <c r="G1667" s="1" t="s">
        <v>1247</v>
      </c>
      <c r="H1667" s="1" t="s">
        <v>1274</v>
      </c>
      <c r="I1667" s="7" t="s">
        <v>1199</v>
      </c>
      <c r="J1667" s="56">
        <v>70</v>
      </c>
      <c r="K1667" s="81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57">
        <f>ROUND(Tableau1[[#This Row],[Prix_Unit_HT]],2)*Tableau1[[#This Row],[Qte_commande]]</f>
        <v>142.82</v>
      </c>
      <c r="P1667" s="57">
        <f>ROUND(Tableau1[[#This Row],[Prix_Unit_TTC]],2)*Tableau1[[#This Row],[Qte_commande]]</f>
        <v>171.38</v>
      </c>
      <c r="Q1667" s="1">
        <v>2</v>
      </c>
      <c r="R16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67" s="1"/>
      <c r="V1667" s="1"/>
    </row>
    <row r="1668" spans="1:22" ht="14.7" customHeight="1" x14ac:dyDescent="0.25">
      <c r="A1668" s="2">
        <v>43710</v>
      </c>
      <c r="B1668" s="56" t="s">
        <v>95</v>
      </c>
      <c r="C1668" s="1" t="s">
        <v>94</v>
      </c>
      <c r="D1668" s="1" t="s">
        <v>96</v>
      </c>
      <c r="E1668" s="193"/>
      <c r="G1668" s="1" t="s">
        <v>1247</v>
      </c>
      <c r="H1668" s="1" t="s">
        <v>1274</v>
      </c>
      <c r="I1668" s="1" t="s">
        <v>1223</v>
      </c>
      <c r="J1668" s="56">
        <v>50</v>
      </c>
      <c r="K1668" s="81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57">
        <f>ROUND(Tableau1[[#This Row],[Prix_Unit_HT]],2)*Tableau1[[#This Row],[Qte_commande]]</f>
        <v>302.28000000000003</v>
      </c>
      <c r="P1668" s="57">
        <f>ROUND(Tableau1[[#This Row],[Prix_Unit_TTC]],2)*Tableau1[[#This Row],[Qte_commande]]</f>
        <v>362.76</v>
      </c>
      <c r="Q1668" s="1">
        <v>8.57</v>
      </c>
      <c r="R16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668" s="1"/>
      <c r="V1668" s="1"/>
    </row>
    <row r="1669" spans="1:22" ht="14.7" customHeight="1" x14ac:dyDescent="0.25">
      <c r="A1669" s="2">
        <v>43711</v>
      </c>
      <c r="B1669" s="56" t="s">
        <v>165</v>
      </c>
      <c r="C1669" s="1" t="s">
        <v>157</v>
      </c>
      <c r="D1669" s="1" t="s">
        <v>159</v>
      </c>
      <c r="E1669" s="193"/>
      <c r="G1669" s="1" t="s">
        <v>1247</v>
      </c>
      <c r="H1669" s="7" t="s">
        <v>1274</v>
      </c>
      <c r="I1669" s="1" t="s">
        <v>1244</v>
      </c>
      <c r="J1669" s="56">
        <v>70</v>
      </c>
      <c r="K1669" s="81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57">
        <f>ROUND(Tableau1[[#This Row],[Prix_Unit_HT]],2)*Tableau1[[#This Row],[Qte_commande]]</f>
        <v>104.46000000000001</v>
      </c>
      <c r="P1669" s="57">
        <f>ROUND(Tableau1[[#This Row],[Prix_Unit_TTC]],2)*Tableau1[[#This Row],[Qte_commande]]</f>
        <v>125.34</v>
      </c>
      <c r="Q1669" s="1">
        <v>6</v>
      </c>
      <c r="R16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69" s="1"/>
      <c r="V1669" s="1"/>
    </row>
    <row r="1670" spans="1:22" ht="14.7" customHeight="1" x14ac:dyDescent="0.25">
      <c r="A1670" s="2">
        <v>43711</v>
      </c>
      <c r="B1670" s="56" t="s">
        <v>58</v>
      </c>
      <c r="C1670" s="1" t="s">
        <v>57</v>
      </c>
      <c r="D1670" s="1" t="s">
        <v>30</v>
      </c>
      <c r="E1670" s="193"/>
      <c r="G1670" s="1" t="s">
        <v>1163</v>
      </c>
      <c r="H1670" s="7" t="s">
        <v>1274</v>
      </c>
      <c r="I1670" s="7" t="s">
        <v>1197</v>
      </c>
      <c r="J1670" s="56">
        <v>70</v>
      </c>
      <c r="K1670" s="81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57">
        <f>ROUND(Tableau1[[#This Row],[Prix_Unit_HT]],2)*Tableau1[[#This Row],[Qte_commande]]</f>
        <v>194.45999999999998</v>
      </c>
      <c r="P1670" s="57">
        <f>ROUND(Tableau1[[#This Row],[Prix_Unit_TTC]],2)*Tableau1[[#This Row],[Qte_commande]]</f>
        <v>233.34</v>
      </c>
      <c r="Q1670" s="1">
        <v>6</v>
      </c>
      <c r="R16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0" s="1"/>
      <c r="V1670" s="1"/>
    </row>
    <row r="1671" spans="1:22" ht="14.7" customHeight="1" x14ac:dyDescent="0.25">
      <c r="A1671" s="2">
        <v>43711</v>
      </c>
      <c r="B1671" s="56" t="s">
        <v>165</v>
      </c>
      <c r="C1671" s="1" t="s">
        <v>157</v>
      </c>
      <c r="D1671" s="1" t="s">
        <v>159</v>
      </c>
      <c r="E1671" s="193"/>
      <c r="G1671" s="1" t="s">
        <v>1247</v>
      </c>
      <c r="H1671" s="1" t="s">
        <v>1274</v>
      </c>
      <c r="I1671" s="1" t="s">
        <v>1175</v>
      </c>
      <c r="J1671" s="56">
        <v>100</v>
      </c>
      <c r="K1671" s="81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57">
        <f>ROUND(Tableau1[[#This Row],[Prix_Unit_HT]],2)*Tableau1[[#This Row],[Qte_commande]]</f>
        <v>5232.6000000000004</v>
      </c>
      <c r="P1671" s="57">
        <f>ROUND(Tableau1[[#This Row],[Prix_Unit_TTC]],2)*Tableau1[[#This Row],[Qte_commande]]</f>
        <v>6279.12</v>
      </c>
      <c r="Q1671" s="1">
        <v>437.14</v>
      </c>
      <c r="R16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671" s="1"/>
      <c r="V1671" s="1"/>
    </row>
    <row r="1672" spans="1:22" ht="14.7" customHeight="1" x14ac:dyDescent="0.25">
      <c r="A1672" s="2">
        <v>43711</v>
      </c>
      <c r="B1672" s="56" t="s">
        <v>58</v>
      </c>
      <c r="C1672" s="1" t="s">
        <v>57</v>
      </c>
      <c r="D1672" s="1" t="s">
        <v>30</v>
      </c>
      <c r="E1672" s="193"/>
      <c r="G1672" s="1" t="s">
        <v>1163</v>
      </c>
      <c r="H1672" s="1" t="s">
        <v>1274</v>
      </c>
      <c r="I1672" s="1" t="s">
        <v>1188</v>
      </c>
      <c r="J1672" s="56">
        <v>70</v>
      </c>
      <c r="K1672" s="81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57">
        <f>ROUND(Tableau1[[#This Row],[Prix_Unit_HT]],2)*Tableau1[[#This Row],[Qte_commande]]</f>
        <v>55.53</v>
      </c>
      <c r="P1672" s="57">
        <f>ROUND(Tableau1[[#This Row],[Prix_Unit_TTC]],2)*Tableau1[[#This Row],[Qte_commande]]</f>
        <v>66.63</v>
      </c>
      <c r="Q1672" s="1">
        <v>3</v>
      </c>
      <c r="R16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2" s="1"/>
      <c r="V1672" s="1"/>
    </row>
    <row r="1673" spans="1:22" ht="14.7" customHeight="1" x14ac:dyDescent="0.25">
      <c r="A1673" s="2">
        <v>43711</v>
      </c>
      <c r="B1673" s="56" t="s">
        <v>22</v>
      </c>
      <c r="C1673" s="1" t="s">
        <v>21</v>
      </c>
      <c r="D1673" s="1" t="s">
        <v>23</v>
      </c>
      <c r="E1673" s="193"/>
      <c r="G1673" s="1" t="s">
        <v>1163</v>
      </c>
      <c r="H1673" s="1" t="s">
        <v>1274</v>
      </c>
      <c r="I1673" s="1" t="s">
        <v>1188</v>
      </c>
      <c r="J1673" s="56">
        <v>70</v>
      </c>
      <c r="K1673" s="81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57">
        <f>ROUND(Tableau1[[#This Row],[Prix_Unit_HT]],2)*Tableau1[[#This Row],[Qte_commande]]</f>
        <v>111.06</v>
      </c>
      <c r="P1673" s="57">
        <f>ROUND(Tableau1[[#This Row],[Prix_Unit_TTC]],2)*Tableau1[[#This Row],[Qte_commande]]</f>
        <v>133.26</v>
      </c>
      <c r="Q1673" s="1">
        <v>6</v>
      </c>
      <c r="R16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3" s="1"/>
      <c r="V1673" s="1"/>
    </row>
    <row r="1674" spans="1:22" ht="14.7" customHeight="1" x14ac:dyDescent="0.25">
      <c r="A1674" s="2">
        <v>43711</v>
      </c>
      <c r="B1674" s="56" t="s">
        <v>24</v>
      </c>
      <c r="C1674" s="1" t="s">
        <v>12</v>
      </c>
      <c r="D1674" s="1" t="s">
        <v>14</v>
      </c>
      <c r="E1674" s="193"/>
      <c r="G1674" s="1" t="s">
        <v>1247</v>
      </c>
      <c r="H1674" s="1" t="s">
        <v>1274</v>
      </c>
      <c r="I1674" s="7" t="s">
        <v>1190</v>
      </c>
      <c r="J1674" s="56">
        <v>70</v>
      </c>
      <c r="K1674" s="81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57">
        <f>ROUND(Tableau1[[#This Row],[Prix_Unit_HT]],2)*Tableau1[[#This Row],[Qte_commande]]</f>
        <v>120</v>
      </c>
      <c r="P1674" s="57">
        <f>ROUND(Tableau1[[#This Row],[Prix_Unit_TTC]],2)*Tableau1[[#This Row],[Qte_commande]]</f>
        <v>144</v>
      </c>
      <c r="Q1674" s="1">
        <v>6</v>
      </c>
      <c r="R16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4" s="1"/>
      <c r="V1674" s="1"/>
    </row>
    <row r="1675" spans="1:22" ht="14.7" customHeight="1" x14ac:dyDescent="0.25">
      <c r="A1675" s="2">
        <v>43711</v>
      </c>
      <c r="B1675" s="56" t="s">
        <v>58</v>
      </c>
      <c r="C1675" s="1" t="s">
        <v>57</v>
      </c>
      <c r="D1675" s="1" t="s">
        <v>30</v>
      </c>
      <c r="E1675" s="193"/>
      <c r="G1675" s="1" t="s">
        <v>1163</v>
      </c>
      <c r="H1675" s="1" t="s">
        <v>1274</v>
      </c>
      <c r="I1675" s="7" t="s">
        <v>1190</v>
      </c>
      <c r="J1675" s="56">
        <v>70</v>
      </c>
      <c r="K1675" s="81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57">
        <f>ROUND(Tableau1[[#This Row],[Prix_Unit_HT]],2)*Tableau1[[#This Row],[Qte_commande]]</f>
        <v>64.47</v>
      </c>
      <c r="P1675" s="57">
        <f>ROUND(Tableau1[[#This Row],[Prix_Unit_TTC]],2)*Tableau1[[#This Row],[Qte_commande]]</f>
        <v>77.37</v>
      </c>
      <c r="Q1675" s="1">
        <v>3</v>
      </c>
      <c r="R16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675" s="1"/>
      <c r="V1675" s="1"/>
    </row>
    <row r="1676" spans="1:22" ht="14.7" customHeight="1" x14ac:dyDescent="0.25">
      <c r="A1676" s="2">
        <v>43711</v>
      </c>
      <c r="B1676" s="56" t="s">
        <v>22</v>
      </c>
      <c r="C1676" s="1" t="s">
        <v>21</v>
      </c>
      <c r="D1676" s="1" t="s">
        <v>23</v>
      </c>
      <c r="E1676" s="193"/>
      <c r="G1676" s="1" t="s">
        <v>1163</v>
      </c>
      <c r="H1676" s="1" t="s">
        <v>1274</v>
      </c>
      <c r="I1676" s="7" t="s">
        <v>1190</v>
      </c>
      <c r="J1676" s="56">
        <v>70</v>
      </c>
      <c r="K1676" s="81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57">
        <f>ROUND(Tableau1[[#This Row],[Prix_Unit_HT]],2)*Tableau1[[#This Row],[Qte_commande]]</f>
        <v>128.94</v>
      </c>
      <c r="P1676" s="57">
        <f>ROUND(Tableau1[[#This Row],[Prix_Unit_TTC]],2)*Tableau1[[#This Row],[Qte_commande]]</f>
        <v>154.74</v>
      </c>
      <c r="Q1676" s="1">
        <v>6</v>
      </c>
      <c r="R16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6" s="1"/>
      <c r="V1676" s="1"/>
    </row>
    <row r="1677" spans="1:22" ht="14.7" customHeight="1" x14ac:dyDescent="0.25">
      <c r="A1677" s="2">
        <v>43711</v>
      </c>
      <c r="B1677" s="56" t="s">
        <v>24</v>
      </c>
      <c r="C1677" s="1" t="s">
        <v>12</v>
      </c>
      <c r="D1677" s="1" t="s">
        <v>14</v>
      </c>
      <c r="E1677" s="193"/>
      <c r="G1677" s="1" t="s">
        <v>1247</v>
      </c>
      <c r="H1677" s="1" t="s">
        <v>1274</v>
      </c>
      <c r="I1677" s="7" t="s">
        <v>1199</v>
      </c>
      <c r="J1677" s="56">
        <v>70</v>
      </c>
      <c r="K1677" s="81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57">
        <f>ROUND(Tableau1[[#This Row],[Prix_Unit_HT]],2)*Tableau1[[#This Row],[Qte_commande]]</f>
        <v>428.46</v>
      </c>
      <c r="P1677" s="57">
        <f>ROUND(Tableau1[[#This Row],[Prix_Unit_TTC]],2)*Tableau1[[#This Row],[Qte_commande]]</f>
        <v>514.14</v>
      </c>
      <c r="Q1677" s="1">
        <v>6</v>
      </c>
      <c r="R16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77" s="1"/>
      <c r="V1677" s="1"/>
    </row>
    <row r="1678" spans="1:22" ht="14.7" customHeight="1" x14ac:dyDescent="0.25">
      <c r="A1678" s="2">
        <v>43711</v>
      </c>
      <c r="B1678" s="56" t="s">
        <v>24</v>
      </c>
      <c r="C1678" s="1" t="s">
        <v>12</v>
      </c>
      <c r="D1678" s="1" t="s">
        <v>14</v>
      </c>
      <c r="E1678" s="193"/>
      <c r="G1678" s="1" t="s">
        <v>1247</v>
      </c>
      <c r="H1678" s="1" t="s">
        <v>1275</v>
      </c>
      <c r="I1678" s="1" t="s">
        <v>1241</v>
      </c>
      <c r="J1678" s="56">
        <v>20</v>
      </c>
      <c r="K1678" s="81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57">
        <f>ROUND(Tableau1[[#This Row],[Prix_Unit_HT]],2)*Tableau1[[#This Row],[Qte_commande]]</f>
        <v>38.880000000000003</v>
      </c>
      <c r="P1678" s="57">
        <f>ROUND(Tableau1[[#This Row],[Prix_Unit_TTC]],2)*Tableau1[[#This Row],[Qte_commande]]</f>
        <v>40.799999999999997</v>
      </c>
      <c r="Q1678" s="1">
        <v>13.71</v>
      </c>
      <c r="R16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678" s="1"/>
      <c r="V1678" s="1"/>
    </row>
    <row r="1679" spans="1:22" ht="14.7" customHeight="1" x14ac:dyDescent="0.25">
      <c r="A1679" s="2">
        <v>43711</v>
      </c>
      <c r="B1679" s="56" t="s">
        <v>58</v>
      </c>
      <c r="C1679" s="1" t="s">
        <v>57</v>
      </c>
      <c r="D1679" s="1" t="s">
        <v>30</v>
      </c>
      <c r="E1679" s="193"/>
      <c r="G1679" s="1" t="s">
        <v>1163</v>
      </c>
      <c r="H1679" s="1" t="s">
        <v>1275</v>
      </c>
      <c r="I1679" s="1" t="s">
        <v>1241</v>
      </c>
      <c r="J1679" s="56">
        <v>20</v>
      </c>
      <c r="K1679" s="81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57">
        <f>ROUND(Tableau1[[#This Row],[Prix_Unit_HT]],2)*Tableau1[[#This Row],[Qte_commande]]</f>
        <v>21.36</v>
      </c>
      <c r="P1679" s="57">
        <f>ROUND(Tableau1[[#This Row],[Prix_Unit_TTC]],2)*Tableau1[[#This Row],[Qte_commande]]</f>
        <v>22.56</v>
      </c>
      <c r="Q1679" s="1">
        <v>6.86</v>
      </c>
      <c r="R16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79" s="1"/>
      <c r="V1679" s="1"/>
    </row>
    <row r="1680" spans="1:22" ht="14.7" customHeight="1" x14ac:dyDescent="0.25">
      <c r="A1680" s="2">
        <v>43713</v>
      </c>
      <c r="B1680" s="56" t="s">
        <v>348</v>
      </c>
      <c r="C1680" s="1" t="s">
        <v>118</v>
      </c>
      <c r="D1680" s="1" t="s">
        <v>120</v>
      </c>
      <c r="E1680" s="193"/>
      <c r="G1680" s="1" t="s">
        <v>1163</v>
      </c>
      <c r="H1680" s="1" t="s">
        <v>1276</v>
      </c>
      <c r="I1680" s="1" t="s">
        <v>269</v>
      </c>
      <c r="J1680" s="107">
        <v>1</v>
      </c>
      <c r="K1680" s="81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57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57">
        <f>ROUND(Tableau1[[#This Row],[Prix_Unit_HT]],2)*Tableau1[[#This Row],[Qte_commande]]</f>
        <v>299</v>
      </c>
      <c r="P1680" s="57">
        <f>ROUND(Tableau1[[#This Row],[Prix_Unit_TTC]],2)*Tableau1[[#This Row],[Qte_commande]]</f>
        <v>358.8</v>
      </c>
      <c r="Q1680" s="1">
        <v>1</v>
      </c>
      <c r="R16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0" s="1"/>
      <c r="V1680" s="1"/>
    </row>
    <row r="1681" spans="1:22" ht="14.7" customHeight="1" x14ac:dyDescent="0.25">
      <c r="A1681" s="2">
        <v>43713</v>
      </c>
      <c r="B1681" s="56" t="s">
        <v>345</v>
      </c>
      <c r="C1681" s="1" t="s">
        <v>344</v>
      </c>
      <c r="D1681" s="1" t="s">
        <v>8</v>
      </c>
      <c r="E1681" s="193"/>
      <c r="G1681" s="1" t="s">
        <v>1163</v>
      </c>
      <c r="H1681" s="1" t="s">
        <v>1276</v>
      </c>
      <c r="I1681" s="1" t="s">
        <v>269</v>
      </c>
      <c r="J1681" s="107">
        <v>1</v>
      </c>
      <c r="K1681" s="81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57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57">
        <f>ROUND(Tableau1[[#This Row],[Prix_Unit_HT]],2)*Tableau1[[#This Row],[Qte_commande]]</f>
        <v>598</v>
      </c>
      <c r="P1681" s="57">
        <f>ROUND(Tableau1[[#This Row],[Prix_Unit_TTC]],2)*Tableau1[[#This Row],[Qte_commande]]</f>
        <v>717.6</v>
      </c>
      <c r="Q1681" s="1">
        <v>2</v>
      </c>
      <c r="R16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681" s="1"/>
      <c r="V1681" s="1"/>
    </row>
    <row r="1682" spans="1:22" ht="14.7" customHeight="1" x14ac:dyDescent="0.25">
      <c r="A1682" s="2">
        <v>43713</v>
      </c>
      <c r="B1682" s="56" t="s">
        <v>349</v>
      </c>
      <c r="C1682" s="1" t="s">
        <v>2</v>
      </c>
      <c r="D1682" s="1" t="s">
        <v>4</v>
      </c>
      <c r="E1682" s="193"/>
      <c r="G1682" s="1" t="s">
        <v>1163</v>
      </c>
      <c r="H1682" s="1" t="s">
        <v>1276</v>
      </c>
      <c r="I1682" s="1" t="s">
        <v>269</v>
      </c>
      <c r="J1682" s="107">
        <v>1</v>
      </c>
      <c r="K1682" s="81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57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57">
        <f>ROUND(Tableau1[[#This Row],[Prix_Unit_HT]],2)*Tableau1[[#This Row],[Qte_commande]]</f>
        <v>299</v>
      </c>
      <c r="P1682" s="57">
        <f>ROUND(Tableau1[[#This Row],[Prix_Unit_TTC]],2)*Tableau1[[#This Row],[Qte_commande]]</f>
        <v>358.8</v>
      </c>
      <c r="Q1682" s="1">
        <v>1</v>
      </c>
      <c r="R16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2" s="1"/>
      <c r="V1682" s="1"/>
    </row>
    <row r="1683" spans="1:22" ht="14.7" customHeight="1" x14ac:dyDescent="0.25">
      <c r="A1683" s="2">
        <v>43713</v>
      </c>
      <c r="B1683" s="56" t="s">
        <v>347</v>
      </c>
      <c r="C1683" s="1" t="s">
        <v>346</v>
      </c>
      <c r="D1683" s="1" t="s">
        <v>20</v>
      </c>
      <c r="E1683" s="193"/>
      <c r="G1683" s="1" t="s">
        <v>1163</v>
      </c>
      <c r="H1683" s="1" t="s">
        <v>1276</v>
      </c>
      <c r="I1683" s="1" t="s">
        <v>269</v>
      </c>
      <c r="J1683" s="107">
        <v>1</v>
      </c>
      <c r="K1683" s="81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57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57">
        <f>ROUND(Tableau1[[#This Row],[Prix_Unit_HT]],2)*Tableau1[[#This Row],[Qte_commande]]</f>
        <v>299</v>
      </c>
      <c r="P1683" s="57">
        <f>ROUND(Tableau1[[#This Row],[Prix_Unit_TTC]],2)*Tableau1[[#This Row],[Qte_commande]]</f>
        <v>358.8</v>
      </c>
      <c r="Q1683" s="1">
        <v>1</v>
      </c>
      <c r="R16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683" s="1"/>
      <c r="V1683" s="1"/>
    </row>
    <row r="1684" spans="1:22" ht="14.7" customHeight="1" x14ac:dyDescent="0.25">
      <c r="A1684" s="2">
        <v>43717</v>
      </c>
      <c r="B1684" s="56" t="s">
        <v>245</v>
      </c>
      <c r="C1684" s="1" t="s">
        <v>226</v>
      </c>
      <c r="D1684" s="1" t="s">
        <v>228</v>
      </c>
      <c r="E1684" s="193"/>
      <c r="G1684" s="1" t="s">
        <v>1247</v>
      </c>
      <c r="H1684" s="1" t="s">
        <v>1274</v>
      </c>
      <c r="I1684" s="1" t="s">
        <v>1175</v>
      </c>
      <c r="J1684" s="56">
        <v>70</v>
      </c>
      <c r="K1684" s="81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57">
        <f>ROUND(Tableau1[[#This Row],[Prix_Unit_HT]],2)*Tableau1[[#This Row],[Qte_commande]]</f>
        <v>3007.2</v>
      </c>
      <c r="P1684" s="57">
        <f>ROUND(Tableau1[[#This Row],[Prix_Unit_TTC]],2)*Tableau1[[#This Row],[Qte_commande]]</f>
        <v>3609.6</v>
      </c>
      <c r="Q1684" s="1">
        <v>240</v>
      </c>
      <c r="R16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84" s="1"/>
      <c r="V1684" s="1"/>
    </row>
    <row r="1685" spans="1:22" ht="14.7" customHeight="1" x14ac:dyDescent="0.25">
      <c r="A1685" s="2">
        <v>43725</v>
      </c>
      <c r="B1685" s="56" t="s">
        <v>73</v>
      </c>
      <c r="C1685" s="1" t="s">
        <v>67</v>
      </c>
      <c r="D1685" s="1" t="s">
        <v>20</v>
      </c>
      <c r="E1685" s="193"/>
      <c r="G1685" s="1" t="s">
        <v>1163</v>
      </c>
      <c r="H1685" s="1" t="s">
        <v>1274</v>
      </c>
      <c r="I1685" s="1" t="s">
        <v>1213</v>
      </c>
      <c r="J1685" s="56">
        <v>70</v>
      </c>
      <c r="K1685" s="81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57">
        <f>ROUND(Tableau1[[#This Row],[Prix_Unit_HT]],2)*Tableau1[[#This Row],[Qte_commande]]</f>
        <v>85.62</v>
      </c>
      <c r="P1685" s="57">
        <f>ROUND(Tableau1[[#This Row],[Prix_Unit_TTC]],2)*Tableau1[[#This Row],[Qte_commande]]</f>
        <v>102.72</v>
      </c>
      <c r="Q1685" s="1">
        <v>6</v>
      </c>
      <c r="R16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5" s="1"/>
      <c r="V1685" s="1"/>
    </row>
    <row r="1686" spans="1:22" ht="14.7" customHeight="1" x14ac:dyDescent="0.25">
      <c r="A1686" s="2">
        <v>43725</v>
      </c>
      <c r="B1686" s="56" t="s">
        <v>73</v>
      </c>
      <c r="C1686" s="1" t="s">
        <v>67</v>
      </c>
      <c r="D1686" s="1" t="s">
        <v>20</v>
      </c>
      <c r="E1686" s="193"/>
      <c r="G1686" s="1" t="s">
        <v>1163</v>
      </c>
      <c r="H1686" s="1" t="s">
        <v>1274</v>
      </c>
      <c r="I1686" s="1" t="s">
        <v>1227</v>
      </c>
      <c r="J1686" s="56">
        <v>70</v>
      </c>
      <c r="K1686" s="81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57">
        <f>ROUND(Tableau1[[#This Row],[Prix_Unit_HT]],2)*Tableau1[[#This Row],[Qte_commande]]</f>
        <v>139.62</v>
      </c>
      <c r="P1686" s="57">
        <f>ROUND(Tableau1[[#This Row],[Prix_Unit_TTC]],2)*Tableau1[[#This Row],[Qte_commande]]</f>
        <v>167.52</v>
      </c>
      <c r="Q1686" s="1">
        <v>6</v>
      </c>
      <c r="R16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6" s="1"/>
      <c r="V1686" s="1"/>
    </row>
    <row r="1687" spans="1:22" ht="14.7" customHeight="1" x14ac:dyDescent="0.25">
      <c r="A1687" s="2">
        <v>43725</v>
      </c>
      <c r="B1687" s="56" t="s">
        <v>73</v>
      </c>
      <c r="C1687" s="1" t="s">
        <v>67</v>
      </c>
      <c r="D1687" s="1" t="s">
        <v>20</v>
      </c>
      <c r="E1687" s="193"/>
      <c r="G1687" s="1" t="s">
        <v>1163</v>
      </c>
      <c r="H1687" s="1" t="s">
        <v>1274</v>
      </c>
      <c r="I1687" s="1" t="s">
        <v>1188</v>
      </c>
      <c r="J1687" s="56">
        <v>70</v>
      </c>
      <c r="K1687" s="81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57">
        <f>ROUND(Tableau1[[#This Row],[Prix_Unit_HT]],2)*Tableau1[[#This Row],[Qte_commande]]</f>
        <v>111.06</v>
      </c>
      <c r="P1687" s="57">
        <f>ROUND(Tableau1[[#This Row],[Prix_Unit_TTC]],2)*Tableau1[[#This Row],[Qte_commande]]</f>
        <v>133.26</v>
      </c>
      <c r="Q1687" s="1">
        <v>6</v>
      </c>
      <c r="R16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7" s="1"/>
      <c r="V1687" s="1"/>
    </row>
    <row r="1688" spans="1:22" ht="14.7" customHeight="1" x14ac:dyDescent="0.25">
      <c r="A1688" s="2">
        <v>43725</v>
      </c>
      <c r="B1688" s="56" t="s">
        <v>73</v>
      </c>
      <c r="C1688" s="1" t="s">
        <v>67</v>
      </c>
      <c r="D1688" s="1" t="s">
        <v>20</v>
      </c>
      <c r="E1688" s="193"/>
      <c r="G1688" s="1" t="s">
        <v>1163</v>
      </c>
      <c r="H1688" s="1" t="s">
        <v>1274</v>
      </c>
      <c r="I1688" s="1" t="s">
        <v>1189</v>
      </c>
      <c r="J1688" s="56">
        <v>70</v>
      </c>
      <c r="K1688" s="81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57">
        <f>ROUND(Tableau1[[#This Row],[Prix_Unit_HT]],2)*Tableau1[[#This Row],[Qte_commande]]</f>
        <v>101.10000000000001</v>
      </c>
      <c r="P1688" s="57">
        <f>ROUND(Tableau1[[#This Row],[Prix_Unit_TTC]],2)*Tableau1[[#This Row],[Qte_commande]]</f>
        <v>121.38</v>
      </c>
      <c r="Q1688" s="1">
        <v>6</v>
      </c>
      <c r="R16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688" s="1"/>
      <c r="V1688" s="1"/>
    </row>
    <row r="1689" spans="1:22" ht="14.7" customHeight="1" x14ac:dyDescent="0.25">
      <c r="A1689" s="2">
        <v>43725</v>
      </c>
      <c r="B1689" s="56" t="s">
        <v>73</v>
      </c>
      <c r="C1689" s="1" t="s">
        <v>67</v>
      </c>
      <c r="D1689" s="1" t="s">
        <v>20</v>
      </c>
      <c r="E1689" s="193"/>
      <c r="G1689" s="1" t="s">
        <v>1163</v>
      </c>
      <c r="H1689" s="1" t="s">
        <v>1274</v>
      </c>
      <c r="I1689" s="1" t="s">
        <v>1217</v>
      </c>
      <c r="J1689" s="56">
        <v>70</v>
      </c>
      <c r="K1689" s="81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57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57">
        <f>ROUND(Tableau1[[#This Row],[Prix_Unit_HT]],2)*Tableau1[[#This Row],[Qte_commande]]</f>
        <v>415.08</v>
      </c>
      <c r="P1689" s="57">
        <f>ROUND(Tableau1[[#This Row],[Prix_Unit_TTC]],2)*Tableau1[[#This Row],[Qte_commande]]</f>
        <v>497.88</v>
      </c>
      <c r="Q1689" s="1">
        <v>36</v>
      </c>
      <c r="R16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689" s="1"/>
      <c r="V1689" s="1"/>
    </row>
    <row r="1690" spans="1:22" ht="14.7" customHeight="1" x14ac:dyDescent="0.25">
      <c r="A1690" s="2">
        <v>43725</v>
      </c>
      <c r="B1690" s="56" t="s">
        <v>73</v>
      </c>
      <c r="C1690" s="1" t="s">
        <v>67</v>
      </c>
      <c r="D1690" s="1" t="s">
        <v>20</v>
      </c>
      <c r="E1690" s="193"/>
      <c r="G1690" s="1" t="s">
        <v>1163</v>
      </c>
      <c r="H1690" s="1" t="s">
        <v>1274</v>
      </c>
      <c r="I1690" s="1" t="s">
        <v>181</v>
      </c>
      <c r="J1690" s="56">
        <v>100</v>
      </c>
      <c r="K1690" s="81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57">
        <f>ROUND(Tableau1[[#This Row],[Prix_Unit_HT]],2)*Tableau1[[#This Row],[Qte_commande]]</f>
        <v>416.88</v>
      </c>
      <c r="P1690" s="57">
        <f>ROUND(Tableau1[[#This Row],[Prix_Unit_TTC]],2)*Tableau1[[#This Row],[Qte_commande]]</f>
        <v>500.40000000000003</v>
      </c>
      <c r="Q1690" s="1">
        <v>34.29</v>
      </c>
      <c r="R16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0" s="1"/>
      <c r="V1690" s="1"/>
    </row>
    <row r="1691" spans="1:22" ht="14.7" customHeight="1" x14ac:dyDescent="0.25">
      <c r="A1691" s="2">
        <v>43731</v>
      </c>
      <c r="B1691" s="56" t="s">
        <v>193</v>
      </c>
      <c r="C1691" s="1" t="s">
        <v>61</v>
      </c>
      <c r="D1691" s="1" t="s">
        <v>63</v>
      </c>
      <c r="E1691" s="193"/>
      <c r="G1691" s="1" t="s">
        <v>1247</v>
      </c>
      <c r="H1691" s="7" t="s">
        <v>1275</v>
      </c>
      <c r="I1691" s="7" t="s">
        <v>1239</v>
      </c>
      <c r="J1691" s="56">
        <v>20</v>
      </c>
      <c r="K1691" s="81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57">
        <f>ROUND(Tableau1[[#This Row],[Prix_Unit_HT]],2)*Tableau1[[#This Row],[Qte_commande]]</f>
        <v>97.2</v>
      </c>
      <c r="P1691" s="57">
        <f>ROUND(Tableau1[[#This Row],[Prix_Unit_TTC]],2)*Tableau1[[#This Row],[Qte_commande]]</f>
        <v>102</v>
      </c>
      <c r="Q1691" s="1">
        <v>34.29</v>
      </c>
      <c r="R16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1" s="1"/>
      <c r="V1691" s="1"/>
    </row>
    <row r="1692" spans="1:22" ht="14.7" customHeight="1" x14ac:dyDescent="0.25">
      <c r="A1692" s="2">
        <v>43731</v>
      </c>
      <c r="B1692" s="56" t="s">
        <v>25</v>
      </c>
      <c r="C1692" s="1" t="s">
        <v>9</v>
      </c>
      <c r="D1692" s="1" t="s">
        <v>11</v>
      </c>
      <c r="E1692" s="193"/>
      <c r="G1692" s="1" t="s">
        <v>1247</v>
      </c>
      <c r="H1692" s="7" t="s">
        <v>1275</v>
      </c>
      <c r="I1692" s="7" t="s">
        <v>1240</v>
      </c>
      <c r="J1692" s="56">
        <v>20</v>
      </c>
      <c r="K1692" s="81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57">
        <f>ROUND(Tableau1[[#This Row],[Prix_Unit_HT]],2)*Tableau1[[#This Row],[Qte_commande]]</f>
        <v>19.440000000000001</v>
      </c>
      <c r="P1692" s="57">
        <f>ROUND(Tableau1[[#This Row],[Prix_Unit_TTC]],2)*Tableau1[[#This Row],[Qte_commande]]</f>
        <v>20.399999999999999</v>
      </c>
      <c r="Q1692" s="1">
        <v>6.86</v>
      </c>
      <c r="R16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692" s="1"/>
      <c r="V1692" s="1"/>
    </row>
    <row r="1693" spans="1:22" ht="14.7" customHeight="1" x14ac:dyDescent="0.25">
      <c r="A1693" s="2">
        <v>43731</v>
      </c>
      <c r="B1693" s="56" t="s">
        <v>193</v>
      </c>
      <c r="C1693" s="1" t="s">
        <v>61</v>
      </c>
      <c r="D1693" s="1" t="s">
        <v>63</v>
      </c>
      <c r="E1693" s="193"/>
      <c r="G1693" s="1" t="s">
        <v>1247</v>
      </c>
      <c r="H1693" s="7" t="s">
        <v>1275</v>
      </c>
      <c r="I1693" s="7" t="s">
        <v>1240</v>
      </c>
      <c r="J1693" s="56">
        <v>20</v>
      </c>
      <c r="K1693" s="81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57">
        <f>ROUND(Tableau1[[#This Row],[Prix_Unit_HT]],2)*Tableau1[[#This Row],[Qte_commande]]</f>
        <v>77.760000000000005</v>
      </c>
      <c r="P1693" s="57">
        <f>ROUND(Tableau1[[#This Row],[Prix_Unit_TTC]],2)*Tableau1[[#This Row],[Qte_commande]]</f>
        <v>81.599999999999994</v>
      </c>
      <c r="Q1693" s="1">
        <v>27.43</v>
      </c>
      <c r="R16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3" s="1"/>
      <c r="V1693" s="1"/>
    </row>
    <row r="1694" spans="1:22" ht="14.7" customHeight="1" x14ac:dyDescent="0.25">
      <c r="A1694" s="2">
        <v>43731</v>
      </c>
      <c r="B1694" s="56" t="s">
        <v>193</v>
      </c>
      <c r="C1694" s="1" t="s">
        <v>61</v>
      </c>
      <c r="D1694" s="1" t="s">
        <v>63</v>
      </c>
      <c r="E1694" s="193"/>
      <c r="G1694" s="1" t="s">
        <v>1247</v>
      </c>
      <c r="H1694" s="7" t="s">
        <v>1275</v>
      </c>
      <c r="I1694" s="7" t="s">
        <v>1242</v>
      </c>
      <c r="J1694" s="56">
        <v>20</v>
      </c>
      <c r="K1694" s="81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57">
        <f>ROUND(Tableau1[[#This Row],[Prix_Unit_HT]],2)*Tableau1[[#This Row],[Qte_commande]]</f>
        <v>116.64000000000001</v>
      </c>
      <c r="P1694" s="57">
        <f>ROUND(Tableau1[[#This Row],[Prix_Unit_TTC]],2)*Tableau1[[#This Row],[Qte_commande]]</f>
        <v>122.39999999999999</v>
      </c>
      <c r="Q1694" s="1">
        <v>41.14</v>
      </c>
      <c r="R16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694" s="1"/>
      <c r="V1694" s="1"/>
    </row>
    <row r="1695" spans="1:22" ht="14.7" customHeight="1" x14ac:dyDescent="0.25">
      <c r="A1695" s="2">
        <v>43731</v>
      </c>
      <c r="B1695" s="56" t="s">
        <v>193</v>
      </c>
      <c r="C1695" s="1" t="s">
        <v>61</v>
      </c>
      <c r="D1695" s="1" t="s">
        <v>63</v>
      </c>
      <c r="E1695" s="193"/>
      <c r="G1695" s="1" t="s">
        <v>1247</v>
      </c>
      <c r="H1695" s="1" t="s">
        <v>1275</v>
      </c>
      <c r="I1695" s="1" t="s">
        <v>1236</v>
      </c>
      <c r="J1695" s="56">
        <v>20</v>
      </c>
      <c r="K1695" s="81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57">
        <f>ROUND(Tableau1[[#This Row],[Prix_Unit_HT]],2)*Tableau1[[#This Row],[Qte_commande]]</f>
        <v>97.2</v>
      </c>
      <c r="P1695" s="57">
        <f>ROUND(Tableau1[[#This Row],[Prix_Unit_TTC]],2)*Tableau1[[#This Row],[Qte_commande]]</f>
        <v>102</v>
      </c>
      <c r="Q1695" s="1">
        <v>34.29</v>
      </c>
      <c r="R16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695" s="1"/>
      <c r="V1695" s="1"/>
    </row>
    <row r="1696" spans="1:22" ht="14.7" customHeight="1" x14ac:dyDescent="0.25">
      <c r="A1696" s="2">
        <v>43731</v>
      </c>
      <c r="B1696" s="56" t="s">
        <v>25</v>
      </c>
      <c r="C1696" s="1" t="s">
        <v>9</v>
      </c>
      <c r="D1696" s="1" t="s">
        <v>11</v>
      </c>
      <c r="E1696" s="193"/>
      <c r="G1696" s="1" t="s">
        <v>1247</v>
      </c>
      <c r="H1696" s="1" t="s">
        <v>1274</v>
      </c>
      <c r="I1696" s="1" t="s">
        <v>1175</v>
      </c>
      <c r="J1696" s="56">
        <v>175</v>
      </c>
      <c r="K1696" s="81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57">
        <f>ROUND(Tableau1[[#This Row],[Prix_Unit_HT]],2)*Tableau1[[#This Row],[Qte_commande]]</f>
        <v>1388.16</v>
      </c>
      <c r="P1696" s="57">
        <f>ROUND(Tableau1[[#This Row],[Prix_Unit_TTC]],2)*Tableau1[[#This Row],[Qte_commande]]</f>
        <v>1665.6000000000001</v>
      </c>
      <c r="Q1696" s="1">
        <v>120</v>
      </c>
      <c r="R16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  <c r="U1696" s="1"/>
      <c r="V1696" s="1"/>
    </row>
    <row r="1697" spans="1:22" ht="14.7" customHeight="1" x14ac:dyDescent="0.25">
      <c r="A1697" s="2">
        <v>43731</v>
      </c>
      <c r="B1697" s="56" t="s">
        <v>192</v>
      </c>
      <c r="C1697" s="1" t="s">
        <v>64</v>
      </c>
      <c r="D1697" s="1" t="s">
        <v>66</v>
      </c>
      <c r="E1697" s="193"/>
      <c r="G1697" s="1" t="s">
        <v>1247</v>
      </c>
      <c r="H1697" s="1" t="s">
        <v>1274</v>
      </c>
      <c r="I1697" s="1" t="s">
        <v>1175</v>
      </c>
      <c r="J1697" s="56">
        <v>70</v>
      </c>
      <c r="K1697" s="81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57">
        <f>ROUND(Tableau1[[#This Row],[Prix_Unit_HT]],2)*Tableau1[[#This Row],[Qte_commande]]</f>
        <v>3007.2</v>
      </c>
      <c r="P1697" s="57">
        <f>ROUND(Tableau1[[#This Row],[Prix_Unit_TTC]],2)*Tableau1[[#This Row],[Qte_commande]]</f>
        <v>3609.6</v>
      </c>
      <c r="Q1697" s="1">
        <v>240</v>
      </c>
      <c r="R16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697" s="1"/>
      <c r="V1697" s="1"/>
    </row>
    <row r="1698" spans="1:22" ht="14.7" customHeight="1" x14ac:dyDescent="0.25">
      <c r="A1698" s="2">
        <v>43731</v>
      </c>
      <c r="B1698" s="56" t="s">
        <v>25</v>
      </c>
      <c r="C1698" s="1" t="s">
        <v>9</v>
      </c>
      <c r="D1698" s="1" t="s">
        <v>11</v>
      </c>
      <c r="E1698" s="193"/>
      <c r="G1698" s="1" t="s">
        <v>1163</v>
      </c>
      <c r="H1698" s="1" t="s">
        <v>1275</v>
      </c>
      <c r="I1698" s="1" t="s">
        <v>1243</v>
      </c>
      <c r="J1698" s="56">
        <v>20</v>
      </c>
      <c r="K1698" s="81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57">
        <f>ROUND(Tableau1[[#This Row],[Prix_Unit_HT]],2)*Tableau1[[#This Row],[Qte_commande]]</f>
        <v>170.88</v>
      </c>
      <c r="P1698" s="57">
        <f>ROUND(Tableau1[[#This Row],[Prix_Unit_TTC]],2)*Tableau1[[#This Row],[Qte_commande]]</f>
        <v>180.48</v>
      </c>
      <c r="Q1698" s="1">
        <v>54.86</v>
      </c>
      <c r="R16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698" s="1"/>
      <c r="V1698" s="1"/>
    </row>
    <row r="1699" spans="1:22" ht="14.7" customHeight="1" x14ac:dyDescent="0.25">
      <c r="A1699" s="2">
        <v>43731</v>
      </c>
      <c r="B1699" s="56" t="s">
        <v>192</v>
      </c>
      <c r="C1699" s="1" t="s">
        <v>64</v>
      </c>
      <c r="D1699" s="1" t="s">
        <v>66</v>
      </c>
      <c r="E1699" s="193"/>
      <c r="G1699" s="1" t="s">
        <v>1163</v>
      </c>
      <c r="H1699" s="1" t="s">
        <v>1275</v>
      </c>
      <c r="I1699" s="1" t="s">
        <v>1243</v>
      </c>
      <c r="J1699" s="56">
        <v>20</v>
      </c>
      <c r="K1699" s="81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57">
        <f>ROUND(Tableau1[[#This Row],[Prix_Unit_HT]],2)*Tableau1[[#This Row],[Qte_commande]]</f>
        <v>85.44</v>
      </c>
      <c r="P1699" s="57">
        <f>ROUND(Tableau1[[#This Row],[Prix_Unit_TTC]],2)*Tableau1[[#This Row],[Qte_commande]]</f>
        <v>90.24</v>
      </c>
      <c r="Q1699" s="1">
        <v>27.43</v>
      </c>
      <c r="R16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699" s="1"/>
      <c r="V1699" s="1"/>
    </row>
    <row r="1700" spans="1:22" ht="14.7" customHeight="1" x14ac:dyDescent="0.25">
      <c r="A1700" s="2">
        <v>43731</v>
      </c>
      <c r="B1700" s="56" t="s">
        <v>193</v>
      </c>
      <c r="C1700" s="1" t="s">
        <v>61</v>
      </c>
      <c r="D1700" s="1" t="s">
        <v>63</v>
      </c>
      <c r="E1700" s="193"/>
      <c r="G1700" s="1" t="s">
        <v>1163</v>
      </c>
      <c r="H1700" s="1" t="s">
        <v>1275</v>
      </c>
      <c r="I1700" s="1" t="s">
        <v>1243</v>
      </c>
      <c r="J1700" s="56">
        <v>20</v>
      </c>
      <c r="K1700" s="81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57">
        <f>ROUND(Tableau1[[#This Row],[Prix_Unit_HT]],2)*Tableau1[[#This Row],[Qte_commande]]</f>
        <v>21.36</v>
      </c>
      <c r="P1700" s="57">
        <f>ROUND(Tableau1[[#This Row],[Prix_Unit_TTC]],2)*Tableau1[[#This Row],[Qte_commande]]</f>
        <v>22.56</v>
      </c>
      <c r="Q1700" s="1">
        <v>6.86</v>
      </c>
      <c r="R17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00" s="1"/>
      <c r="V1700" s="1"/>
    </row>
    <row r="1701" spans="1:22" ht="14.7" customHeight="1" x14ac:dyDescent="0.25">
      <c r="A1701" s="2">
        <v>43731</v>
      </c>
      <c r="B1701" s="56" t="s">
        <v>25</v>
      </c>
      <c r="C1701" s="1" t="s">
        <v>9</v>
      </c>
      <c r="D1701" s="1" t="s">
        <v>11</v>
      </c>
      <c r="E1701" s="193"/>
      <c r="G1701" s="1" t="s">
        <v>1247</v>
      </c>
      <c r="H1701" s="1" t="s">
        <v>1274</v>
      </c>
      <c r="I1701" s="1" t="s">
        <v>1188</v>
      </c>
      <c r="J1701" s="56">
        <v>70</v>
      </c>
      <c r="K1701" s="81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57">
        <f>ROUND(Tableau1[[#This Row],[Prix_Unit_HT]],2)*Tableau1[[#This Row],[Qte_commande]]</f>
        <v>98.100000000000009</v>
      </c>
      <c r="P1701" s="57">
        <f>ROUND(Tableau1[[#This Row],[Prix_Unit_TTC]],2)*Tableau1[[#This Row],[Qte_commande]]</f>
        <v>117.72</v>
      </c>
      <c r="Q1701" s="1">
        <v>6</v>
      </c>
      <c r="R17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1" s="1"/>
      <c r="V1701" s="1"/>
    </row>
    <row r="1702" spans="1:22" ht="14.7" customHeight="1" x14ac:dyDescent="0.25">
      <c r="A1702" s="2">
        <v>43731</v>
      </c>
      <c r="B1702" s="56" t="s">
        <v>112</v>
      </c>
      <c r="C1702" s="1" t="s">
        <v>111</v>
      </c>
      <c r="D1702" s="1" t="s">
        <v>113</v>
      </c>
      <c r="E1702" s="193"/>
      <c r="G1702" s="1" t="s">
        <v>1163</v>
      </c>
      <c r="H1702" s="1" t="s">
        <v>1274</v>
      </c>
      <c r="I1702" s="1" t="s">
        <v>1188</v>
      </c>
      <c r="J1702" s="56">
        <v>70</v>
      </c>
      <c r="K1702" s="81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57">
        <f>ROUND(Tableau1[[#This Row],[Prix_Unit_HT]],2)*Tableau1[[#This Row],[Qte_commande]]</f>
        <v>111.06</v>
      </c>
      <c r="P1702" s="57">
        <f>ROUND(Tableau1[[#This Row],[Prix_Unit_TTC]],2)*Tableau1[[#This Row],[Qte_commande]]</f>
        <v>133.26</v>
      </c>
      <c r="Q1702" s="1">
        <v>6</v>
      </c>
      <c r="R17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2" s="1"/>
      <c r="V1702" s="1"/>
    </row>
    <row r="1703" spans="1:22" ht="14.7" customHeight="1" x14ac:dyDescent="0.25">
      <c r="A1703" s="2">
        <v>43731</v>
      </c>
      <c r="B1703" s="56" t="s">
        <v>25</v>
      </c>
      <c r="C1703" s="1" t="s">
        <v>9</v>
      </c>
      <c r="D1703" s="1" t="s">
        <v>11</v>
      </c>
      <c r="E1703" s="193"/>
      <c r="G1703" s="1" t="s">
        <v>1247</v>
      </c>
      <c r="H1703" s="1" t="s">
        <v>1274</v>
      </c>
      <c r="I1703" s="7" t="s">
        <v>1190</v>
      </c>
      <c r="J1703" s="56">
        <v>70</v>
      </c>
      <c r="K1703" s="81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57">
        <f>ROUND(Tableau1[[#This Row],[Prix_Unit_HT]],2)*Tableau1[[#This Row],[Qte_commande]]</f>
        <v>120</v>
      </c>
      <c r="P1703" s="57">
        <f>ROUND(Tableau1[[#This Row],[Prix_Unit_TTC]],2)*Tableau1[[#This Row],[Qte_commande]]</f>
        <v>144</v>
      </c>
      <c r="Q1703" s="1">
        <v>6</v>
      </c>
      <c r="R17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3" s="1"/>
      <c r="V1703" s="1"/>
    </row>
    <row r="1704" spans="1:22" ht="14.7" customHeight="1" x14ac:dyDescent="0.25">
      <c r="A1704" s="2">
        <v>43731</v>
      </c>
      <c r="B1704" s="56" t="s">
        <v>32</v>
      </c>
      <c r="C1704" s="1" t="s">
        <v>31</v>
      </c>
      <c r="D1704" s="1" t="s">
        <v>33</v>
      </c>
      <c r="E1704" s="193"/>
      <c r="G1704" s="1" t="s">
        <v>1163</v>
      </c>
      <c r="H1704" s="1" t="s">
        <v>1274</v>
      </c>
      <c r="I1704" s="7" t="s">
        <v>1190</v>
      </c>
      <c r="J1704" s="56">
        <v>70</v>
      </c>
      <c r="K1704" s="81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57">
        <f>ROUND(Tableau1[[#This Row],[Prix_Unit_HT]],2)*Tableau1[[#This Row],[Qte_commande]]</f>
        <v>128.94</v>
      </c>
      <c r="P1704" s="57">
        <f>ROUND(Tableau1[[#This Row],[Prix_Unit_TTC]],2)*Tableau1[[#This Row],[Qte_commande]]</f>
        <v>154.74</v>
      </c>
      <c r="Q1704" s="1">
        <v>6</v>
      </c>
      <c r="R17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4" s="1"/>
      <c r="V1704" s="1"/>
    </row>
    <row r="1705" spans="1:22" ht="14.7" customHeight="1" x14ac:dyDescent="0.25">
      <c r="A1705" s="2">
        <v>43731</v>
      </c>
      <c r="B1705" s="56" t="s">
        <v>29</v>
      </c>
      <c r="C1705" s="1" t="s">
        <v>28</v>
      </c>
      <c r="D1705" s="1" t="s">
        <v>30</v>
      </c>
      <c r="E1705" s="193"/>
      <c r="G1705" s="1" t="s">
        <v>1163</v>
      </c>
      <c r="H1705" s="1" t="s">
        <v>1274</v>
      </c>
      <c r="I1705" s="7" t="s">
        <v>1190</v>
      </c>
      <c r="J1705" s="56">
        <v>70</v>
      </c>
      <c r="K1705" s="81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57">
        <f>ROUND(Tableau1[[#This Row],[Prix_Unit_HT]],2)*Tableau1[[#This Row],[Qte_commande]]</f>
        <v>257.88</v>
      </c>
      <c r="P1705" s="57">
        <f>ROUND(Tableau1[[#This Row],[Prix_Unit_TTC]],2)*Tableau1[[#This Row],[Qte_commande]]</f>
        <v>309.48</v>
      </c>
      <c r="Q1705" s="1">
        <v>12</v>
      </c>
      <c r="R17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05" s="1"/>
      <c r="V1705" s="1"/>
    </row>
    <row r="1706" spans="1:22" ht="14.7" customHeight="1" x14ac:dyDescent="0.25">
      <c r="A1706" s="2">
        <v>43731</v>
      </c>
      <c r="B1706" s="56" t="s">
        <v>25</v>
      </c>
      <c r="C1706" s="1" t="s">
        <v>9</v>
      </c>
      <c r="D1706" s="1" t="s">
        <v>11</v>
      </c>
      <c r="E1706" s="193"/>
      <c r="G1706" s="1" t="s">
        <v>1247</v>
      </c>
      <c r="H1706" s="1" t="s">
        <v>1274</v>
      </c>
      <c r="I1706" s="1" t="s">
        <v>1189</v>
      </c>
      <c r="J1706" s="56">
        <v>70</v>
      </c>
      <c r="K1706" s="81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57">
        <f>ROUND(Tableau1[[#This Row],[Prix_Unit_HT]],2)*Tableau1[[#This Row],[Qte_commande]]</f>
        <v>88.14</v>
      </c>
      <c r="P1706" s="57">
        <f>ROUND(Tableau1[[#This Row],[Prix_Unit_TTC]],2)*Tableau1[[#This Row],[Qte_commande]]</f>
        <v>105.78</v>
      </c>
      <c r="Q1706" s="1">
        <v>6</v>
      </c>
      <c r="R17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6" s="1"/>
      <c r="V1706" s="1"/>
    </row>
    <row r="1707" spans="1:22" ht="14.7" customHeight="1" x14ac:dyDescent="0.25">
      <c r="A1707" s="2">
        <v>43731</v>
      </c>
      <c r="B1707" s="56" t="s">
        <v>112</v>
      </c>
      <c r="C1707" s="1" t="s">
        <v>111</v>
      </c>
      <c r="D1707" s="1" t="s">
        <v>113</v>
      </c>
      <c r="E1707" s="193"/>
      <c r="G1707" s="1" t="s">
        <v>1163</v>
      </c>
      <c r="H1707" s="1" t="s">
        <v>1274</v>
      </c>
      <c r="I1707" s="1" t="s">
        <v>1189</v>
      </c>
      <c r="J1707" s="56">
        <v>70</v>
      </c>
      <c r="K1707" s="81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57">
        <f>ROUND(Tableau1[[#This Row],[Prix_Unit_HT]],2)*Tableau1[[#This Row],[Qte_commande]]</f>
        <v>101.10000000000001</v>
      </c>
      <c r="P1707" s="57">
        <f>ROUND(Tableau1[[#This Row],[Prix_Unit_TTC]],2)*Tableau1[[#This Row],[Qte_commande]]</f>
        <v>121.38</v>
      </c>
      <c r="Q1707" s="1">
        <v>6</v>
      </c>
      <c r="R17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07" s="1"/>
      <c r="V1707" s="1"/>
    </row>
    <row r="1708" spans="1:22" ht="14.7" customHeight="1" x14ac:dyDescent="0.25">
      <c r="A1708" s="2">
        <v>43731</v>
      </c>
      <c r="B1708" s="56" t="s">
        <v>193</v>
      </c>
      <c r="C1708" s="1" t="s">
        <v>61</v>
      </c>
      <c r="D1708" s="1" t="s">
        <v>63</v>
      </c>
      <c r="E1708" s="193"/>
      <c r="G1708" s="1" t="s">
        <v>1247</v>
      </c>
      <c r="H1708" s="1" t="s">
        <v>1274</v>
      </c>
      <c r="I1708" s="1" t="s">
        <v>1223</v>
      </c>
      <c r="J1708" s="56">
        <v>50</v>
      </c>
      <c r="K1708" s="81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57">
        <f>ROUND(Tableau1[[#This Row],[Prix_Unit_HT]],2)*Tableau1[[#This Row],[Qte_commande]]</f>
        <v>302.28000000000003</v>
      </c>
      <c r="P1708" s="57">
        <f>ROUND(Tableau1[[#This Row],[Prix_Unit_TTC]],2)*Tableau1[[#This Row],[Qte_commande]]</f>
        <v>362.76</v>
      </c>
      <c r="Q1708" s="1">
        <v>8.57</v>
      </c>
      <c r="R17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708" s="1"/>
      <c r="V1708" s="1"/>
    </row>
    <row r="1709" spans="1:22" ht="14.7" customHeight="1" x14ac:dyDescent="0.25">
      <c r="A1709" s="2">
        <v>43731</v>
      </c>
      <c r="B1709" s="56" t="s">
        <v>25</v>
      </c>
      <c r="C1709" s="1" t="s">
        <v>9</v>
      </c>
      <c r="D1709" s="1" t="s">
        <v>11</v>
      </c>
      <c r="E1709" s="193"/>
      <c r="G1709" s="1" t="s">
        <v>1247</v>
      </c>
      <c r="H1709" s="1" t="s">
        <v>1274</v>
      </c>
      <c r="I1709" s="1" t="s">
        <v>1218</v>
      </c>
      <c r="J1709" s="56">
        <v>70</v>
      </c>
      <c r="K1709" s="81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57">
        <f>ROUND(Tableau1[[#This Row],[Prix_Unit_HT]],2)*Tableau1[[#This Row],[Qte_commande]]</f>
        <v>285.60000000000002</v>
      </c>
      <c r="P1709" s="57">
        <f>ROUND(Tableau1[[#This Row],[Prix_Unit_TTC]],2)*Tableau1[[#This Row],[Qte_commande]]</f>
        <v>342.71999999999997</v>
      </c>
      <c r="Q1709" s="1">
        <v>24</v>
      </c>
      <c r="R17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09" s="1"/>
      <c r="V1709" s="1"/>
    </row>
    <row r="1710" spans="1:22" ht="14.7" customHeight="1" x14ac:dyDescent="0.25">
      <c r="A1710" s="2">
        <v>43731</v>
      </c>
      <c r="B1710" s="56" t="s">
        <v>25</v>
      </c>
      <c r="C1710" s="1" t="s">
        <v>9</v>
      </c>
      <c r="D1710" s="1" t="s">
        <v>11</v>
      </c>
      <c r="E1710" s="193"/>
      <c r="G1710" s="1" t="s">
        <v>1247</v>
      </c>
      <c r="H1710" s="1" t="s">
        <v>1275</v>
      </c>
      <c r="I1710" s="1" t="s">
        <v>1241</v>
      </c>
      <c r="J1710" s="56">
        <v>20</v>
      </c>
      <c r="K1710" s="81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57">
        <f>ROUND(Tableau1[[#This Row],[Prix_Unit_HT]],2)*Tableau1[[#This Row],[Qte_commande]]</f>
        <v>155.52000000000001</v>
      </c>
      <c r="P1710" s="57">
        <f>ROUND(Tableau1[[#This Row],[Prix_Unit_TTC]],2)*Tableau1[[#This Row],[Qte_commande]]</f>
        <v>163.19999999999999</v>
      </c>
      <c r="Q1710" s="1">
        <v>54.86</v>
      </c>
      <c r="R17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10" s="1"/>
      <c r="V1710" s="1"/>
    </row>
    <row r="1711" spans="1:22" ht="14.7" customHeight="1" x14ac:dyDescent="0.25">
      <c r="A1711" s="2">
        <v>43731</v>
      </c>
      <c r="B1711" s="56" t="s">
        <v>192</v>
      </c>
      <c r="C1711" s="1" t="s">
        <v>64</v>
      </c>
      <c r="D1711" s="1" t="s">
        <v>66</v>
      </c>
      <c r="E1711" s="193"/>
      <c r="G1711" s="1" t="s">
        <v>1247</v>
      </c>
      <c r="H1711" s="1" t="s">
        <v>1275</v>
      </c>
      <c r="I1711" s="1" t="s">
        <v>1241</v>
      </c>
      <c r="J1711" s="56">
        <v>20</v>
      </c>
      <c r="K1711" s="81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57">
        <f>ROUND(Tableau1[[#This Row],[Prix_Unit_HT]],2)*Tableau1[[#This Row],[Qte_commande]]</f>
        <v>194.4</v>
      </c>
      <c r="P1711" s="57">
        <f>ROUND(Tableau1[[#This Row],[Prix_Unit_TTC]],2)*Tableau1[[#This Row],[Qte_commande]]</f>
        <v>204</v>
      </c>
      <c r="Q1711" s="1">
        <v>68.569999999999993</v>
      </c>
      <c r="R17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11" s="1"/>
      <c r="V1711" s="1"/>
    </row>
    <row r="1712" spans="1:22" ht="14.7" customHeight="1" x14ac:dyDescent="0.25">
      <c r="A1712" s="2">
        <v>43731</v>
      </c>
      <c r="B1712" s="56" t="s">
        <v>193</v>
      </c>
      <c r="C1712" s="1" t="s">
        <v>61</v>
      </c>
      <c r="D1712" s="1" t="s">
        <v>63</v>
      </c>
      <c r="E1712" s="193"/>
      <c r="G1712" s="1" t="s">
        <v>1247</v>
      </c>
      <c r="H1712" s="1" t="s">
        <v>1275</v>
      </c>
      <c r="I1712" s="1" t="s">
        <v>1241</v>
      </c>
      <c r="J1712" s="56">
        <v>20</v>
      </c>
      <c r="K1712" s="81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57">
        <f>ROUND(Tableau1[[#This Row],[Prix_Unit_HT]],2)*Tableau1[[#This Row],[Qte_commande]]</f>
        <v>388.8</v>
      </c>
      <c r="P1712" s="57">
        <f>ROUND(Tableau1[[#This Row],[Prix_Unit_TTC]],2)*Tableau1[[#This Row],[Qte_commande]]</f>
        <v>408</v>
      </c>
      <c r="Q1712" s="1">
        <v>137.13999999999999</v>
      </c>
      <c r="R17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12" s="1"/>
      <c r="V1712" s="1"/>
    </row>
    <row r="1713" spans="1:22" ht="14.7" customHeight="1" x14ac:dyDescent="0.25">
      <c r="A1713" s="2">
        <v>43731</v>
      </c>
      <c r="B1713" s="56" t="s">
        <v>356</v>
      </c>
      <c r="C1713" s="1" t="s">
        <v>306</v>
      </c>
      <c r="D1713" s="1" t="s">
        <v>11</v>
      </c>
      <c r="E1713" s="193"/>
      <c r="G1713" s="1" t="s">
        <v>1163</v>
      </c>
      <c r="H1713" s="1" t="s">
        <v>1276</v>
      </c>
      <c r="I1713" s="1" t="s">
        <v>269</v>
      </c>
      <c r="J1713" s="107">
        <v>1</v>
      </c>
      <c r="K1713" s="81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57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57">
        <f>ROUND(Tableau1[[#This Row],[Prix_Unit_HT]],2)*Tableau1[[#This Row],[Qte_commande]]</f>
        <v>299</v>
      </c>
      <c r="P1713" s="57">
        <f>ROUND(Tableau1[[#This Row],[Prix_Unit_TTC]],2)*Tableau1[[#This Row],[Qte_commande]]</f>
        <v>358.8</v>
      </c>
      <c r="Q1713" s="1">
        <v>1</v>
      </c>
      <c r="R17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3" s="1"/>
      <c r="V1713" s="1"/>
    </row>
    <row r="1714" spans="1:22" ht="14.7" customHeight="1" x14ac:dyDescent="0.25">
      <c r="A1714" s="2">
        <v>43731</v>
      </c>
      <c r="B1714" s="56" t="s">
        <v>358</v>
      </c>
      <c r="C1714" s="1" t="s">
        <v>357</v>
      </c>
      <c r="D1714" s="1" t="s">
        <v>8</v>
      </c>
      <c r="E1714" s="193"/>
      <c r="G1714" s="1" t="s">
        <v>1163</v>
      </c>
      <c r="H1714" s="1" t="s">
        <v>1276</v>
      </c>
      <c r="I1714" s="1" t="s">
        <v>269</v>
      </c>
      <c r="J1714" s="107">
        <v>1</v>
      </c>
      <c r="K1714" s="81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57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57">
        <f>ROUND(Tableau1[[#This Row],[Prix_Unit_HT]],2)*Tableau1[[#This Row],[Qte_commande]]</f>
        <v>299</v>
      </c>
      <c r="P1714" s="57">
        <f>ROUND(Tableau1[[#This Row],[Prix_Unit_TTC]],2)*Tableau1[[#This Row],[Qte_commande]]</f>
        <v>358.8</v>
      </c>
      <c r="Q1714" s="1">
        <v>1</v>
      </c>
      <c r="R17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4" s="1"/>
      <c r="V1714" s="1"/>
    </row>
    <row r="1715" spans="1:22" ht="14.7" customHeight="1" x14ac:dyDescent="0.25">
      <c r="A1715" s="2">
        <v>43731</v>
      </c>
      <c r="B1715" s="56" t="s">
        <v>351</v>
      </c>
      <c r="C1715" s="1" t="s">
        <v>350</v>
      </c>
      <c r="D1715" s="1" t="s">
        <v>30</v>
      </c>
      <c r="E1715" s="193"/>
      <c r="G1715" s="1" t="s">
        <v>1163</v>
      </c>
      <c r="H1715" s="1" t="s">
        <v>1276</v>
      </c>
      <c r="I1715" s="1" t="s">
        <v>269</v>
      </c>
      <c r="J1715" s="107">
        <v>1</v>
      </c>
      <c r="K1715" s="81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57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57">
        <f>ROUND(Tableau1[[#This Row],[Prix_Unit_HT]],2)*Tableau1[[#This Row],[Qte_commande]]</f>
        <v>299</v>
      </c>
      <c r="P1715" s="57">
        <f>ROUND(Tableau1[[#This Row],[Prix_Unit_TTC]],2)*Tableau1[[#This Row],[Qte_commande]]</f>
        <v>358.8</v>
      </c>
      <c r="Q1715" s="1">
        <v>1</v>
      </c>
      <c r="R17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5" s="1"/>
      <c r="V1715" s="1"/>
    </row>
    <row r="1716" spans="1:22" ht="14.7" customHeight="1" x14ac:dyDescent="0.25">
      <c r="A1716" s="2">
        <v>43731</v>
      </c>
      <c r="B1716" s="56" t="s">
        <v>352</v>
      </c>
      <c r="C1716" s="1" t="s">
        <v>57</v>
      </c>
      <c r="D1716" s="1" t="s">
        <v>30</v>
      </c>
      <c r="E1716" s="193"/>
      <c r="G1716" s="1" t="s">
        <v>1163</v>
      </c>
      <c r="H1716" s="1" t="s">
        <v>1276</v>
      </c>
      <c r="I1716" s="1" t="s">
        <v>269</v>
      </c>
      <c r="J1716" s="107">
        <v>1</v>
      </c>
      <c r="K1716" s="81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57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57">
        <f>ROUND(Tableau1[[#This Row],[Prix_Unit_HT]],2)*Tableau1[[#This Row],[Qte_commande]]</f>
        <v>299</v>
      </c>
      <c r="P1716" s="57">
        <f>ROUND(Tableau1[[#This Row],[Prix_Unit_TTC]],2)*Tableau1[[#This Row],[Qte_commande]]</f>
        <v>358.8</v>
      </c>
      <c r="Q1716" s="1">
        <v>1</v>
      </c>
      <c r="R17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6" s="1"/>
      <c r="V1716" s="1"/>
    </row>
    <row r="1717" spans="1:22" ht="14.7" customHeight="1" x14ac:dyDescent="0.25">
      <c r="A1717" s="2">
        <v>43731</v>
      </c>
      <c r="B1717" s="56" t="s">
        <v>361</v>
      </c>
      <c r="C1717" s="1" t="s">
        <v>360</v>
      </c>
      <c r="D1717" s="1" t="s">
        <v>8</v>
      </c>
      <c r="E1717" s="193"/>
      <c r="G1717" s="1" t="s">
        <v>1163</v>
      </c>
      <c r="H1717" s="1" t="s">
        <v>1276</v>
      </c>
      <c r="I1717" s="1" t="s">
        <v>269</v>
      </c>
      <c r="J1717" s="107">
        <v>1</v>
      </c>
      <c r="K1717" s="81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57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57">
        <f>ROUND(Tableau1[[#This Row],[Prix_Unit_HT]],2)*Tableau1[[#This Row],[Qte_commande]]</f>
        <v>299</v>
      </c>
      <c r="P1717" s="57">
        <f>ROUND(Tableau1[[#This Row],[Prix_Unit_TTC]],2)*Tableau1[[#This Row],[Qte_commande]]</f>
        <v>358.8</v>
      </c>
      <c r="Q1717" s="1">
        <v>1</v>
      </c>
      <c r="R17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7" s="1"/>
      <c r="V1717" s="1"/>
    </row>
    <row r="1718" spans="1:22" ht="14.7" customHeight="1" x14ac:dyDescent="0.25">
      <c r="A1718" s="2">
        <v>43731</v>
      </c>
      <c r="B1718" s="56" t="s">
        <v>354</v>
      </c>
      <c r="C1718" s="1" t="s">
        <v>353</v>
      </c>
      <c r="D1718" s="1" t="s">
        <v>355</v>
      </c>
      <c r="E1718" s="193"/>
      <c r="G1718" s="1" t="s">
        <v>1163</v>
      </c>
      <c r="H1718" s="1" t="s">
        <v>1276</v>
      </c>
      <c r="I1718" s="1" t="s">
        <v>269</v>
      </c>
      <c r="J1718" s="107">
        <v>1</v>
      </c>
      <c r="K1718" s="81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57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57">
        <f>ROUND(Tableau1[[#This Row],[Prix_Unit_HT]],2)*Tableau1[[#This Row],[Qte_commande]]</f>
        <v>299</v>
      </c>
      <c r="P1718" s="57">
        <f>ROUND(Tableau1[[#This Row],[Prix_Unit_TTC]],2)*Tableau1[[#This Row],[Qte_commande]]</f>
        <v>358.8</v>
      </c>
      <c r="Q1718" s="1">
        <v>1</v>
      </c>
      <c r="R17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8" s="1"/>
      <c r="V1718" s="1"/>
    </row>
    <row r="1719" spans="1:22" ht="14.7" customHeight="1" x14ac:dyDescent="0.25">
      <c r="A1719" s="2">
        <v>43731</v>
      </c>
      <c r="B1719" s="56" t="s">
        <v>359</v>
      </c>
      <c r="C1719" s="1" t="s">
        <v>330</v>
      </c>
      <c r="D1719" s="1" t="s">
        <v>313</v>
      </c>
      <c r="E1719" s="193"/>
      <c r="G1719" s="1" t="s">
        <v>1163</v>
      </c>
      <c r="H1719" s="1" t="s">
        <v>1276</v>
      </c>
      <c r="I1719" s="1" t="s">
        <v>269</v>
      </c>
      <c r="J1719" s="107">
        <v>1</v>
      </c>
      <c r="K1719" s="81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57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57">
        <f>ROUND(Tableau1[[#This Row],[Prix_Unit_HT]],2)*Tableau1[[#This Row],[Qte_commande]]</f>
        <v>299</v>
      </c>
      <c r="P1719" s="57">
        <f>ROUND(Tableau1[[#This Row],[Prix_Unit_TTC]],2)*Tableau1[[#This Row],[Qte_commande]]</f>
        <v>358.8</v>
      </c>
      <c r="Q1719" s="1">
        <v>1</v>
      </c>
      <c r="R17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19" s="1"/>
      <c r="V1719" s="1"/>
    </row>
    <row r="1720" spans="1:22" ht="14.7" customHeight="1" x14ac:dyDescent="0.25">
      <c r="A1720" s="2">
        <v>43731</v>
      </c>
      <c r="B1720" s="56" t="s">
        <v>25</v>
      </c>
      <c r="C1720" s="1" t="s">
        <v>9</v>
      </c>
      <c r="D1720" s="1" t="s">
        <v>11</v>
      </c>
      <c r="E1720" s="193"/>
      <c r="G1720" s="1" t="s">
        <v>1247</v>
      </c>
      <c r="H1720" s="1" t="s">
        <v>1275</v>
      </c>
      <c r="I1720" s="1" t="s">
        <v>1237</v>
      </c>
      <c r="J1720" s="56">
        <v>20</v>
      </c>
      <c r="K1720" s="81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57">
        <f>ROUND(Tableau1[[#This Row],[Prix_Unit_HT]],2)*Tableau1[[#This Row],[Qte_commande]]</f>
        <v>388.8</v>
      </c>
      <c r="P1720" s="57">
        <f>ROUND(Tableau1[[#This Row],[Prix_Unit_TTC]],2)*Tableau1[[#This Row],[Qte_commande]]</f>
        <v>408</v>
      </c>
      <c r="Q1720" s="1">
        <v>137.13999999999999</v>
      </c>
      <c r="R17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137.14285714285714</v>
      </c>
      <c r="U1720" s="1"/>
      <c r="V1720" s="1"/>
    </row>
    <row r="1721" spans="1:22" ht="14.7" customHeight="1" x14ac:dyDescent="0.25">
      <c r="A1721" s="2">
        <v>43731</v>
      </c>
      <c r="B1721" s="56" t="s">
        <v>192</v>
      </c>
      <c r="C1721" s="1" t="s">
        <v>64</v>
      </c>
      <c r="D1721" s="1" t="s">
        <v>66</v>
      </c>
      <c r="E1721" s="193"/>
      <c r="G1721" s="1" t="s">
        <v>1247</v>
      </c>
      <c r="H1721" s="1" t="s">
        <v>1275</v>
      </c>
      <c r="I1721" s="1" t="s">
        <v>1237</v>
      </c>
      <c r="J1721" s="56">
        <v>20</v>
      </c>
      <c r="K1721" s="81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57">
        <f>ROUND(Tableau1[[#This Row],[Prix_Unit_HT]],2)*Tableau1[[#This Row],[Qte_commande]]</f>
        <v>116.64000000000001</v>
      </c>
      <c r="P1721" s="57">
        <f>ROUND(Tableau1[[#This Row],[Prix_Unit_TTC]],2)*Tableau1[[#This Row],[Qte_commande]]</f>
        <v>122.39999999999999</v>
      </c>
      <c r="Q1721" s="1">
        <v>41.14</v>
      </c>
      <c r="R17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41.142857142857146</v>
      </c>
      <c r="U1721" s="1"/>
      <c r="V1721" s="1"/>
    </row>
    <row r="1722" spans="1:22" ht="14.7" customHeight="1" x14ac:dyDescent="0.25">
      <c r="A1722" s="2">
        <v>43731</v>
      </c>
      <c r="B1722" s="56" t="s">
        <v>193</v>
      </c>
      <c r="C1722" s="1" t="s">
        <v>61</v>
      </c>
      <c r="D1722" s="1" t="s">
        <v>63</v>
      </c>
      <c r="E1722" s="193"/>
      <c r="G1722" s="1" t="s">
        <v>1247</v>
      </c>
      <c r="H1722" s="1" t="s">
        <v>1275</v>
      </c>
      <c r="I1722" s="1" t="s">
        <v>1237</v>
      </c>
      <c r="J1722" s="56">
        <v>20</v>
      </c>
      <c r="K1722" s="81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57">
        <f>ROUND(Tableau1[[#This Row],[Prix_Unit_HT]],2)*Tableau1[[#This Row],[Qte_commande]]</f>
        <v>194.4</v>
      </c>
      <c r="P1722" s="57">
        <f>ROUND(Tableau1[[#This Row],[Prix_Unit_TTC]],2)*Tableau1[[#This Row],[Qte_commande]]</f>
        <v>204</v>
      </c>
      <c r="Q1722" s="1">
        <v>68.569999999999993</v>
      </c>
      <c r="R17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2" s="1"/>
      <c r="V1722" s="1"/>
    </row>
    <row r="1723" spans="1:22" ht="14.7" customHeight="1" x14ac:dyDescent="0.25">
      <c r="A1723" s="2">
        <v>43731</v>
      </c>
      <c r="B1723" s="56" t="s">
        <v>193</v>
      </c>
      <c r="C1723" s="1" t="s">
        <v>61</v>
      </c>
      <c r="D1723" s="1" t="s">
        <v>63</v>
      </c>
      <c r="E1723" s="193"/>
      <c r="G1723" s="1" t="s">
        <v>1247</v>
      </c>
      <c r="H1723" s="1" t="s">
        <v>1275</v>
      </c>
      <c r="I1723" s="1" t="s">
        <v>1237</v>
      </c>
      <c r="J1723" s="56">
        <v>20</v>
      </c>
      <c r="K1723" s="81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57">
        <f>ROUND(Tableau1[[#This Row],[Prix_Unit_HT]],2)*Tableau1[[#This Row],[Qte_commande]]</f>
        <v>194.4</v>
      </c>
      <c r="P1723" s="57">
        <f>ROUND(Tableau1[[#This Row],[Prix_Unit_TTC]],2)*Tableau1[[#This Row],[Qte_commande]]</f>
        <v>204</v>
      </c>
      <c r="Q1723" s="1">
        <v>68.569999999999993</v>
      </c>
      <c r="R17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3" s="1"/>
      <c r="V1723" s="1"/>
    </row>
    <row r="1724" spans="1:22" ht="14.7" customHeight="1" x14ac:dyDescent="0.25">
      <c r="A1724" s="2">
        <v>43732</v>
      </c>
      <c r="B1724" s="56" t="s">
        <v>246</v>
      </c>
      <c r="C1724" s="1" t="s">
        <v>226</v>
      </c>
      <c r="D1724" s="1" t="s">
        <v>228</v>
      </c>
      <c r="E1724" s="193"/>
      <c r="G1724" s="1" t="s">
        <v>1247</v>
      </c>
      <c r="H1724" s="1" t="s">
        <v>1274</v>
      </c>
      <c r="I1724" s="1" t="s">
        <v>1175</v>
      </c>
      <c r="J1724" s="56">
        <v>70</v>
      </c>
      <c r="K1724" s="81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57">
        <f>ROUND(Tableau1[[#This Row],[Prix_Unit_HT]],2)*Tableau1[[#This Row],[Qte_commande]]</f>
        <v>3007.2</v>
      </c>
      <c r="P1724" s="57">
        <f>ROUND(Tableau1[[#This Row],[Prix_Unit_TTC]],2)*Tableau1[[#This Row],[Qte_commande]]</f>
        <v>3609.6</v>
      </c>
      <c r="Q1724" s="1">
        <v>240</v>
      </c>
      <c r="R17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24" s="1"/>
      <c r="V1724" s="1"/>
    </row>
    <row r="1725" spans="1:22" ht="14.7" customHeight="1" x14ac:dyDescent="0.25">
      <c r="A1725" s="2">
        <v>43734</v>
      </c>
      <c r="B1725" s="56" t="s">
        <v>362</v>
      </c>
      <c r="C1725" s="1" t="s">
        <v>142</v>
      </c>
      <c r="D1725" s="1" t="s">
        <v>144</v>
      </c>
      <c r="E1725" s="193"/>
      <c r="G1725" s="1" t="s">
        <v>1163</v>
      </c>
      <c r="H1725" s="1" t="s">
        <v>1276</v>
      </c>
      <c r="I1725" s="1" t="s">
        <v>269</v>
      </c>
      <c r="J1725" s="107">
        <v>1</v>
      </c>
      <c r="K1725" s="81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57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57">
        <f>ROUND(Tableau1[[#This Row],[Prix_Unit_HT]],2)*Tableau1[[#This Row],[Qte_commande]]</f>
        <v>299</v>
      </c>
      <c r="P1725" s="57">
        <f>ROUND(Tableau1[[#This Row],[Prix_Unit_TTC]],2)*Tableau1[[#This Row],[Qte_commande]]</f>
        <v>358.8</v>
      </c>
      <c r="Q1725" s="1">
        <v>1</v>
      </c>
      <c r="R17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25" s="1"/>
      <c r="V1725" s="1"/>
    </row>
    <row r="1726" spans="1:22" ht="14.7" customHeight="1" x14ac:dyDescent="0.25">
      <c r="A1726" s="2">
        <v>43739</v>
      </c>
      <c r="B1726" s="56" t="s">
        <v>194</v>
      </c>
      <c r="C1726" s="1" t="s">
        <v>64</v>
      </c>
      <c r="D1726" s="1" t="s">
        <v>66</v>
      </c>
      <c r="E1726" s="193"/>
      <c r="G1726" s="1" t="s">
        <v>1247</v>
      </c>
      <c r="H1726" s="1" t="s">
        <v>1274</v>
      </c>
      <c r="I1726" s="1" t="s">
        <v>1175</v>
      </c>
      <c r="J1726" s="56">
        <v>70</v>
      </c>
      <c r="K1726" s="81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57">
        <f>ROUND(Tableau1[[#This Row],[Prix_Unit_HT]],2)*Tableau1[[#This Row],[Qte_commande]]</f>
        <v>1127.7</v>
      </c>
      <c r="P1726" s="57">
        <f>ROUND(Tableau1[[#This Row],[Prix_Unit_TTC]],2)*Tableau1[[#This Row],[Qte_commande]]</f>
        <v>1353.6</v>
      </c>
      <c r="Q1726" s="1">
        <v>90</v>
      </c>
      <c r="R17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  <c r="U1726" s="1"/>
      <c r="V1726" s="1"/>
    </row>
    <row r="1727" spans="1:22" ht="14.7" customHeight="1" x14ac:dyDescent="0.25">
      <c r="A1727" s="2">
        <v>43739</v>
      </c>
      <c r="B1727" s="56" t="s">
        <v>194</v>
      </c>
      <c r="C1727" s="1" t="s">
        <v>64</v>
      </c>
      <c r="D1727" s="1" t="s">
        <v>66</v>
      </c>
      <c r="E1727" s="193"/>
      <c r="G1727" s="1" t="s">
        <v>1247</v>
      </c>
      <c r="H1727" s="1" t="s">
        <v>1274</v>
      </c>
      <c r="I1727" s="1" t="s">
        <v>1175</v>
      </c>
      <c r="J1727" s="56">
        <v>70</v>
      </c>
      <c r="K1727" s="81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57">
        <f>ROUND(Tableau1[[#This Row],[Prix_Unit_HT]],2)*Tableau1[[#This Row],[Qte_commande]]</f>
        <v>1879.5</v>
      </c>
      <c r="P1727" s="57">
        <f>ROUND(Tableau1[[#This Row],[Prix_Unit_TTC]],2)*Tableau1[[#This Row],[Qte_commande]]</f>
        <v>2256</v>
      </c>
      <c r="Q1727" s="1">
        <v>150</v>
      </c>
      <c r="R17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727" s="1"/>
      <c r="V1727" s="1"/>
    </row>
    <row r="1728" spans="1:22" ht="14.7" customHeight="1" x14ac:dyDescent="0.25">
      <c r="A1728" s="2">
        <v>43739</v>
      </c>
      <c r="B1728" s="56" t="s">
        <v>194</v>
      </c>
      <c r="C1728" s="1" t="s">
        <v>64</v>
      </c>
      <c r="D1728" s="1" t="s">
        <v>66</v>
      </c>
      <c r="E1728" s="193"/>
      <c r="G1728" s="1" t="s">
        <v>1247</v>
      </c>
      <c r="H1728" s="1" t="s">
        <v>1275</v>
      </c>
      <c r="I1728" s="1" t="s">
        <v>1241</v>
      </c>
      <c r="J1728" s="56">
        <v>20</v>
      </c>
      <c r="K1728" s="81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57">
        <f>ROUND(Tableau1[[#This Row],[Prix_Unit_HT]],2)*Tableau1[[#This Row],[Qte_commande]]</f>
        <v>194.4</v>
      </c>
      <c r="P1728" s="57">
        <f>ROUND(Tableau1[[#This Row],[Prix_Unit_TTC]],2)*Tableau1[[#This Row],[Qte_commande]]</f>
        <v>204</v>
      </c>
      <c r="Q1728" s="1">
        <v>68.569999999999993</v>
      </c>
      <c r="R17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8" s="1"/>
      <c r="V1728" s="1"/>
    </row>
    <row r="1729" spans="1:22" ht="14.7" customHeight="1" x14ac:dyDescent="0.25">
      <c r="A1729" s="2">
        <v>43739</v>
      </c>
      <c r="B1729" s="56" t="s">
        <v>194</v>
      </c>
      <c r="C1729" s="1" t="s">
        <v>64</v>
      </c>
      <c r="D1729" s="1" t="s">
        <v>66</v>
      </c>
      <c r="E1729" s="193"/>
      <c r="G1729" s="1" t="s">
        <v>1247</v>
      </c>
      <c r="H1729" s="1" t="s">
        <v>1275</v>
      </c>
      <c r="I1729" s="1" t="s">
        <v>1237</v>
      </c>
      <c r="J1729" s="56">
        <v>20</v>
      </c>
      <c r="K1729" s="81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57">
        <f>ROUND(Tableau1[[#This Row],[Prix_Unit_HT]],2)*Tableau1[[#This Row],[Qte_commande]]</f>
        <v>194.4</v>
      </c>
      <c r="P1729" s="57">
        <f>ROUND(Tableau1[[#This Row],[Prix_Unit_TTC]],2)*Tableau1[[#This Row],[Qte_commande]]</f>
        <v>204</v>
      </c>
      <c r="Q1729" s="1">
        <v>68.569999999999993</v>
      </c>
      <c r="R17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29" s="1"/>
      <c r="V1729" s="1"/>
    </row>
    <row r="1730" spans="1:22" ht="14.7" customHeight="1" x14ac:dyDescent="0.25">
      <c r="A1730" s="2">
        <v>43740</v>
      </c>
      <c r="B1730" s="56" t="s">
        <v>363</v>
      </c>
      <c r="C1730" s="1" t="s">
        <v>157</v>
      </c>
      <c r="D1730" s="1" t="s">
        <v>159</v>
      </c>
      <c r="E1730" s="193"/>
      <c r="G1730" s="1" t="s">
        <v>1163</v>
      </c>
      <c r="H1730" s="1" t="s">
        <v>1276</v>
      </c>
      <c r="I1730" s="1" t="s">
        <v>269</v>
      </c>
      <c r="J1730" s="107">
        <v>1</v>
      </c>
      <c r="K1730" s="81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57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57">
        <f>ROUND(Tableau1[[#This Row],[Prix_Unit_HT]],2)*Tableau1[[#This Row],[Qte_commande]]</f>
        <v>598</v>
      </c>
      <c r="P1730" s="57">
        <f>ROUND(Tableau1[[#This Row],[Prix_Unit_TTC]],2)*Tableau1[[#This Row],[Qte_commande]]</f>
        <v>717.6</v>
      </c>
      <c r="Q1730" s="1">
        <v>2</v>
      </c>
      <c r="R17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30" s="1"/>
      <c r="V1730" s="1"/>
    </row>
    <row r="1731" spans="1:22" ht="14.7" customHeight="1" x14ac:dyDescent="0.25">
      <c r="A1731" s="2">
        <v>43741</v>
      </c>
      <c r="B1731" s="56" t="s">
        <v>34</v>
      </c>
      <c r="C1731" s="1" t="s">
        <v>12</v>
      </c>
      <c r="D1731" s="1" t="s">
        <v>14</v>
      </c>
      <c r="E1731" s="193"/>
      <c r="G1731" s="1" t="s">
        <v>1247</v>
      </c>
      <c r="H1731" s="7" t="s">
        <v>1275</v>
      </c>
      <c r="I1731" s="7" t="s">
        <v>1240</v>
      </c>
      <c r="J1731" s="56">
        <v>20</v>
      </c>
      <c r="K1731" s="81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57">
        <f>ROUND(Tableau1[[#This Row],[Prix_Unit_HT]],2)*Tableau1[[#This Row],[Qte_commande]]</f>
        <v>97.2</v>
      </c>
      <c r="P1731" s="57">
        <f>ROUND(Tableau1[[#This Row],[Prix_Unit_TTC]],2)*Tableau1[[#This Row],[Qte_commande]]</f>
        <v>102</v>
      </c>
      <c r="Q1731" s="1">
        <v>34.29</v>
      </c>
      <c r="R17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1" s="1"/>
      <c r="V1731" s="1"/>
    </row>
    <row r="1732" spans="1:22" ht="14.7" customHeight="1" x14ac:dyDescent="0.25">
      <c r="A1732" s="2">
        <v>43741</v>
      </c>
      <c r="B1732" s="56" t="s">
        <v>166</v>
      </c>
      <c r="C1732" s="1" t="s">
        <v>157</v>
      </c>
      <c r="D1732" s="1" t="s">
        <v>159</v>
      </c>
      <c r="E1732" s="193"/>
      <c r="G1732" s="1" t="s">
        <v>1247</v>
      </c>
      <c r="H1732" s="7" t="s">
        <v>1274</v>
      </c>
      <c r="I1732" s="1" t="s">
        <v>1244</v>
      </c>
      <c r="J1732" s="56">
        <v>70</v>
      </c>
      <c r="K1732" s="81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57">
        <f>ROUND(Tableau1[[#This Row],[Prix_Unit_HT]],2)*Tableau1[[#This Row],[Qte_commande]]</f>
        <v>104.46000000000001</v>
      </c>
      <c r="P1732" s="57">
        <f>ROUND(Tableau1[[#This Row],[Prix_Unit_TTC]],2)*Tableau1[[#This Row],[Qte_commande]]</f>
        <v>125.34</v>
      </c>
      <c r="Q1732" s="1">
        <v>6</v>
      </c>
      <c r="R17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32" s="1"/>
      <c r="V1732" s="1"/>
    </row>
    <row r="1733" spans="1:22" ht="14.7" customHeight="1" x14ac:dyDescent="0.25">
      <c r="A1733" s="2">
        <v>43741</v>
      </c>
      <c r="B1733" s="56" t="s">
        <v>34</v>
      </c>
      <c r="C1733" s="1" t="s">
        <v>12</v>
      </c>
      <c r="D1733" s="1" t="s">
        <v>14</v>
      </c>
      <c r="E1733" s="193"/>
      <c r="G1733" s="1" t="s">
        <v>1247</v>
      </c>
      <c r="H1733" s="1" t="s">
        <v>1274</v>
      </c>
      <c r="I1733" s="1" t="s">
        <v>1175</v>
      </c>
      <c r="J1733" s="56">
        <v>100</v>
      </c>
      <c r="K1733" s="81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57">
        <f>ROUND(Tableau1[[#This Row],[Prix_Unit_HT]],2)*Tableau1[[#This Row],[Qte_commande]]</f>
        <v>3078.0000000000005</v>
      </c>
      <c r="P1733" s="57">
        <f>ROUND(Tableau1[[#This Row],[Prix_Unit_TTC]],2)*Tableau1[[#This Row],[Qte_commande]]</f>
        <v>3693.6</v>
      </c>
      <c r="Q1733" s="1">
        <v>257.14</v>
      </c>
      <c r="R17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257.14285714285717</v>
      </c>
      <c r="U1733" s="1"/>
      <c r="V1733" s="1"/>
    </row>
    <row r="1734" spans="1:22" ht="14.7" customHeight="1" x14ac:dyDescent="0.25">
      <c r="A1734" s="2">
        <v>43741</v>
      </c>
      <c r="B1734" s="56" t="s">
        <v>166</v>
      </c>
      <c r="C1734" s="1" t="s">
        <v>157</v>
      </c>
      <c r="D1734" s="1" t="s">
        <v>159</v>
      </c>
      <c r="E1734" s="193"/>
      <c r="G1734" s="1" t="s">
        <v>1247</v>
      </c>
      <c r="H1734" s="1" t="s">
        <v>1274</v>
      </c>
      <c r="I1734" s="1" t="s">
        <v>1175</v>
      </c>
      <c r="J1734" s="56">
        <v>100</v>
      </c>
      <c r="K1734" s="81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57">
        <f>ROUND(Tableau1[[#This Row],[Prix_Unit_HT]],2)*Tableau1[[#This Row],[Qte_commande]]</f>
        <v>5232.6000000000004</v>
      </c>
      <c r="P1734" s="57">
        <f>ROUND(Tableau1[[#This Row],[Prix_Unit_TTC]],2)*Tableau1[[#This Row],[Qte_commande]]</f>
        <v>6279.12</v>
      </c>
      <c r="Q1734" s="1">
        <v>437.14</v>
      </c>
      <c r="R17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734" s="1"/>
      <c r="V1734" s="1"/>
    </row>
    <row r="1735" spans="1:22" ht="14.7" customHeight="1" x14ac:dyDescent="0.25">
      <c r="A1735" s="2">
        <v>43741</v>
      </c>
      <c r="B1735" s="56" t="s">
        <v>77</v>
      </c>
      <c r="C1735" s="1" t="s">
        <v>70</v>
      </c>
      <c r="D1735" s="1" t="s">
        <v>20</v>
      </c>
      <c r="E1735" s="193"/>
      <c r="G1735" s="1" t="s">
        <v>1163</v>
      </c>
      <c r="H1735" s="1" t="s">
        <v>1274</v>
      </c>
      <c r="I1735" s="1" t="s">
        <v>1175</v>
      </c>
      <c r="J1735" s="56">
        <v>175</v>
      </c>
      <c r="K1735" s="81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57">
        <f>ROUND(Tableau1[[#This Row],[Prix_Unit_HT]],2)*Tableau1[[#This Row],[Qte_commande]]</f>
        <v>580.86</v>
      </c>
      <c r="P1735" s="57">
        <f>ROUND(Tableau1[[#This Row],[Prix_Unit_TTC]],2)*Tableau1[[#This Row],[Qte_commande]]</f>
        <v>696.96</v>
      </c>
      <c r="Q1735" s="1">
        <v>45</v>
      </c>
      <c r="R17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  <c r="U1735" s="1"/>
      <c r="V1735" s="1"/>
    </row>
    <row r="1736" spans="1:22" ht="14.7" customHeight="1" x14ac:dyDescent="0.25">
      <c r="A1736" s="2">
        <v>43741</v>
      </c>
      <c r="B1736" s="56" t="s">
        <v>34</v>
      </c>
      <c r="C1736" s="1" t="s">
        <v>12</v>
      </c>
      <c r="D1736" s="1" t="s">
        <v>14</v>
      </c>
      <c r="E1736" s="193"/>
      <c r="G1736" s="1" t="s">
        <v>1247</v>
      </c>
      <c r="H1736" s="1" t="s">
        <v>1274</v>
      </c>
      <c r="I1736" s="1" t="s">
        <v>1177</v>
      </c>
      <c r="J1736" s="56">
        <v>2</v>
      </c>
      <c r="K1736" s="81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57">
        <f>ROUND(Tableau1[[#This Row],[Prix_Unit_HT]],2)*Tableau1[[#This Row],[Qte_commande]]</f>
        <v>76.8</v>
      </c>
      <c r="P1736" s="57">
        <f>ROUND(Tableau1[[#This Row],[Prix_Unit_TTC]],2)*Tableau1[[#This Row],[Qte_commande]]</f>
        <v>91.2</v>
      </c>
      <c r="Q1736" s="1">
        <v>3.43</v>
      </c>
      <c r="R17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3.4285714285714288</v>
      </c>
      <c r="U1736" s="1"/>
      <c r="V1736" s="1"/>
    </row>
    <row r="1737" spans="1:22" ht="14.7" customHeight="1" x14ac:dyDescent="0.25">
      <c r="A1737" s="2">
        <v>43741</v>
      </c>
      <c r="B1737" s="56" t="s">
        <v>34</v>
      </c>
      <c r="C1737" s="1" t="s">
        <v>12</v>
      </c>
      <c r="D1737" s="1" t="s">
        <v>14</v>
      </c>
      <c r="E1737" s="193"/>
      <c r="G1737" s="1" t="s">
        <v>1247</v>
      </c>
      <c r="H1737" s="1" t="s">
        <v>1274</v>
      </c>
      <c r="I1737" s="1" t="s">
        <v>1176</v>
      </c>
      <c r="J1737" s="56">
        <v>70</v>
      </c>
      <c r="K1737" s="81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57">
        <f>ROUND(Tableau1[[#This Row],[Prix_Unit_HT]],2)*Tableau1[[#This Row],[Qte_commande]]</f>
        <v>292.79999999999995</v>
      </c>
      <c r="P1737" s="57">
        <f>ROUND(Tableau1[[#This Row],[Prix_Unit_TTC]],2)*Tableau1[[#This Row],[Qte_commande]]</f>
        <v>351.36</v>
      </c>
      <c r="Q1737" s="1">
        <v>24</v>
      </c>
      <c r="R17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737" s="1"/>
      <c r="V1737" s="1"/>
    </row>
    <row r="1738" spans="1:22" ht="14.7" customHeight="1" x14ac:dyDescent="0.25">
      <c r="A1738" s="2">
        <v>43741</v>
      </c>
      <c r="B1738" s="56" t="s">
        <v>34</v>
      </c>
      <c r="C1738" s="1" t="s">
        <v>12</v>
      </c>
      <c r="D1738" s="1" t="s">
        <v>14</v>
      </c>
      <c r="E1738" s="193"/>
      <c r="G1738" s="1" t="s">
        <v>1247</v>
      </c>
      <c r="H1738" s="1" t="s">
        <v>1274</v>
      </c>
      <c r="I1738" s="7" t="s">
        <v>1190</v>
      </c>
      <c r="J1738" s="56">
        <v>70</v>
      </c>
      <c r="K1738" s="81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57">
        <f>ROUND(Tableau1[[#This Row],[Prix_Unit_HT]],2)*Tableau1[[#This Row],[Qte_commande]]</f>
        <v>240</v>
      </c>
      <c r="P1738" s="57">
        <f>ROUND(Tableau1[[#This Row],[Prix_Unit_TTC]],2)*Tableau1[[#This Row],[Qte_commande]]</f>
        <v>288</v>
      </c>
      <c r="Q1738" s="1">
        <v>12</v>
      </c>
      <c r="R17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38" s="1"/>
      <c r="V1738" s="1"/>
    </row>
    <row r="1739" spans="1:22" ht="14.7" customHeight="1" x14ac:dyDescent="0.25">
      <c r="A1739" s="2">
        <v>43741</v>
      </c>
      <c r="B1739" s="56" t="s">
        <v>77</v>
      </c>
      <c r="C1739" s="1" t="s">
        <v>70</v>
      </c>
      <c r="D1739" s="1" t="s">
        <v>20</v>
      </c>
      <c r="E1739" s="193"/>
      <c r="G1739" s="1" t="s">
        <v>1163</v>
      </c>
      <c r="H1739" s="1" t="s">
        <v>1274</v>
      </c>
      <c r="I1739" s="1" t="s">
        <v>1216</v>
      </c>
      <c r="J1739" s="56">
        <v>100</v>
      </c>
      <c r="K1739" s="81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57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57">
        <f>ROUND(Tableau1[[#This Row],[Prix_Unit_HT]],2)*Tableau1[[#This Row],[Qte_commande]]</f>
        <v>0</v>
      </c>
      <c r="P1739" s="57">
        <f>ROUND(Tableau1[[#This Row],[Prix_Unit_TTC]],2)*Tableau1[[#This Row],[Qte_commande]]</f>
        <v>0</v>
      </c>
      <c r="Q1739" s="1">
        <v>34.29</v>
      </c>
      <c r="R17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39" s="1"/>
      <c r="V1739" s="1"/>
    </row>
    <row r="1740" spans="1:22" ht="14.7" customHeight="1" x14ac:dyDescent="0.25">
      <c r="A1740" s="2">
        <v>43741</v>
      </c>
      <c r="B1740" s="56" t="s">
        <v>34</v>
      </c>
      <c r="C1740" s="1" t="s">
        <v>12</v>
      </c>
      <c r="D1740" s="1" t="s">
        <v>14</v>
      </c>
      <c r="E1740" s="193"/>
      <c r="G1740" s="1" t="s">
        <v>1247</v>
      </c>
      <c r="H1740" s="1" t="s">
        <v>1274</v>
      </c>
      <c r="I1740" s="1" t="s">
        <v>1245</v>
      </c>
      <c r="J1740" s="56">
        <v>70</v>
      </c>
      <c r="K1740" s="81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57">
        <f>ROUND(Tableau1[[#This Row],[Prix_Unit_HT]],2)*Tableau1[[#This Row],[Qte_commande]]</f>
        <v>904.32</v>
      </c>
      <c r="P1740" s="57">
        <f>ROUND(Tableau1[[#This Row],[Prix_Unit_TTC]],2)*Tableau1[[#This Row],[Qte_commande]]</f>
        <v>1085.04</v>
      </c>
      <c r="Q1740" s="1">
        <v>72</v>
      </c>
      <c r="R17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72</v>
      </c>
      <c r="U1740" s="1"/>
      <c r="V1740" s="1"/>
    </row>
    <row r="1741" spans="1:22" ht="14.7" customHeight="1" x14ac:dyDescent="0.25">
      <c r="A1741" s="2">
        <v>43741</v>
      </c>
      <c r="B1741" s="56" t="s">
        <v>34</v>
      </c>
      <c r="C1741" s="1" t="s">
        <v>12</v>
      </c>
      <c r="D1741" s="1" t="s">
        <v>14</v>
      </c>
      <c r="E1741" s="193"/>
      <c r="G1741" s="1" t="s">
        <v>1247</v>
      </c>
      <c r="H1741" s="1" t="s">
        <v>1275</v>
      </c>
      <c r="I1741" s="1" t="s">
        <v>1241</v>
      </c>
      <c r="J1741" s="56">
        <v>20</v>
      </c>
      <c r="K1741" s="81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57">
        <f>ROUND(Tableau1[[#This Row],[Prix_Unit_HT]],2)*Tableau1[[#This Row],[Qte_commande]]</f>
        <v>97.2</v>
      </c>
      <c r="P1741" s="57">
        <f>ROUND(Tableau1[[#This Row],[Prix_Unit_TTC]],2)*Tableau1[[#This Row],[Qte_commande]]</f>
        <v>102</v>
      </c>
      <c r="Q1741" s="1">
        <v>34.29</v>
      </c>
      <c r="R17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41" s="1"/>
      <c r="V1741" s="1"/>
    </row>
    <row r="1742" spans="1:22" ht="14.7" customHeight="1" x14ac:dyDescent="0.25">
      <c r="A1742" s="2">
        <v>43741</v>
      </c>
      <c r="B1742" s="56" t="s">
        <v>34</v>
      </c>
      <c r="C1742" s="1" t="s">
        <v>12</v>
      </c>
      <c r="D1742" s="1" t="s">
        <v>14</v>
      </c>
      <c r="E1742" s="193"/>
      <c r="G1742" s="1" t="s">
        <v>1247</v>
      </c>
      <c r="H1742" s="1" t="s">
        <v>1275</v>
      </c>
      <c r="I1742" s="1" t="s">
        <v>1237</v>
      </c>
      <c r="J1742" s="56">
        <v>20</v>
      </c>
      <c r="K1742" s="81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57">
        <f>ROUND(Tableau1[[#This Row],[Prix_Unit_HT]],2)*Tableau1[[#This Row],[Qte_commande]]</f>
        <v>155.52000000000001</v>
      </c>
      <c r="P1742" s="57">
        <f>ROUND(Tableau1[[#This Row],[Prix_Unit_TTC]],2)*Tableau1[[#This Row],[Qte_commande]]</f>
        <v>163.19999999999999</v>
      </c>
      <c r="Q1742" s="1">
        <v>54.86</v>
      </c>
      <c r="R17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742" s="1"/>
      <c r="V1742" s="1"/>
    </row>
    <row r="1743" spans="1:22" ht="14.7" customHeight="1" x14ac:dyDescent="0.25">
      <c r="A1743" s="2">
        <v>43742</v>
      </c>
      <c r="B1743" s="56" t="s">
        <v>27</v>
      </c>
      <c r="C1743" s="1" t="s">
        <v>26</v>
      </c>
      <c r="D1743" s="1" t="s">
        <v>11</v>
      </c>
      <c r="E1743" s="193"/>
      <c r="G1743" s="1" t="s">
        <v>1163</v>
      </c>
      <c r="H1743" s="7" t="s">
        <v>1275</v>
      </c>
      <c r="I1743" s="7" t="s">
        <v>1239</v>
      </c>
      <c r="J1743" s="56">
        <v>20</v>
      </c>
      <c r="K1743" s="81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57">
        <f>ROUND(Tableau1[[#This Row],[Prix_Unit_HT]],2)*Tableau1[[#This Row],[Qte_commande]]</f>
        <v>42.72</v>
      </c>
      <c r="P1743" s="57">
        <f>ROUND(Tableau1[[#This Row],[Prix_Unit_TTC]],2)*Tableau1[[#This Row],[Qte_commande]]</f>
        <v>45.12</v>
      </c>
      <c r="Q1743" s="1">
        <v>13.71</v>
      </c>
      <c r="R17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3" s="1"/>
      <c r="V1743" s="1"/>
    </row>
    <row r="1744" spans="1:22" ht="14.7" customHeight="1" x14ac:dyDescent="0.25">
      <c r="A1744" s="2">
        <v>43742</v>
      </c>
      <c r="B1744" s="56" t="s">
        <v>27</v>
      </c>
      <c r="C1744" s="1" t="s">
        <v>26</v>
      </c>
      <c r="D1744" s="1" t="s">
        <v>11</v>
      </c>
      <c r="E1744" s="193"/>
      <c r="G1744" s="1" t="s">
        <v>1163</v>
      </c>
      <c r="H1744" s="7" t="s">
        <v>1275</v>
      </c>
      <c r="I1744" s="7" t="s">
        <v>1240</v>
      </c>
      <c r="J1744" s="56">
        <v>20</v>
      </c>
      <c r="K1744" s="81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57">
        <f>ROUND(Tableau1[[#This Row],[Prix_Unit_HT]],2)*Tableau1[[#This Row],[Qte_commande]]</f>
        <v>42.72</v>
      </c>
      <c r="P1744" s="57">
        <f>ROUND(Tableau1[[#This Row],[Prix_Unit_TTC]],2)*Tableau1[[#This Row],[Qte_commande]]</f>
        <v>45.12</v>
      </c>
      <c r="Q1744" s="1">
        <v>13.71</v>
      </c>
      <c r="R17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44" s="1"/>
      <c r="V1744" s="1"/>
    </row>
    <row r="1745" spans="1:22" ht="14.7" customHeight="1" x14ac:dyDescent="0.25">
      <c r="A1745" s="2">
        <v>43742</v>
      </c>
      <c r="B1745" s="56" t="s">
        <v>27</v>
      </c>
      <c r="C1745" s="1" t="s">
        <v>26</v>
      </c>
      <c r="D1745" s="1" t="s">
        <v>11</v>
      </c>
      <c r="E1745" s="193"/>
      <c r="G1745" s="1" t="s">
        <v>1163</v>
      </c>
      <c r="H1745" s="7" t="s">
        <v>1274</v>
      </c>
      <c r="I1745" s="7" t="s">
        <v>1197</v>
      </c>
      <c r="J1745" s="56">
        <v>70</v>
      </c>
      <c r="K1745" s="81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57">
        <f>ROUND(Tableau1[[#This Row],[Prix_Unit_HT]],2)*Tableau1[[#This Row],[Qte_commande]]</f>
        <v>194.45999999999998</v>
      </c>
      <c r="P1745" s="57">
        <f>ROUND(Tableau1[[#This Row],[Prix_Unit_TTC]],2)*Tableau1[[#This Row],[Qte_commande]]</f>
        <v>233.34</v>
      </c>
      <c r="Q1745" s="1">
        <v>6</v>
      </c>
      <c r="R17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5" s="1"/>
      <c r="V1745" s="1"/>
    </row>
    <row r="1746" spans="1:22" ht="14.7" customHeight="1" x14ac:dyDescent="0.25">
      <c r="A1746" s="2">
        <v>43742</v>
      </c>
      <c r="B1746" s="56" t="s">
        <v>27</v>
      </c>
      <c r="C1746" s="1" t="s">
        <v>26</v>
      </c>
      <c r="D1746" s="1" t="s">
        <v>11</v>
      </c>
      <c r="E1746" s="193"/>
      <c r="G1746" s="1" t="s">
        <v>1163</v>
      </c>
      <c r="H1746" s="1" t="s">
        <v>1274</v>
      </c>
      <c r="I1746" s="1" t="s">
        <v>1188</v>
      </c>
      <c r="J1746" s="56">
        <v>70</v>
      </c>
      <c r="K1746" s="81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57">
        <f>ROUND(Tableau1[[#This Row],[Prix_Unit_HT]],2)*Tableau1[[#This Row],[Qte_commande]]</f>
        <v>111.06</v>
      </c>
      <c r="P1746" s="57">
        <f>ROUND(Tableau1[[#This Row],[Prix_Unit_TTC]],2)*Tableau1[[#This Row],[Qte_commande]]</f>
        <v>133.26</v>
      </c>
      <c r="Q1746" s="1">
        <v>6</v>
      </c>
      <c r="R17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6" s="1"/>
      <c r="V1746" s="1"/>
    </row>
    <row r="1747" spans="1:22" ht="14.7" customHeight="1" x14ac:dyDescent="0.25">
      <c r="A1747" s="2">
        <v>43742</v>
      </c>
      <c r="B1747" s="56" t="s">
        <v>27</v>
      </c>
      <c r="C1747" s="1" t="s">
        <v>26</v>
      </c>
      <c r="D1747" s="1" t="s">
        <v>11</v>
      </c>
      <c r="E1747" s="193"/>
      <c r="G1747" s="1" t="s">
        <v>1163</v>
      </c>
      <c r="H1747" s="1" t="s">
        <v>1274</v>
      </c>
      <c r="I1747" s="7" t="s">
        <v>1190</v>
      </c>
      <c r="J1747" s="56">
        <v>70</v>
      </c>
      <c r="K1747" s="81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57">
        <f>ROUND(Tableau1[[#This Row],[Prix_Unit_HT]],2)*Tableau1[[#This Row],[Qte_commande]]</f>
        <v>128.94</v>
      </c>
      <c r="P1747" s="57">
        <f>ROUND(Tableau1[[#This Row],[Prix_Unit_TTC]],2)*Tableau1[[#This Row],[Qte_commande]]</f>
        <v>154.74</v>
      </c>
      <c r="Q1747" s="1">
        <v>6</v>
      </c>
      <c r="R17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7" s="1"/>
      <c r="V1747" s="1"/>
    </row>
    <row r="1748" spans="1:22" ht="14.7" customHeight="1" x14ac:dyDescent="0.25">
      <c r="A1748" s="2">
        <v>43742</v>
      </c>
      <c r="B1748" s="56" t="s">
        <v>27</v>
      </c>
      <c r="C1748" s="1" t="s">
        <v>26</v>
      </c>
      <c r="D1748" s="1" t="s">
        <v>11</v>
      </c>
      <c r="E1748" s="193"/>
      <c r="G1748" s="1" t="s">
        <v>1163</v>
      </c>
      <c r="H1748" s="1" t="s">
        <v>1274</v>
      </c>
      <c r="I1748" s="7" t="s">
        <v>1194</v>
      </c>
      <c r="J1748" s="56">
        <v>70</v>
      </c>
      <c r="K1748" s="81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57">
        <f>ROUND(Tableau1[[#This Row],[Prix_Unit_HT]],2)*Tableau1[[#This Row],[Qte_commande]]</f>
        <v>179.7</v>
      </c>
      <c r="P1748" s="57">
        <f>ROUND(Tableau1[[#This Row],[Prix_Unit_TTC]],2)*Tableau1[[#This Row],[Qte_commande]]</f>
        <v>215.64</v>
      </c>
      <c r="Q1748" s="1">
        <v>6</v>
      </c>
      <c r="R17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8" s="1"/>
      <c r="V1748" s="1"/>
    </row>
    <row r="1749" spans="1:22" ht="14.7" customHeight="1" x14ac:dyDescent="0.25">
      <c r="A1749" s="2">
        <v>43742</v>
      </c>
      <c r="B1749" s="56" t="s">
        <v>27</v>
      </c>
      <c r="C1749" s="1" t="s">
        <v>26</v>
      </c>
      <c r="D1749" s="1" t="s">
        <v>11</v>
      </c>
      <c r="E1749" s="193"/>
      <c r="G1749" s="1" t="s">
        <v>1163</v>
      </c>
      <c r="H1749" s="1" t="s">
        <v>1274</v>
      </c>
      <c r="I1749" s="1" t="s">
        <v>1189</v>
      </c>
      <c r="J1749" s="56">
        <v>70</v>
      </c>
      <c r="K1749" s="81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57">
        <f>ROUND(Tableau1[[#This Row],[Prix_Unit_HT]],2)*Tableau1[[#This Row],[Qte_commande]]</f>
        <v>101.10000000000001</v>
      </c>
      <c r="P1749" s="57">
        <f>ROUND(Tableau1[[#This Row],[Prix_Unit_TTC]],2)*Tableau1[[#This Row],[Qte_commande]]</f>
        <v>121.38</v>
      </c>
      <c r="Q1749" s="1">
        <v>6</v>
      </c>
      <c r="R17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49" s="1"/>
      <c r="V1749" s="1"/>
    </row>
    <row r="1750" spans="1:22" ht="14.7" customHeight="1" x14ac:dyDescent="0.25">
      <c r="A1750" s="2">
        <v>43742</v>
      </c>
      <c r="B1750" s="56" t="s">
        <v>27</v>
      </c>
      <c r="C1750" s="1" t="s">
        <v>26</v>
      </c>
      <c r="D1750" s="1" t="s">
        <v>11</v>
      </c>
      <c r="E1750" s="193"/>
      <c r="G1750" s="1" t="s">
        <v>1163</v>
      </c>
      <c r="H1750" s="1" t="s">
        <v>1275</v>
      </c>
      <c r="I1750" s="1" t="s">
        <v>1241</v>
      </c>
      <c r="J1750" s="56">
        <v>20</v>
      </c>
      <c r="K1750" s="81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57">
        <f>ROUND(Tableau1[[#This Row],[Prix_Unit_HT]],2)*Tableau1[[#This Row],[Qte_commande]]</f>
        <v>21.36</v>
      </c>
      <c r="P1750" s="57">
        <f>ROUND(Tableau1[[#This Row],[Prix_Unit_TTC]],2)*Tableau1[[#This Row],[Qte_commande]]</f>
        <v>22.56</v>
      </c>
      <c r="Q1750" s="1">
        <v>6.86</v>
      </c>
      <c r="R17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750" s="1"/>
      <c r="V1750" s="1"/>
    </row>
    <row r="1751" spans="1:22" ht="14.7" customHeight="1" x14ac:dyDescent="0.25">
      <c r="A1751" s="2">
        <v>43745</v>
      </c>
      <c r="B1751" s="56" t="s">
        <v>209</v>
      </c>
      <c r="C1751" s="1" t="s">
        <v>64</v>
      </c>
      <c r="D1751" s="1" t="s">
        <v>66</v>
      </c>
      <c r="E1751" s="193"/>
      <c r="G1751" s="1" t="s">
        <v>1247</v>
      </c>
      <c r="H1751" s="1" t="s">
        <v>1274</v>
      </c>
      <c r="I1751" s="1" t="s">
        <v>1175</v>
      </c>
      <c r="J1751" s="56">
        <v>70</v>
      </c>
      <c r="K1751" s="81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57">
        <f>ROUND(Tableau1[[#This Row],[Prix_Unit_HT]],2)*Tableau1[[#This Row],[Qte_commande]]</f>
        <v>3007.2</v>
      </c>
      <c r="P1751" s="57">
        <f>ROUND(Tableau1[[#This Row],[Prix_Unit_TTC]],2)*Tableau1[[#This Row],[Qte_commande]]</f>
        <v>3609.6</v>
      </c>
      <c r="Q1751" s="1">
        <v>240</v>
      </c>
      <c r="R17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1" s="1"/>
      <c r="V1751" s="1"/>
    </row>
    <row r="1752" spans="1:22" ht="14.7" customHeight="1" x14ac:dyDescent="0.25">
      <c r="A1752" s="2">
        <v>43745</v>
      </c>
      <c r="B1752" s="56" t="s">
        <v>209</v>
      </c>
      <c r="C1752" s="1" t="s">
        <v>64</v>
      </c>
      <c r="D1752" s="1" t="s">
        <v>66</v>
      </c>
      <c r="E1752" s="193"/>
      <c r="G1752" s="1" t="s">
        <v>1163</v>
      </c>
      <c r="H1752" s="1" t="s">
        <v>1275</v>
      </c>
      <c r="I1752" s="1" t="s">
        <v>1243</v>
      </c>
      <c r="J1752" s="56">
        <v>20</v>
      </c>
      <c r="K1752" s="81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57">
        <f>ROUND(Tableau1[[#This Row],[Prix_Unit_HT]],2)*Tableau1[[#This Row],[Qte_commande]]</f>
        <v>213.6</v>
      </c>
      <c r="P1752" s="57">
        <f>ROUND(Tableau1[[#This Row],[Prix_Unit_TTC]],2)*Tableau1[[#This Row],[Qte_commande]]</f>
        <v>225.6</v>
      </c>
      <c r="Q1752" s="1">
        <v>68.569999999999993</v>
      </c>
      <c r="R17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52" s="1"/>
      <c r="V1752" s="1"/>
    </row>
    <row r="1753" spans="1:22" ht="14.7" customHeight="1" x14ac:dyDescent="0.25">
      <c r="A1753" s="2">
        <v>43755</v>
      </c>
      <c r="B1753" s="56" t="s">
        <v>247</v>
      </c>
      <c r="C1753" s="1" t="s">
        <v>226</v>
      </c>
      <c r="D1753" s="1" t="s">
        <v>228</v>
      </c>
      <c r="E1753" s="193"/>
      <c r="G1753" s="1" t="s">
        <v>1247</v>
      </c>
      <c r="H1753" s="1" t="s">
        <v>1274</v>
      </c>
      <c r="I1753" s="1" t="s">
        <v>1175</v>
      </c>
      <c r="J1753" s="56">
        <v>70</v>
      </c>
      <c r="K1753" s="81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57">
        <f>ROUND(Tableau1[[#This Row],[Prix_Unit_HT]],2)*Tableau1[[#This Row],[Qte_commande]]</f>
        <v>3007.2</v>
      </c>
      <c r="P1753" s="57">
        <f>ROUND(Tableau1[[#This Row],[Prix_Unit_TTC]],2)*Tableau1[[#This Row],[Qte_commande]]</f>
        <v>3609.6</v>
      </c>
      <c r="Q1753" s="1">
        <v>240</v>
      </c>
      <c r="R17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53" s="1"/>
      <c r="V1753" s="1"/>
    </row>
    <row r="1754" spans="1:22" ht="14.7" customHeight="1" x14ac:dyDescent="0.25">
      <c r="A1754" s="2">
        <v>43755</v>
      </c>
      <c r="B1754" s="56" t="s">
        <v>377</v>
      </c>
      <c r="C1754" s="1" t="s">
        <v>376</v>
      </c>
      <c r="D1754" s="1" t="s">
        <v>378</v>
      </c>
      <c r="E1754" s="193"/>
      <c r="G1754" s="1" t="s">
        <v>1163</v>
      </c>
      <c r="H1754" s="1" t="s">
        <v>1276</v>
      </c>
      <c r="I1754" s="1" t="s">
        <v>269</v>
      </c>
      <c r="J1754" s="107">
        <v>1</v>
      </c>
      <c r="K1754" s="81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57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57">
        <f>ROUND(Tableau1[[#This Row],[Prix_Unit_HT]],2)*Tableau1[[#This Row],[Qte_commande]]</f>
        <v>299</v>
      </c>
      <c r="P1754" s="57">
        <f>ROUND(Tableau1[[#This Row],[Prix_Unit_TTC]],2)*Tableau1[[#This Row],[Qte_commande]]</f>
        <v>358.8</v>
      </c>
      <c r="Q1754" s="1">
        <v>1</v>
      </c>
      <c r="R17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4" s="1"/>
      <c r="V1754" s="1"/>
    </row>
    <row r="1755" spans="1:22" ht="14.7" customHeight="1" x14ac:dyDescent="0.25">
      <c r="A1755" s="2">
        <v>43755</v>
      </c>
      <c r="B1755" s="56" t="s">
        <v>375</v>
      </c>
      <c r="C1755" s="1" t="s">
        <v>374</v>
      </c>
      <c r="D1755" s="1" t="s">
        <v>4</v>
      </c>
      <c r="E1755" s="193"/>
      <c r="G1755" s="1" t="s">
        <v>1163</v>
      </c>
      <c r="H1755" s="1" t="s">
        <v>1276</v>
      </c>
      <c r="I1755" s="1" t="s">
        <v>269</v>
      </c>
      <c r="J1755" s="107">
        <v>1</v>
      </c>
      <c r="K1755" s="81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57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57">
        <f>ROUND(Tableau1[[#This Row],[Prix_Unit_HT]],2)*Tableau1[[#This Row],[Qte_commande]]</f>
        <v>299</v>
      </c>
      <c r="P1755" s="57">
        <f>ROUND(Tableau1[[#This Row],[Prix_Unit_TTC]],2)*Tableau1[[#This Row],[Qte_commande]]</f>
        <v>358.8</v>
      </c>
      <c r="Q1755" s="1">
        <v>1</v>
      </c>
      <c r="R17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5" s="1"/>
      <c r="V1755" s="1"/>
    </row>
    <row r="1756" spans="1:22" ht="14.7" customHeight="1" x14ac:dyDescent="0.25">
      <c r="A1756" s="2">
        <v>43755</v>
      </c>
      <c r="B1756" s="56" t="s">
        <v>365</v>
      </c>
      <c r="C1756" s="1" t="s">
        <v>364</v>
      </c>
      <c r="D1756" s="1" t="s">
        <v>14</v>
      </c>
      <c r="E1756" s="193"/>
      <c r="G1756" s="1" t="s">
        <v>1163</v>
      </c>
      <c r="H1756" s="1" t="s">
        <v>1276</v>
      </c>
      <c r="I1756" s="1" t="s">
        <v>269</v>
      </c>
      <c r="J1756" s="107">
        <v>1</v>
      </c>
      <c r="K1756" s="81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57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57">
        <f>ROUND(Tableau1[[#This Row],[Prix_Unit_HT]],2)*Tableau1[[#This Row],[Qte_commande]]</f>
        <v>299</v>
      </c>
      <c r="P1756" s="57">
        <f>ROUND(Tableau1[[#This Row],[Prix_Unit_TTC]],2)*Tableau1[[#This Row],[Qte_commande]]</f>
        <v>358.8</v>
      </c>
      <c r="Q1756" s="1">
        <v>1</v>
      </c>
      <c r="R17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6" s="1"/>
      <c r="V1756" s="1"/>
    </row>
    <row r="1757" spans="1:22" ht="14.7" customHeight="1" x14ac:dyDescent="0.25">
      <c r="A1757" s="2">
        <v>43755</v>
      </c>
      <c r="B1757" s="56" t="s">
        <v>372</v>
      </c>
      <c r="C1757" s="1" t="s">
        <v>371</v>
      </c>
      <c r="D1757" s="1" t="s">
        <v>373</v>
      </c>
      <c r="E1757" s="193"/>
      <c r="G1757" s="1" t="s">
        <v>1163</v>
      </c>
      <c r="H1757" s="1" t="s">
        <v>1276</v>
      </c>
      <c r="I1757" s="1" t="s">
        <v>269</v>
      </c>
      <c r="J1757" s="107">
        <v>1</v>
      </c>
      <c r="K1757" s="81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57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57">
        <f>ROUND(Tableau1[[#This Row],[Prix_Unit_HT]],2)*Tableau1[[#This Row],[Qte_commande]]</f>
        <v>299</v>
      </c>
      <c r="P1757" s="57">
        <f>ROUND(Tableau1[[#This Row],[Prix_Unit_TTC]],2)*Tableau1[[#This Row],[Qte_commande]]</f>
        <v>358.8</v>
      </c>
      <c r="Q1757" s="1">
        <v>1</v>
      </c>
      <c r="R17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7" s="1"/>
      <c r="V1757" s="1"/>
    </row>
    <row r="1758" spans="1:22" ht="14.7" customHeight="1" x14ac:dyDescent="0.25">
      <c r="A1758" s="2">
        <v>43755</v>
      </c>
      <c r="B1758" s="56" t="s">
        <v>370</v>
      </c>
      <c r="C1758" s="1" t="s">
        <v>369</v>
      </c>
      <c r="D1758" s="1" t="s">
        <v>11</v>
      </c>
      <c r="E1758" s="193"/>
      <c r="G1758" s="1" t="s">
        <v>1163</v>
      </c>
      <c r="H1758" s="1" t="s">
        <v>1276</v>
      </c>
      <c r="I1758" s="1" t="s">
        <v>269</v>
      </c>
      <c r="J1758" s="107">
        <v>1</v>
      </c>
      <c r="K1758" s="81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57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57">
        <f>ROUND(Tableau1[[#This Row],[Prix_Unit_HT]],2)*Tableau1[[#This Row],[Qte_commande]]</f>
        <v>299</v>
      </c>
      <c r="P1758" s="57">
        <f>ROUND(Tableau1[[#This Row],[Prix_Unit_TTC]],2)*Tableau1[[#This Row],[Qte_commande]]</f>
        <v>358.8</v>
      </c>
      <c r="Q1758" s="1">
        <v>1</v>
      </c>
      <c r="R17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8" s="1"/>
      <c r="V1758" s="1"/>
    </row>
    <row r="1759" spans="1:22" ht="14.7" customHeight="1" x14ac:dyDescent="0.25">
      <c r="A1759" s="2">
        <v>43755</v>
      </c>
      <c r="B1759" s="56" t="s">
        <v>367</v>
      </c>
      <c r="C1759" s="1" t="s">
        <v>366</v>
      </c>
      <c r="D1759" s="1" t="s">
        <v>368</v>
      </c>
      <c r="E1759" s="193"/>
      <c r="G1759" s="1" t="s">
        <v>1163</v>
      </c>
      <c r="H1759" s="1" t="s">
        <v>1276</v>
      </c>
      <c r="I1759" s="1" t="s">
        <v>269</v>
      </c>
      <c r="J1759" s="107">
        <v>1</v>
      </c>
      <c r="K1759" s="81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57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57">
        <f>ROUND(Tableau1[[#This Row],[Prix_Unit_HT]],2)*Tableau1[[#This Row],[Qte_commande]]</f>
        <v>299</v>
      </c>
      <c r="P1759" s="57">
        <f>ROUND(Tableau1[[#This Row],[Prix_Unit_TTC]],2)*Tableau1[[#This Row],[Qte_commande]]</f>
        <v>358.8</v>
      </c>
      <c r="Q1759" s="1">
        <v>1</v>
      </c>
      <c r="R17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59" s="1"/>
      <c r="V1759" s="1"/>
    </row>
    <row r="1760" spans="1:22" ht="14.7" customHeight="1" x14ac:dyDescent="0.25">
      <c r="A1760" s="2">
        <v>43756</v>
      </c>
      <c r="B1760" s="56" t="s">
        <v>117</v>
      </c>
      <c r="C1760" s="1" t="s">
        <v>111</v>
      </c>
      <c r="D1760" s="1" t="s">
        <v>113</v>
      </c>
      <c r="E1760" s="193"/>
      <c r="G1760" s="1" t="s">
        <v>1163</v>
      </c>
      <c r="H1760" s="7" t="s">
        <v>1274</v>
      </c>
      <c r="I1760" s="7" t="s">
        <v>1197</v>
      </c>
      <c r="J1760" s="56">
        <v>70</v>
      </c>
      <c r="K1760" s="81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57">
        <f>ROUND(Tableau1[[#This Row],[Prix_Unit_HT]],2)*Tableau1[[#This Row],[Qte_commande]]</f>
        <v>388.91999999999996</v>
      </c>
      <c r="P1760" s="57">
        <f>ROUND(Tableau1[[#This Row],[Prix_Unit_TTC]],2)*Tableau1[[#This Row],[Qte_commande]]</f>
        <v>466.68</v>
      </c>
      <c r="Q1760" s="1">
        <v>12</v>
      </c>
      <c r="R17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0" s="1"/>
      <c r="V1760" s="1"/>
    </row>
    <row r="1761" spans="1:22" ht="14.7" customHeight="1" x14ac:dyDescent="0.25">
      <c r="A1761" s="2">
        <v>43756</v>
      </c>
      <c r="B1761" s="56" t="s">
        <v>119</v>
      </c>
      <c r="C1761" s="1" t="s">
        <v>118</v>
      </c>
      <c r="D1761" s="1" t="s">
        <v>120</v>
      </c>
      <c r="E1761" s="193"/>
      <c r="G1761" s="1" t="s">
        <v>1163</v>
      </c>
      <c r="H1761" s="1" t="s">
        <v>1274</v>
      </c>
      <c r="I1761" s="1" t="s">
        <v>1175</v>
      </c>
      <c r="J1761" s="56">
        <v>175</v>
      </c>
      <c r="K1761" s="81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57">
        <f>ROUND(Tableau1[[#This Row],[Prix_Unit_HT]],2)*Tableau1[[#This Row],[Qte_commande]]</f>
        <v>193.62</v>
      </c>
      <c r="P1761" s="57">
        <f>ROUND(Tableau1[[#This Row],[Prix_Unit_TTC]],2)*Tableau1[[#This Row],[Qte_commande]]</f>
        <v>232.32</v>
      </c>
      <c r="Q1761" s="1">
        <v>15</v>
      </c>
      <c r="R17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761" s="1"/>
      <c r="V1761" s="1"/>
    </row>
    <row r="1762" spans="1:22" ht="14.7" customHeight="1" x14ac:dyDescent="0.25">
      <c r="A1762" s="2">
        <v>43756</v>
      </c>
      <c r="B1762" s="56" t="s">
        <v>211</v>
      </c>
      <c r="C1762" s="1" t="s">
        <v>210</v>
      </c>
      <c r="D1762" s="1" t="s">
        <v>20</v>
      </c>
      <c r="E1762" s="193"/>
      <c r="G1762" s="1" t="s">
        <v>1163</v>
      </c>
      <c r="H1762" s="1" t="s">
        <v>1275</v>
      </c>
      <c r="I1762" s="1" t="s">
        <v>1243</v>
      </c>
      <c r="J1762" s="56">
        <v>20</v>
      </c>
      <c r="K1762" s="81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57">
        <f>ROUND(Tableau1[[#This Row],[Prix_Unit_HT]],2)*Tableau1[[#This Row],[Qte_commande]]</f>
        <v>64.08</v>
      </c>
      <c r="P1762" s="57">
        <f>ROUND(Tableau1[[#This Row],[Prix_Unit_TTC]],2)*Tableau1[[#This Row],[Qte_commande]]</f>
        <v>67.679999999999993</v>
      </c>
      <c r="Q1762" s="1">
        <v>20.57</v>
      </c>
      <c r="R17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  <c r="U1762" s="1"/>
      <c r="V1762" s="1"/>
    </row>
    <row r="1763" spans="1:22" ht="14.7" customHeight="1" x14ac:dyDescent="0.25">
      <c r="A1763" s="2">
        <v>43756</v>
      </c>
      <c r="B1763" s="56" t="s">
        <v>117</v>
      </c>
      <c r="C1763" s="1" t="s">
        <v>111</v>
      </c>
      <c r="D1763" s="1" t="s">
        <v>113</v>
      </c>
      <c r="E1763" s="193"/>
      <c r="G1763" s="1" t="s">
        <v>1163</v>
      </c>
      <c r="H1763" s="1" t="s">
        <v>1274</v>
      </c>
      <c r="I1763" s="1" t="s">
        <v>1188</v>
      </c>
      <c r="J1763" s="56">
        <v>70</v>
      </c>
      <c r="K1763" s="81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57">
        <f>ROUND(Tableau1[[#This Row],[Prix_Unit_HT]],2)*Tableau1[[#This Row],[Qte_commande]]</f>
        <v>222.12</v>
      </c>
      <c r="P1763" s="57">
        <f>ROUND(Tableau1[[#This Row],[Prix_Unit_TTC]],2)*Tableau1[[#This Row],[Qte_commande]]</f>
        <v>266.52</v>
      </c>
      <c r="Q1763" s="1">
        <v>12</v>
      </c>
      <c r="R17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3" s="1"/>
      <c r="V1763" s="1"/>
    </row>
    <row r="1764" spans="1:22" ht="14.7" customHeight="1" x14ac:dyDescent="0.25">
      <c r="A1764" s="2">
        <v>43756</v>
      </c>
      <c r="B1764" s="56" t="s">
        <v>115</v>
      </c>
      <c r="C1764" s="1" t="s">
        <v>114</v>
      </c>
      <c r="D1764" s="1" t="s">
        <v>116</v>
      </c>
      <c r="E1764" s="193"/>
      <c r="G1764" s="1" t="s">
        <v>1163</v>
      </c>
      <c r="H1764" s="1" t="s">
        <v>1274</v>
      </c>
      <c r="I1764" s="1" t="s">
        <v>1188</v>
      </c>
      <c r="J1764" s="56">
        <v>70</v>
      </c>
      <c r="K1764" s="81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57">
        <f>ROUND(Tableau1[[#This Row],[Prix_Unit_HT]],2)*Tableau1[[#This Row],[Qte_commande]]</f>
        <v>111.06</v>
      </c>
      <c r="P1764" s="57">
        <f>ROUND(Tableau1[[#This Row],[Prix_Unit_TTC]],2)*Tableau1[[#This Row],[Qte_commande]]</f>
        <v>133.26</v>
      </c>
      <c r="Q1764" s="1">
        <v>6</v>
      </c>
      <c r="R17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4" s="1"/>
      <c r="V1764" s="1"/>
    </row>
    <row r="1765" spans="1:22" ht="14.7" customHeight="1" x14ac:dyDescent="0.25">
      <c r="A1765" s="2">
        <v>43756</v>
      </c>
      <c r="B1765" s="56" t="s">
        <v>119</v>
      </c>
      <c r="C1765" s="1" t="s">
        <v>118</v>
      </c>
      <c r="D1765" s="1" t="s">
        <v>120</v>
      </c>
      <c r="E1765" s="193"/>
      <c r="G1765" s="1" t="s">
        <v>1163</v>
      </c>
      <c r="H1765" s="1" t="s">
        <v>1274</v>
      </c>
      <c r="I1765" s="1" t="s">
        <v>1188</v>
      </c>
      <c r="J1765" s="56">
        <v>70</v>
      </c>
      <c r="K1765" s="81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57">
        <f>ROUND(Tableau1[[#This Row],[Prix_Unit_HT]],2)*Tableau1[[#This Row],[Qte_commande]]</f>
        <v>111.06</v>
      </c>
      <c r="P1765" s="57">
        <f>ROUND(Tableau1[[#This Row],[Prix_Unit_TTC]],2)*Tableau1[[#This Row],[Qte_commande]]</f>
        <v>133.26</v>
      </c>
      <c r="Q1765" s="1">
        <v>6</v>
      </c>
      <c r="R17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5" s="1"/>
      <c r="V1765" s="1"/>
    </row>
    <row r="1766" spans="1:22" ht="14.7" customHeight="1" x14ac:dyDescent="0.25">
      <c r="A1766" s="2">
        <v>43756</v>
      </c>
      <c r="B1766" s="56" t="s">
        <v>117</v>
      </c>
      <c r="C1766" s="1" t="s">
        <v>111</v>
      </c>
      <c r="D1766" s="1" t="s">
        <v>113</v>
      </c>
      <c r="E1766" s="193"/>
      <c r="G1766" s="1" t="s">
        <v>1163</v>
      </c>
      <c r="H1766" s="1" t="s">
        <v>1274</v>
      </c>
      <c r="I1766" s="1" t="s">
        <v>1189</v>
      </c>
      <c r="J1766" s="56">
        <v>70</v>
      </c>
      <c r="K1766" s="81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57">
        <f>ROUND(Tableau1[[#This Row],[Prix_Unit_HT]],2)*Tableau1[[#This Row],[Qte_commande]]</f>
        <v>202.20000000000002</v>
      </c>
      <c r="P1766" s="57">
        <f>ROUND(Tableau1[[#This Row],[Prix_Unit_TTC]],2)*Tableau1[[#This Row],[Qte_commande]]</f>
        <v>242.76</v>
      </c>
      <c r="Q1766" s="1">
        <v>12</v>
      </c>
      <c r="R17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66" s="1"/>
      <c r="V1766" s="1"/>
    </row>
    <row r="1767" spans="1:22" ht="14.7" customHeight="1" x14ac:dyDescent="0.25">
      <c r="A1767" s="2">
        <v>43756</v>
      </c>
      <c r="B1767" s="56" t="s">
        <v>115</v>
      </c>
      <c r="C1767" s="1" t="s">
        <v>114</v>
      </c>
      <c r="D1767" s="1" t="s">
        <v>116</v>
      </c>
      <c r="E1767" s="193"/>
      <c r="G1767" s="1" t="s">
        <v>1163</v>
      </c>
      <c r="H1767" s="1" t="s">
        <v>1274</v>
      </c>
      <c r="I1767" s="1" t="s">
        <v>1189</v>
      </c>
      <c r="J1767" s="56">
        <v>70</v>
      </c>
      <c r="K1767" s="81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57">
        <f>ROUND(Tableau1[[#This Row],[Prix_Unit_HT]],2)*Tableau1[[#This Row],[Qte_commande]]</f>
        <v>101.10000000000001</v>
      </c>
      <c r="P1767" s="57">
        <f>ROUND(Tableau1[[#This Row],[Prix_Unit_TTC]],2)*Tableau1[[#This Row],[Qte_commande]]</f>
        <v>121.38</v>
      </c>
      <c r="Q1767" s="1">
        <v>6</v>
      </c>
      <c r="R17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67" s="1"/>
      <c r="V1767" s="1"/>
    </row>
    <row r="1768" spans="1:22" ht="14.7" customHeight="1" x14ac:dyDescent="0.25">
      <c r="A1768" s="2">
        <v>43759</v>
      </c>
      <c r="B1768" s="56" t="s">
        <v>36</v>
      </c>
      <c r="C1768" s="1" t="s">
        <v>35</v>
      </c>
      <c r="D1768" s="1" t="s">
        <v>37</v>
      </c>
      <c r="E1768" s="193"/>
      <c r="G1768" s="1" t="s">
        <v>1163</v>
      </c>
      <c r="H1768" s="1" t="s">
        <v>1274</v>
      </c>
      <c r="I1768" s="1" t="s">
        <v>1226</v>
      </c>
      <c r="J1768" s="56">
        <v>70</v>
      </c>
      <c r="K1768" s="81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57">
        <f>ROUND(Tableau1[[#This Row],[Prix_Unit_HT]],2)*Tableau1[[#This Row],[Qte_commande]]</f>
        <v>53.7</v>
      </c>
      <c r="P1768" s="57">
        <f>ROUND(Tableau1[[#This Row],[Prix_Unit_TTC]],2)*Tableau1[[#This Row],[Qte_commande]]</f>
        <v>64.44</v>
      </c>
      <c r="Q1768" s="1">
        <v>2</v>
      </c>
      <c r="R17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68" s="1"/>
      <c r="V1768" s="1"/>
    </row>
    <row r="1769" spans="1:22" ht="14.7" customHeight="1" x14ac:dyDescent="0.25">
      <c r="A1769" s="2">
        <v>43759</v>
      </c>
      <c r="B1769" s="56" t="s">
        <v>41</v>
      </c>
      <c r="C1769" s="1" t="s">
        <v>35</v>
      </c>
      <c r="D1769" s="1" t="s">
        <v>37</v>
      </c>
      <c r="E1769" s="193"/>
      <c r="G1769" s="1" t="s">
        <v>1163</v>
      </c>
      <c r="H1769" s="1" t="s">
        <v>1274</v>
      </c>
      <c r="I1769" s="1" t="s">
        <v>1226</v>
      </c>
      <c r="J1769" s="56">
        <v>70</v>
      </c>
      <c r="K1769" s="81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57">
        <f>ROUND(Tableau1[[#This Row],[Prix_Unit_HT]],2)*Tableau1[[#This Row],[Qte_commande]]</f>
        <v>-53.7</v>
      </c>
      <c r="P1769" s="57">
        <f>ROUND(Tableau1[[#This Row],[Prix_Unit_TTC]],2)*Tableau1[[#This Row],[Qte_commande]]</f>
        <v>-64.44</v>
      </c>
      <c r="Q1769" s="1">
        <v>-2</v>
      </c>
      <c r="R17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69" s="1"/>
      <c r="V1769" s="1"/>
    </row>
    <row r="1770" spans="1:22" ht="14.7" customHeight="1" x14ac:dyDescent="0.25">
      <c r="A1770" s="2">
        <v>43759</v>
      </c>
      <c r="B1770" s="56" t="s">
        <v>36</v>
      </c>
      <c r="C1770" s="1" t="s">
        <v>35</v>
      </c>
      <c r="D1770" s="1" t="s">
        <v>37</v>
      </c>
      <c r="E1770" s="193"/>
      <c r="G1770" s="1" t="s">
        <v>1163</v>
      </c>
      <c r="H1770" s="1" t="s">
        <v>1274</v>
      </c>
      <c r="I1770" s="1" t="s">
        <v>1227</v>
      </c>
      <c r="J1770" s="56">
        <v>70</v>
      </c>
      <c r="K1770" s="81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57">
        <f>ROUND(Tableau1[[#This Row],[Prix_Unit_HT]],2)*Tableau1[[#This Row],[Qte_commande]]</f>
        <v>46.54</v>
      </c>
      <c r="P1770" s="57">
        <f>ROUND(Tableau1[[#This Row],[Prix_Unit_TTC]],2)*Tableau1[[#This Row],[Qte_commande]]</f>
        <v>55.84</v>
      </c>
      <c r="Q1770" s="1">
        <v>2</v>
      </c>
      <c r="R17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0" s="1"/>
      <c r="V1770" s="1"/>
    </row>
    <row r="1771" spans="1:22" ht="14.7" customHeight="1" x14ac:dyDescent="0.25">
      <c r="A1771" s="2">
        <v>43759</v>
      </c>
      <c r="B1771" s="56" t="s">
        <v>41</v>
      </c>
      <c r="C1771" s="1" t="s">
        <v>35</v>
      </c>
      <c r="D1771" s="1" t="s">
        <v>37</v>
      </c>
      <c r="E1771" s="193"/>
      <c r="G1771" s="1" t="s">
        <v>1163</v>
      </c>
      <c r="H1771" s="1" t="s">
        <v>1274</v>
      </c>
      <c r="I1771" s="1" t="s">
        <v>1227</v>
      </c>
      <c r="J1771" s="56">
        <v>70</v>
      </c>
      <c r="K1771" s="81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57">
        <f>ROUND(Tableau1[[#This Row],[Prix_Unit_HT]],2)*Tableau1[[#This Row],[Qte_commande]]</f>
        <v>-46.54</v>
      </c>
      <c r="P1771" s="57">
        <f>ROUND(Tableau1[[#This Row],[Prix_Unit_TTC]],2)*Tableau1[[#This Row],[Qte_commande]]</f>
        <v>-55.84</v>
      </c>
      <c r="Q1771" s="1">
        <v>-2</v>
      </c>
      <c r="R17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1" s="1"/>
      <c r="V1771" s="1"/>
    </row>
    <row r="1772" spans="1:22" ht="14.7" customHeight="1" x14ac:dyDescent="0.25">
      <c r="A1772" s="2">
        <v>43759</v>
      </c>
      <c r="B1772" s="56" t="s">
        <v>36</v>
      </c>
      <c r="C1772" s="1" t="s">
        <v>35</v>
      </c>
      <c r="D1772" s="1" t="s">
        <v>37</v>
      </c>
      <c r="E1772" s="193"/>
      <c r="G1772" s="1" t="s">
        <v>1163</v>
      </c>
      <c r="H1772" s="1" t="s">
        <v>1274</v>
      </c>
      <c r="I1772" s="7" t="s">
        <v>1190</v>
      </c>
      <c r="J1772" s="56">
        <v>70</v>
      </c>
      <c r="K1772" s="81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57">
        <f>ROUND(Tableau1[[#This Row],[Prix_Unit_HT]],2)*Tableau1[[#This Row],[Qte_commande]]</f>
        <v>128.94</v>
      </c>
      <c r="P1772" s="57">
        <f>ROUND(Tableau1[[#This Row],[Prix_Unit_TTC]],2)*Tableau1[[#This Row],[Qte_commande]]</f>
        <v>154.74</v>
      </c>
      <c r="Q1772" s="1">
        <v>6</v>
      </c>
      <c r="R17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72" s="1"/>
      <c r="V1772" s="1"/>
    </row>
    <row r="1773" spans="1:22" ht="14.7" customHeight="1" x14ac:dyDescent="0.25">
      <c r="A1773" s="2">
        <v>43759</v>
      </c>
      <c r="B1773" s="56" t="s">
        <v>41</v>
      </c>
      <c r="C1773" s="1" t="s">
        <v>35</v>
      </c>
      <c r="D1773" s="1" t="s">
        <v>37</v>
      </c>
      <c r="E1773" s="193"/>
      <c r="G1773" s="1" t="s">
        <v>1163</v>
      </c>
      <c r="H1773" s="1" t="s">
        <v>1274</v>
      </c>
      <c r="I1773" s="7" t="s">
        <v>1190</v>
      </c>
      <c r="J1773" s="56">
        <v>70</v>
      </c>
      <c r="K1773" s="81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57">
        <f>ROUND(Tableau1[[#This Row],[Prix_Unit_HT]],2)*Tableau1[[#This Row],[Qte_commande]]</f>
        <v>-128.94</v>
      </c>
      <c r="P1773" s="57">
        <f>ROUND(Tableau1[[#This Row],[Prix_Unit_TTC]],2)*Tableau1[[#This Row],[Qte_commande]]</f>
        <v>-154.74</v>
      </c>
      <c r="Q1773" s="1">
        <v>-6</v>
      </c>
      <c r="R17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-6.0000000000000009</v>
      </c>
      <c r="U1773" s="1"/>
      <c r="V1773" s="1"/>
    </row>
    <row r="1774" spans="1:22" ht="14.7" customHeight="1" x14ac:dyDescent="0.25">
      <c r="A1774" s="2">
        <v>43759</v>
      </c>
      <c r="B1774" s="56" t="s">
        <v>36</v>
      </c>
      <c r="C1774" s="1" t="s">
        <v>35</v>
      </c>
      <c r="D1774" s="1" t="s">
        <v>37</v>
      </c>
      <c r="E1774" s="193"/>
      <c r="G1774" s="1" t="s">
        <v>1163</v>
      </c>
      <c r="H1774" s="1" t="s">
        <v>1274</v>
      </c>
      <c r="I1774" s="7" t="s">
        <v>1199</v>
      </c>
      <c r="J1774" s="56">
        <v>70</v>
      </c>
      <c r="K1774" s="81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57">
        <f>ROUND(Tableau1[[#This Row],[Prix_Unit_HT]],2)*Tableau1[[#This Row],[Qte_commande]]</f>
        <v>157.22</v>
      </c>
      <c r="P1774" s="57">
        <f>ROUND(Tableau1[[#This Row],[Prix_Unit_TTC]],2)*Tableau1[[#This Row],[Qte_commande]]</f>
        <v>188.66</v>
      </c>
      <c r="Q1774" s="1">
        <v>2</v>
      </c>
      <c r="R17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4" s="1"/>
      <c r="V1774" s="1"/>
    </row>
    <row r="1775" spans="1:22" ht="14.7" customHeight="1" x14ac:dyDescent="0.25">
      <c r="A1775" s="2">
        <v>43759</v>
      </c>
      <c r="B1775" s="56" t="s">
        <v>41</v>
      </c>
      <c r="C1775" s="1" t="s">
        <v>35</v>
      </c>
      <c r="D1775" s="1" t="s">
        <v>37</v>
      </c>
      <c r="E1775" s="193"/>
      <c r="G1775" s="1" t="s">
        <v>1163</v>
      </c>
      <c r="H1775" s="1" t="s">
        <v>1274</v>
      </c>
      <c r="I1775" s="7" t="s">
        <v>1199</v>
      </c>
      <c r="J1775" s="56">
        <v>70</v>
      </c>
      <c r="K1775" s="81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57">
        <f>ROUND(Tableau1[[#This Row],[Prix_Unit_HT]],2)*Tableau1[[#This Row],[Qte_commande]]</f>
        <v>-157.22</v>
      </c>
      <c r="P1775" s="57">
        <f>ROUND(Tableau1[[#This Row],[Prix_Unit_TTC]],2)*Tableau1[[#This Row],[Qte_commande]]</f>
        <v>-188.66</v>
      </c>
      <c r="Q1775" s="1">
        <v>-2</v>
      </c>
      <c r="R17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5" s="1"/>
      <c r="V1775" s="1"/>
    </row>
    <row r="1776" spans="1:22" ht="14.7" customHeight="1" x14ac:dyDescent="0.25">
      <c r="A1776" s="2">
        <v>43759</v>
      </c>
      <c r="B1776" s="56" t="s">
        <v>36</v>
      </c>
      <c r="C1776" s="1" t="s">
        <v>35</v>
      </c>
      <c r="D1776" s="1" t="s">
        <v>37</v>
      </c>
      <c r="E1776" s="193"/>
      <c r="G1776" s="1" t="s">
        <v>1163</v>
      </c>
      <c r="H1776" s="1" t="s">
        <v>1274</v>
      </c>
      <c r="I1776" s="1" t="s">
        <v>1228</v>
      </c>
      <c r="J1776" s="56">
        <v>70</v>
      </c>
      <c r="K1776" s="81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57">
        <f>ROUND(Tableau1[[#This Row],[Prix_Unit_HT]],2)*Tableau1[[#This Row],[Qte_commande]]</f>
        <v>46.86</v>
      </c>
      <c r="P1776" s="57">
        <f>ROUND(Tableau1[[#This Row],[Prix_Unit_TTC]],2)*Tableau1[[#This Row],[Qte_commande]]</f>
        <v>56.24</v>
      </c>
      <c r="Q1776" s="1">
        <v>2</v>
      </c>
      <c r="R17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  <c r="U1776" s="1"/>
      <c r="V1776" s="1"/>
    </row>
    <row r="1777" spans="1:22" ht="14.7" customHeight="1" x14ac:dyDescent="0.25">
      <c r="A1777" s="2">
        <v>43759</v>
      </c>
      <c r="B1777" s="56" t="s">
        <v>41</v>
      </c>
      <c r="C1777" s="1" t="s">
        <v>35</v>
      </c>
      <c r="D1777" s="1" t="s">
        <v>37</v>
      </c>
      <c r="E1777" s="193"/>
      <c r="G1777" s="1" t="s">
        <v>1163</v>
      </c>
      <c r="H1777" s="1" t="s">
        <v>1274</v>
      </c>
      <c r="I1777" s="1" t="s">
        <v>1228</v>
      </c>
      <c r="J1777" s="56">
        <v>70</v>
      </c>
      <c r="K1777" s="81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57">
        <f>ROUND(Tableau1[[#This Row],[Prix_Unit_HT]],2)*Tableau1[[#This Row],[Qte_commande]]</f>
        <v>-46.86</v>
      </c>
      <c r="P1777" s="57">
        <f>ROUND(Tableau1[[#This Row],[Prix_Unit_TTC]],2)*Tableau1[[#This Row],[Qte_commande]]</f>
        <v>-56.24</v>
      </c>
      <c r="Q1777" s="1">
        <v>-2</v>
      </c>
      <c r="R17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-2</v>
      </c>
      <c r="U1777" s="1"/>
      <c r="V1777" s="1"/>
    </row>
    <row r="1778" spans="1:22" ht="14.7" customHeight="1" x14ac:dyDescent="0.25">
      <c r="A1778" s="2">
        <v>43761</v>
      </c>
      <c r="B1778" s="56" t="s">
        <v>195</v>
      </c>
      <c r="C1778" s="1" t="s">
        <v>64</v>
      </c>
      <c r="D1778" s="1" t="s">
        <v>66</v>
      </c>
      <c r="E1778" s="193"/>
      <c r="G1778" s="1" t="s">
        <v>1247</v>
      </c>
      <c r="H1778" s="1" t="s">
        <v>1274</v>
      </c>
      <c r="I1778" s="1" t="s">
        <v>1175</v>
      </c>
      <c r="J1778" s="56">
        <v>70</v>
      </c>
      <c r="K1778" s="81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57">
        <f>ROUND(Tableau1[[#This Row],[Prix_Unit_HT]],2)*Tableau1[[#This Row],[Qte_commande]]</f>
        <v>6014.4</v>
      </c>
      <c r="P1778" s="57">
        <f>ROUND(Tableau1[[#This Row],[Prix_Unit_TTC]],2)*Tableau1[[#This Row],[Qte_commande]]</f>
        <v>7219.2</v>
      </c>
      <c r="Q1778" s="1">
        <v>480</v>
      </c>
      <c r="R17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78" s="1"/>
      <c r="V1778" s="1"/>
    </row>
    <row r="1779" spans="1:22" ht="14.7" customHeight="1" x14ac:dyDescent="0.25">
      <c r="A1779" s="2">
        <v>43761</v>
      </c>
      <c r="B1779" s="56" t="s">
        <v>248</v>
      </c>
      <c r="C1779" s="1" t="s">
        <v>230</v>
      </c>
      <c r="D1779" s="1" t="s">
        <v>232</v>
      </c>
      <c r="E1779" s="193"/>
      <c r="G1779" s="1" t="s">
        <v>1247</v>
      </c>
      <c r="H1779" s="1" t="s">
        <v>1274</v>
      </c>
      <c r="I1779" s="1" t="s">
        <v>1175</v>
      </c>
      <c r="J1779" s="56">
        <v>70</v>
      </c>
      <c r="K1779" s="81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57">
        <f>ROUND(Tableau1[[#This Row],[Prix_Unit_HT]],2)*Tableau1[[#This Row],[Qte_commande]]</f>
        <v>3007.2</v>
      </c>
      <c r="P1779" s="57">
        <f>ROUND(Tableau1[[#This Row],[Prix_Unit_TTC]],2)*Tableau1[[#This Row],[Qte_commande]]</f>
        <v>3609.6</v>
      </c>
      <c r="Q1779" s="1">
        <v>240</v>
      </c>
      <c r="R17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79" s="1"/>
      <c r="V1779" s="1"/>
    </row>
    <row r="1780" spans="1:22" ht="14.7" customHeight="1" x14ac:dyDescent="0.25">
      <c r="A1780" s="2">
        <v>43761</v>
      </c>
      <c r="B1780" s="56" t="s">
        <v>248</v>
      </c>
      <c r="C1780" s="1" t="s">
        <v>230</v>
      </c>
      <c r="D1780" s="1" t="s">
        <v>232</v>
      </c>
      <c r="E1780" s="193"/>
      <c r="G1780" s="1" t="s">
        <v>1247</v>
      </c>
      <c r="H1780" s="1" t="s">
        <v>1274</v>
      </c>
      <c r="I1780" s="1" t="s">
        <v>1175</v>
      </c>
      <c r="J1780" s="56">
        <v>70</v>
      </c>
      <c r="K1780" s="81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57">
        <f>ROUND(Tableau1[[#This Row],[Prix_Unit_HT]],2)*Tableau1[[#This Row],[Qte_commande]]</f>
        <v>751.8</v>
      </c>
      <c r="P1780" s="57">
        <f>ROUND(Tableau1[[#This Row],[Prix_Unit_TTC]],2)*Tableau1[[#This Row],[Qte_commande]]</f>
        <v>902.4</v>
      </c>
      <c r="Q1780" s="1">
        <v>60</v>
      </c>
      <c r="R17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  <c r="U1780" s="1"/>
      <c r="V1780" s="1"/>
    </row>
    <row r="1781" spans="1:22" ht="14.7" customHeight="1" x14ac:dyDescent="0.25">
      <c r="A1781" s="2">
        <v>43761</v>
      </c>
      <c r="B1781" s="56" t="s">
        <v>248</v>
      </c>
      <c r="C1781" s="1" t="s">
        <v>230</v>
      </c>
      <c r="D1781" s="1" t="s">
        <v>232</v>
      </c>
      <c r="E1781" s="193"/>
      <c r="G1781" s="1" t="s">
        <v>1247</v>
      </c>
      <c r="H1781" s="1" t="s">
        <v>1274</v>
      </c>
      <c r="I1781" s="1" t="s">
        <v>1175</v>
      </c>
      <c r="J1781" s="56">
        <v>70</v>
      </c>
      <c r="K1781" s="81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57">
        <f>ROUND(Tableau1[[#This Row],[Prix_Unit_HT]],2)*Tableau1[[#This Row],[Qte_commande]]</f>
        <v>601.43999999999994</v>
      </c>
      <c r="P1781" s="57">
        <f>ROUND(Tableau1[[#This Row],[Prix_Unit_TTC]],2)*Tableau1[[#This Row],[Qte_commande]]</f>
        <v>721.92</v>
      </c>
      <c r="Q1781" s="1">
        <v>48</v>
      </c>
      <c r="R17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  <c r="U1781" s="1"/>
      <c r="V1781" s="1"/>
    </row>
    <row r="1782" spans="1:22" ht="14.7" customHeight="1" x14ac:dyDescent="0.25">
      <c r="A1782" s="2">
        <v>43761</v>
      </c>
      <c r="B1782" s="56" t="s">
        <v>195</v>
      </c>
      <c r="C1782" s="1" t="s">
        <v>64</v>
      </c>
      <c r="D1782" s="1" t="s">
        <v>66</v>
      </c>
      <c r="E1782" s="193"/>
      <c r="G1782" s="1" t="s">
        <v>1247</v>
      </c>
      <c r="H1782" s="1" t="s">
        <v>1274</v>
      </c>
      <c r="I1782" s="1" t="s">
        <v>1223</v>
      </c>
      <c r="J1782" s="56">
        <v>50</v>
      </c>
      <c r="K1782" s="81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57">
        <f>ROUND(Tableau1[[#This Row],[Prix_Unit_HT]],2)*Tableau1[[#This Row],[Qte_commande]]</f>
        <v>151.14000000000001</v>
      </c>
      <c r="P1782" s="57">
        <f>ROUND(Tableau1[[#This Row],[Prix_Unit_TTC]],2)*Tableau1[[#This Row],[Qte_commande]]</f>
        <v>181.38</v>
      </c>
      <c r="Q1782" s="1">
        <v>4.29</v>
      </c>
      <c r="R17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782" s="1"/>
      <c r="V1782" s="1"/>
    </row>
    <row r="1783" spans="1:22" ht="14.7" customHeight="1" x14ac:dyDescent="0.25">
      <c r="A1783" s="2">
        <v>43761</v>
      </c>
      <c r="B1783" s="56" t="s">
        <v>195</v>
      </c>
      <c r="C1783" s="1" t="s">
        <v>64</v>
      </c>
      <c r="D1783" s="1" t="s">
        <v>66</v>
      </c>
      <c r="E1783" s="193"/>
      <c r="G1783" s="1" t="s">
        <v>1247</v>
      </c>
      <c r="H1783" s="1" t="s">
        <v>1275</v>
      </c>
      <c r="I1783" s="1" t="s">
        <v>1241</v>
      </c>
      <c r="J1783" s="56">
        <v>20</v>
      </c>
      <c r="K1783" s="81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57">
        <f>ROUND(Tableau1[[#This Row],[Prix_Unit_HT]],2)*Tableau1[[#This Row],[Qte_commande]]</f>
        <v>97.2</v>
      </c>
      <c r="P1783" s="57">
        <f>ROUND(Tableau1[[#This Row],[Prix_Unit_TTC]],2)*Tableau1[[#This Row],[Qte_commande]]</f>
        <v>102</v>
      </c>
      <c r="Q1783" s="1">
        <v>34.29</v>
      </c>
      <c r="R17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3" s="1"/>
      <c r="V1783" s="1"/>
    </row>
    <row r="1784" spans="1:22" ht="14.7" customHeight="1" x14ac:dyDescent="0.25">
      <c r="A1784" s="2">
        <v>43761</v>
      </c>
      <c r="B1784" s="56" t="s">
        <v>195</v>
      </c>
      <c r="C1784" s="1" t="s">
        <v>64</v>
      </c>
      <c r="D1784" s="1" t="s">
        <v>66</v>
      </c>
      <c r="E1784" s="193"/>
      <c r="G1784" s="1" t="s">
        <v>1247</v>
      </c>
      <c r="H1784" s="1" t="s">
        <v>1275</v>
      </c>
      <c r="I1784" s="1" t="s">
        <v>1237</v>
      </c>
      <c r="J1784" s="56">
        <v>20</v>
      </c>
      <c r="K1784" s="81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57">
        <f>ROUND(Tableau1[[#This Row],[Prix_Unit_HT]],2)*Tableau1[[#This Row],[Qte_commande]]</f>
        <v>97.2</v>
      </c>
      <c r="P1784" s="57">
        <f>ROUND(Tableau1[[#This Row],[Prix_Unit_TTC]],2)*Tableau1[[#This Row],[Qte_commande]]</f>
        <v>102</v>
      </c>
      <c r="Q1784" s="1">
        <v>34.29</v>
      </c>
      <c r="R17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784" s="1"/>
      <c r="V1784" s="1"/>
    </row>
    <row r="1785" spans="1:22" ht="14.7" customHeight="1" x14ac:dyDescent="0.25">
      <c r="A1785" s="2">
        <v>43762</v>
      </c>
      <c r="B1785" s="56" t="s">
        <v>261</v>
      </c>
      <c r="C1785" s="1" t="s">
        <v>162</v>
      </c>
      <c r="D1785" s="1" t="s">
        <v>164</v>
      </c>
      <c r="E1785" s="193"/>
      <c r="G1785" s="1" t="s">
        <v>1247</v>
      </c>
      <c r="H1785" s="1" t="s">
        <v>1274</v>
      </c>
      <c r="I1785" s="1" t="s">
        <v>1175</v>
      </c>
      <c r="J1785" s="56">
        <v>175</v>
      </c>
      <c r="K1785" s="81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57">
        <f>ROUND(Tableau1[[#This Row],[Prix_Unit_HT]],2)*Tableau1[[#This Row],[Qte_commande]]</f>
        <v>2776.32</v>
      </c>
      <c r="P1785" s="57">
        <f>ROUND(Tableau1[[#This Row],[Prix_Unit_TTC]],2)*Tableau1[[#This Row],[Qte_commande]]</f>
        <v>3331.2000000000003</v>
      </c>
      <c r="Q1785" s="1">
        <v>240</v>
      </c>
      <c r="R17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85" s="1"/>
      <c r="V1785" s="1"/>
    </row>
    <row r="1786" spans="1:22" ht="14.7" customHeight="1" x14ac:dyDescent="0.25">
      <c r="A1786" s="2">
        <v>43762</v>
      </c>
      <c r="B1786" s="56" t="s">
        <v>379</v>
      </c>
      <c r="C1786" s="1" t="s">
        <v>142</v>
      </c>
      <c r="D1786" s="1" t="s">
        <v>144</v>
      </c>
      <c r="E1786" s="193"/>
      <c r="G1786" s="1" t="s">
        <v>1163</v>
      </c>
      <c r="H1786" s="1" t="s">
        <v>1276</v>
      </c>
      <c r="I1786" s="1" t="s">
        <v>269</v>
      </c>
      <c r="J1786" s="107">
        <v>1</v>
      </c>
      <c r="K1786" s="81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57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57">
        <f>ROUND(Tableau1[[#This Row],[Prix_Unit_HT]],2)*Tableau1[[#This Row],[Qte_commande]]</f>
        <v>299</v>
      </c>
      <c r="P1786" s="57">
        <f>ROUND(Tableau1[[#This Row],[Prix_Unit_TTC]],2)*Tableau1[[#This Row],[Qte_commande]]</f>
        <v>358.8</v>
      </c>
      <c r="Q1786" s="1">
        <v>1</v>
      </c>
      <c r="R17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786" s="1"/>
      <c r="V1786" s="1"/>
    </row>
    <row r="1787" spans="1:22" ht="14.7" customHeight="1" x14ac:dyDescent="0.25">
      <c r="A1787" s="2">
        <v>43769</v>
      </c>
      <c r="B1787" s="56" t="s">
        <v>249</v>
      </c>
      <c r="C1787" s="1" t="s">
        <v>230</v>
      </c>
      <c r="D1787" s="1" t="s">
        <v>232</v>
      </c>
      <c r="E1787" s="193"/>
      <c r="G1787" s="1" t="s">
        <v>1247</v>
      </c>
      <c r="H1787" s="1" t="s">
        <v>1274</v>
      </c>
      <c r="I1787" s="1" t="s">
        <v>1175</v>
      </c>
      <c r="J1787" s="56">
        <v>70</v>
      </c>
      <c r="K1787" s="81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57">
        <f>ROUND(Tableau1[[#This Row],[Prix_Unit_HT]],2)*Tableau1[[#This Row],[Qte_commande]]</f>
        <v>6014.4</v>
      </c>
      <c r="P1787" s="57">
        <f>ROUND(Tableau1[[#This Row],[Prix_Unit_TTC]],2)*Tableau1[[#This Row],[Qte_commande]]</f>
        <v>7219.2</v>
      </c>
      <c r="Q1787" s="1">
        <v>480</v>
      </c>
      <c r="R17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7" s="1"/>
      <c r="V1787" s="1"/>
    </row>
    <row r="1788" spans="1:22" ht="14.7" customHeight="1" x14ac:dyDescent="0.25">
      <c r="A1788" s="2">
        <v>43769</v>
      </c>
      <c r="B1788" s="56" t="s">
        <v>249</v>
      </c>
      <c r="C1788" s="1" t="s">
        <v>230</v>
      </c>
      <c r="D1788" s="1" t="s">
        <v>232</v>
      </c>
      <c r="E1788" s="193"/>
      <c r="G1788" s="1" t="s">
        <v>1247</v>
      </c>
      <c r="H1788" s="1" t="s">
        <v>1274</v>
      </c>
      <c r="I1788" s="1" t="s">
        <v>1175</v>
      </c>
      <c r="J1788" s="56">
        <v>70</v>
      </c>
      <c r="K1788" s="81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57">
        <f>ROUND(Tableau1[[#This Row],[Prix_Unit_HT]],2)*Tableau1[[#This Row],[Qte_commande]]</f>
        <v>150.35999999999999</v>
      </c>
      <c r="P1788" s="57">
        <f>ROUND(Tableau1[[#This Row],[Prix_Unit_TTC]],2)*Tableau1[[#This Row],[Qte_commande]]</f>
        <v>180.48</v>
      </c>
      <c r="Q1788" s="1">
        <v>12</v>
      </c>
      <c r="R17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88" s="1"/>
      <c r="V1788" s="1"/>
    </row>
    <row r="1789" spans="1:22" ht="14.7" customHeight="1" x14ac:dyDescent="0.25">
      <c r="A1789" s="2">
        <v>43773</v>
      </c>
      <c r="B1789" s="56" t="s">
        <v>196</v>
      </c>
      <c r="C1789" s="1" t="s">
        <v>64</v>
      </c>
      <c r="D1789" s="1" t="s">
        <v>66</v>
      </c>
      <c r="E1789" s="193"/>
      <c r="G1789" s="1" t="s">
        <v>1247</v>
      </c>
      <c r="H1789" s="1" t="s">
        <v>1274</v>
      </c>
      <c r="I1789" s="1" t="s">
        <v>1175</v>
      </c>
      <c r="J1789" s="56">
        <v>70</v>
      </c>
      <c r="K1789" s="81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57">
        <f>ROUND(Tableau1[[#This Row],[Prix_Unit_HT]],2)*Tableau1[[#This Row],[Qte_commande]]</f>
        <v>6014.4</v>
      </c>
      <c r="P1789" s="57">
        <f>ROUND(Tableau1[[#This Row],[Prix_Unit_TTC]],2)*Tableau1[[#This Row],[Qte_commande]]</f>
        <v>7219.2</v>
      </c>
      <c r="Q1789" s="1">
        <v>480</v>
      </c>
      <c r="R17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  <c r="U1789" s="1"/>
      <c r="V1789" s="1"/>
    </row>
    <row r="1790" spans="1:22" ht="14.7" customHeight="1" x14ac:dyDescent="0.25">
      <c r="A1790" s="2">
        <v>43773</v>
      </c>
      <c r="B1790" s="56" t="s">
        <v>196</v>
      </c>
      <c r="C1790" s="1" t="s">
        <v>64</v>
      </c>
      <c r="D1790" s="1" t="s">
        <v>66</v>
      </c>
      <c r="E1790" s="193"/>
      <c r="G1790" s="1" t="s">
        <v>1247</v>
      </c>
      <c r="H1790" s="1" t="s">
        <v>1275</v>
      </c>
      <c r="I1790" s="1" t="s">
        <v>1241</v>
      </c>
      <c r="J1790" s="56">
        <v>20</v>
      </c>
      <c r="K1790" s="81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57">
        <f>ROUND(Tableau1[[#This Row],[Prix_Unit_HT]],2)*Tableau1[[#This Row],[Qte_commande]]</f>
        <v>194.4</v>
      </c>
      <c r="P1790" s="57">
        <f>ROUND(Tableau1[[#This Row],[Prix_Unit_TTC]],2)*Tableau1[[#This Row],[Qte_commande]]</f>
        <v>204</v>
      </c>
      <c r="Q1790" s="1">
        <v>68.569999999999993</v>
      </c>
      <c r="R17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0" s="1"/>
      <c r="V1790" s="1"/>
    </row>
    <row r="1791" spans="1:22" ht="14.7" customHeight="1" x14ac:dyDescent="0.25">
      <c r="A1791" s="2">
        <v>43773</v>
      </c>
      <c r="B1791" s="56" t="s">
        <v>196</v>
      </c>
      <c r="C1791" s="1" t="s">
        <v>64</v>
      </c>
      <c r="D1791" s="1" t="s">
        <v>66</v>
      </c>
      <c r="E1791" s="193"/>
      <c r="G1791" s="1" t="s">
        <v>1247</v>
      </c>
      <c r="H1791" s="1" t="s">
        <v>1275</v>
      </c>
      <c r="I1791" s="1" t="s">
        <v>1237</v>
      </c>
      <c r="J1791" s="56">
        <v>20</v>
      </c>
      <c r="K1791" s="81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57">
        <f>ROUND(Tableau1[[#This Row],[Prix_Unit_HT]],2)*Tableau1[[#This Row],[Qte_commande]]</f>
        <v>194.4</v>
      </c>
      <c r="P1791" s="57">
        <f>ROUND(Tableau1[[#This Row],[Prix_Unit_TTC]],2)*Tableau1[[#This Row],[Qte_commande]]</f>
        <v>204</v>
      </c>
      <c r="Q1791" s="1">
        <v>68.569999999999993</v>
      </c>
      <c r="R17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791" s="1"/>
      <c r="V1791" s="1"/>
    </row>
    <row r="1792" spans="1:22" ht="14.7" customHeight="1" x14ac:dyDescent="0.25">
      <c r="A1792" s="2">
        <v>43774</v>
      </c>
      <c r="B1792" s="56" t="s">
        <v>180</v>
      </c>
      <c r="C1792" s="1" t="s">
        <v>168</v>
      </c>
      <c r="D1792" s="1" t="s">
        <v>170</v>
      </c>
      <c r="E1792" s="193"/>
      <c r="G1792" s="1" t="s">
        <v>1163</v>
      </c>
      <c r="H1792" s="7"/>
      <c r="I1792" s="1" t="s">
        <v>179</v>
      </c>
      <c r="J1792" s="57" t="s">
        <v>5</v>
      </c>
      <c r="K1792" s="81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57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57">
        <f>ROUND(Tableau1[[#This Row],[Prix_Unit_HT]],2)*Tableau1[[#This Row],[Qte_commande]]</f>
        <v>0</v>
      </c>
      <c r="P1792" s="57">
        <f>ROUND(Tableau1[[#This Row],[Prix_Unit_TTC]],2)*Tableau1[[#This Row],[Qte_commande]]</f>
        <v>0</v>
      </c>
      <c r="Q1792" s="1">
        <v>1</v>
      </c>
      <c r="R17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792" s="1"/>
      <c r="V1792" s="1"/>
    </row>
    <row r="1793" spans="1:22" ht="14.7" customHeight="1" x14ac:dyDescent="0.25">
      <c r="A1793" s="2">
        <v>43775</v>
      </c>
      <c r="B1793" s="56" t="s">
        <v>250</v>
      </c>
      <c r="C1793" s="1" t="s">
        <v>226</v>
      </c>
      <c r="D1793" s="1" t="s">
        <v>228</v>
      </c>
      <c r="E1793" s="193"/>
      <c r="G1793" s="1" t="s">
        <v>1247</v>
      </c>
      <c r="H1793" s="1" t="s">
        <v>1274</v>
      </c>
      <c r="I1793" s="1" t="s">
        <v>1175</v>
      </c>
      <c r="J1793" s="56">
        <v>70</v>
      </c>
      <c r="K1793" s="81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57">
        <f>ROUND(Tableau1[[#This Row],[Prix_Unit_HT]],2)*Tableau1[[#This Row],[Qte_commande]]</f>
        <v>3007.2</v>
      </c>
      <c r="P1793" s="57">
        <f>ROUND(Tableau1[[#This Row],[Prix_Unit_TTC]],2)*Tableau1[[#This Row],[Qte_commande]]</f>
        <v>3609.6</v>
      </c>
      <c r="Q1793" s="1">
        <v>240</v>
      </c>
      <c r="R17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3" s="1"/>
      <c r="V1793" s="1"/>
    </row>
    <row r="1794" spans="1:22" ht="14.7" customHeight="1" x14ac:dyDescent="0.25">
      <c r="A1794" s="2">
        <v>43776</v>
      </c>
      <c r="B1794" s="56" t="s">
        <v>74</v>
      </c>
      <c r="C1794" s="1" t="s">
        <v>64</v>
      </c>
      <c r="D1794" s="1" t="s">
        <v>66</v>
      </c>
      <c r="E1794" s="193"/>
      <c r="G1794" s="1" t="s">
        <v>1247</v>
      </c>
      <c r="H1794" s="1" t="s">
        <v>1274</v>
      </c>
      <c r="I1794" s="1" t="s">
        <v>1175</v>
      </c>
      <c r="J1794" s="56">
        <v>70</v>
      </c>
      <c r="K1794" s="81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57">
        <f>ROUND(Tableau1[[#This Row],[Prix_Unit_HT]],2)*Tableau1[[#This Row],[Qte_commande]]</f>
        <v>3007.2</v>
      </c>
      <c r="P1794" s="57">
        <f>ROUND(Tableau1[[#This Row],[Prix_Unit_TTC]],2)*Tableau1[[#This Row],[Qte_commande]]</f>
        <v>3609.6</v>
      </c>
      <c r="Q1794" s="1">
        <v>240</v>
      </c>
      <c r="R17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794" s="1"/>
      <c r="V1794" s="1"/>
    </row>
    <row r="1795" spans="1:22" ht="14.7" customHeight="1" x14ac:dyDescent="0.25">
      <c r="A1795" s="2">
        <v>43776</v>
      </c>
      <c r="B1795" s="56" t="s">
        <v>74</v>
      </c>
      <c r="C1795" s="1" t="s">
        <v>64</v>
      </c>
      <c r="D1795" s="1" t="s">
        <v>66</v>
      </c>
      <c r="E1795" s="193"/>
      <c r="G1795" s="1" t="s">
        <v>1247</v>
      </c>
      <c r="H1795" s="1" t="s">
        <v>1274</v>
      </c>
      <c r="I1795" s="1" t="s">
        <v>1217</v>
      </c>
      <c r="J1795" s="56">
        <v>70</v>
      </c>
      <c r="K1795" s="81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57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57">
        <f>ROUND(Tableau1[[#This Row],[Prix_Unit_HT]],2)*Tableau1[[#This Row],[Qte_commande]]</f>
        <v>132.35999999999999</v>
      </c>
      <c r="P1795" s="57">
        <f>ROUND(Tableau1[[#This Row],[Prix_Unit_TTC]],2)*Tableau1[[#This Row],[Qte_commande]]</f>
        <v>158.76</v>
      </c>
      <c r="Q1795" s="1">
        <v>12</v>
      </c>
      <c r="R17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5" s="1"/>
      <c r="V1795" s="1"/>
    </row>
    <row r="1796" spans="1:22" ht="14.7" customHeight="1" x14ac:dyDescent="0.25">
      <c r="A1796" s="2">
        <v>43776</v>
      </c>
      <c r="B1796" s="56" t="s">
        <v>74</v>
      </c>
      <c r="C1796" s="1" t="s">
        <v>64</v>
      </c>
      <c r="D1796" s="1" t="s">
        <v>66</v>
      </c>
      <c r="E1796" s="193"/>
      <c r="G1796" s="1" t="s">
        <v>1247</v>
      </c>
      <c r="H1796" s="1" t="s">
        <v>1275</v>
      </c>
      <c r="I1796" s="1" t="s">
        <v>1237</v>
      </c>
      <c r="J1796" s="56">
        <v>20</v>
      </c>
      <c r="K1796" s="81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57">
        <f>ROUND(Tableau1[[#This Row],[Prix_Unit_HT]],2)*Tableau1[[#This Row],[Qte_commande]]</f>
        <v>38.880000000000003</v>
      </c>
      <c r="P1796" s="57">
        <f>ROUND(Tableau1[[#This Row],[Prix_Unit_TTC]],2)*Tableau1[[#This Row],[Qte_commande]]</f>
        <v>40.799999999999997</v>
      </c>
      <c r="Q1796" s="1">
        <v>13.71</v>
      </c>
      <c r="R17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  <c r="U1796" s="1"/>
      <c r="V1796" s="1"/>
    </row>
    <row r="1797" spans="1:22" ht="14.7" customHeight="1" x14ac:dyDescent="0.25">
      <c r="A1797" s="2">
        <v>43783</v>
      </c>
      <c r="B1797" s="56" t="s">
        <v>39</v>
      </c>
      <c r="C1797" s="1" t="s">
        <v>38</v>
      </c>
      <c r="D1797" s="1" t="s">
        <v>40</v>
      </c>
      <c r="E1797" s="193"/>
      <c r="G1797" s="1" t="s">
        <v>1247</v>
      </c>
      <c r="H1797" s="7" t="s">
        <v>1274</v>
      </c>
      <c r="I1797" s="1" t="s">
        <v>1244</v>
      </c>
      <c r="J1797" s="56">
        <v>70</v>
      </c>
      <c r="K1797" s="81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57">
        <f>ROUND(Tableau1[[#This Row],[Prix_Unit_HT]],2)*Tableau1[[#This Row],[Qte_commande]]</f>
        <v>104.46000000000001</v>
      </c>
      <c r="P1797" s="57">
        <f>ROUND(Tableau1[[#This Row],[Prix_Unit_TTC]],2)*Tableau1[[#This Row],[Qte_commande]]</f>
        <v>125.34</v>
      </c>
      <c r="Q1797" s="1">
        <v>6</v>
      </c>
      <c r="R17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797" s="1"/>
      <c r="V1797" s="1"/>
    </row>
    <row r="1798" spans="1:22" ht="14.7" customHeight="1" x14ac:dyDescent="0.25">
      <c r="A1798" s="2">
        <v>43783</v>
      </c>
      <c r="B1798" s="56" t="s">
        <v>39</v>
      </c>
      <c r="C1798" s="1" t="s">
        <v>38</v>
      </c>
      <c r="D1798" s="1" t="s">
        <v>40</v>
      </c>
      <c r="E1798" s="193"/>
      <c r="G1798" s="1" t="s">
        <v>1247</v>
      </c>
      <c r="H1798" s="7" t="s">
        <v>1274</v>
      </c>
      <c r="I1798" s="7" t="s">
        <v>1197</v>
      </c>
      <c r="J1798" s="56">
        <v>70</v>
      </c>
      <c r="K1798" s="81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57">
        <f>ROUND(Tableau1[[#This Row],[Prix_Unit_HT]],2)*Tableau1[[#This Row],[Qte_commande]]</f>
        <v>357.96</v>
      </c>
      <c r="P1798" s="57">
        <f>ROUND(Tableau1[[#This Row],[Prix_Unit_TTC]],2)*Tableau1[[#This Row],[Qte_commande]]</f>
        <v>429.48</v>
      </c>
      <c r="Q1798" s="1">
        <v>12</v>
      </c>
      <c r="R17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8" s="1"/>
      <c r="V1798" s="1"/>
    </row>
    <row r="1799" spans="1:22" ht="14.7" customHeight="1" x14ac:dyDescent="0.25">
      <c r="A1799" s="2">
        <v>43783</v>
      </c>
      <c r="B1799" s="56" t="s">
        <v>43</v>
      </c>
      <c r="C1799" s="1" t="s">
        <v>42</v>
      </c>
      <c r="D1799" s="1" t="s">
        <v>44</v>
      </c>
      <c r="E1799" s="193"/>
      <c r="G1799" s="1" t="s">
        <v>1247</v>
      </c>
      <c r="H1799" s="7" t="s">
        <v>1274</v>
      </c>
      <c r="I1799" s="7" t="s">
        <v>1197</v>
      </c>
      <c r="J1799" s="56">
        <v>70</v>
      </c>
      <c r="K1799" s="81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57">
        <f>ROUND(Tableau1[[#This Row],[Prix_Unit_HT]],2)*Tableau1[[#This Row],[Qte_commande]]</f>
        <v>357.96</v>
      </c>
      <c r="P1799" s="57">
        <f>ROUND(Tableau1[[#This Row],[Prix_Unit_TTC]],2)*Tableau1[[#This Row],[Qte_commande]]</f>
        <v>429.48</v>
      </c>
      <c r="Q1799" s="1">
        <v>12</v>
      </c>
      <c r="R17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799" s="1"/>
      <c r="V1799" s="1"/>
    </row>
    <row r="1800" spans="1:22" ht="14.7" customHeight="1" x14ac:dyDescent="0.25">
      <c r="A1800" s="2">
        <v>43783</v>
      </c>
      <c r="B1800" s="56" t="s">
        <v>39</v>
      </c>
      <c r="C1800" s="1" t="s">
        <v>38</v>
      </c>
      <c r="D1800" s="1" t="s">
        <v>40</v>
      </c>
      <c r="E1800" s="193"/>
      <c r="G1800" s="1" t="s">
        <v>1247</v>
      </c>
      <c r="H1800" s="1" t="s">
        <v>1274</v>
      </c>
      <c r="I1800" s="1" t="s">
        <v>1226</v>
      </c>
      <c r="J1800" s="56">
        <v>70</v>
      </c>
      <c r="K1800" s="81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57">
        <f>ROUND(Tableau1[[#This Row],[Prix_Unit_HT]],2)*Tableau1[[#This Row],[Qte_commande]]</f>
        <v>241.92000000000002</v>
      </c>
      <c r="P1800" s="57">
        <f>ROUND(Tableau1[[#This Row],[Prix_Unit_TTC]],2)*Tableau1[[#This Row],[Qte_commande]]</f>
        <v>290.28000000000003</v>
      </c>
      <c r="Q1800" s="1">
        <v>12</v>
      </c>
      <c r="R18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0" s="1"/>
      <c r="V1800" s="1"/>
    </row>
    <row r="1801" spans="1:22" ht="14.7" customHeight="1" x14ac:dyDescent="0.25">
      <c r="A1801" s="2">
        <v>43783</v>
      </c>
      <c r="B1801" s="56" t="s">
        <v>39</v>
      </c>
      <c r="C1801" s="1" t="s">
        <v>38</v>
      </c>
      <c r="D1801" s="1" t="s">
        <v>40</v>
      </c>
      <c r="E1801" s="193"/>
      <c r="G1801" s="1" t="s">
        <v>1247</v>
      </c>
      <c r="H1801" s="1" t="s">
        <v>1274</v>
      </c>
      <c r="I1801" s="1" t="s">
        <v>1213</v>
      </c>
      <c r="J1801" s="56">
        <v>70</v>
      </c>
      <c r="K1801" s="81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57">
        <f>ROUND(Tableau1[[#This Row],[Prix_Unit_HT]],2)*Tableau1[[#This Row],[Qte_commande]]</f>
        <v>171.24</v>
      </c>
      <c r="P1801" s="57">
        <f>ROUND(Tableau1[[#This Row],[Prix_Unit_TTC]],2)*Tableau1[[#This Row],[Qte_commande]]</f>
        <v>205.44</v>
      </c>
      <c r="Q1801" s="1">
        <v>12</v>
      </c>
      <c r="R18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1" s="1"/>
      <c r="V1801" s="1"/>
    </row>
    <row r="1802" spans="1:22" ht="14.7" customHeight="1" x14ac:dyDescent="0.25">
      <c r="A1802" s="2">
        <v>43783</v>
      </c>
      <c r="B1802" s="56" t="s">
        <v>43</v>
      </c>
      <c r="C1802" s="1" t="s">
        <v>42</v>
      </c>
      <c r="D1802" s="1" t="s">
        <v>44</v>
      </c>
      <c r="E1802" s="193"/>
      <c r="G1802" s="1" t="s">
        <v>1247</v>
      </c>
      <c r="H1802" s="1" t="s">
        <v>1274</v>
      </c>
      <c r="I1802" s="1" t="s">
        <v>1227</v>
      </c>
      <c r="J1802" s="56">
        <v>70</v>
      </c>
      <c r="K1802" s="81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57">
        <f>ROUND(Tableau1[[#This Row],[Prix_Unit_HT]],2)*Tableau1[[#This Row],[Qte_commande]]</f>
        <v>213.24</v>
      </c>
      <c r="P1802" s="57">
        <f>ROUND(Tableau1[[#This Row],[Prix_Unit_TTC]],2)*Tableau1[[#This Row],[Qte_commande]]</f>
        <v>255.84</v>
      </c>
      <c r="Q1802" s="1">
        <v>12</v>
      </c>
      <c r="R18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2" s="1"/>
      <c r="V1802" s="1"/>
    </row>
    <row r="1803" spans="1:22" ht="14.7" customHeight="1" x14ac:dyDescent="0.25">
      <c r="A1803" s="2">
        <v>43783</v>
      </c>
      <c r="B1803" s="56" t="s">
        <v>39</v>
      </c>
      <c r="C1803" s="1" t="s">
        <v>38</v>
      </c>
      <c r="D1803" s="1" t="s">
        <v>40</v>
      </c>
      <c r="E1803" s="193"/>
      <c r="G1803" s="1" t="s">
        <v>1247</v>
      </c>
      <c r="H1803" s="1" t="s">
        <v>1274</v>
      </c>
      <c r="I1803" s="1" t="s">
        <v>1188</v>
      </c>
      <c r="J1803" s="56">
        <v>70</v>
      </c>
      <c r="K1803" s="81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57">
        <f>ROUND(Tableau1[[#This Row],[Prix_Unit_HT]],2)*Tableau1[[#This Row],[Qte_commande]]</f>
        <v>196.20000000000002</v>
      </c>
      <c r="P1803" s="57">
        <f>ROUND(Tableau1[[#This Row],[Prix_Unit_TTC]],2)*Tableau1[[#This Row],[Qte_commande]]</f>
        <v>235.44</v>
      </c>
      <c r="Q1803" s="1">
        <v>12</v>
      </c>
      <c r="R18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3" s="1"/>
      <c r="V1803" s="1"/>
    </row>
    <row r="1804" spans="1:22" ht="14.7" customHeight="1" x14ac:dyDescent="0.25">
      <c r="A1804" s="2">
        <v>43783</v>
      </c>
      <c r="B1804" s="56" t="s">
        <v>43</v>
      </c>
      <c r="C1804" s="1" t="s">
        <v>42</v>
      </c>
      <c r="D1804" s="1" t="s">
        <v>44</v>
      </c>
      <c r="E1804" s="193"/>
      <c r="G1804" s="1" t="s">
        <v>1247</v>
      </c>
      <c r="H1804" s="1" t="s">
        <v>1274</v>
      </c>
      <c r="I1804" s="1" t="s">
        <v>1188</v>
      </c>
      <c r="J1804" s="56">
        <v>70</v>
      </c>
      <c r="K1804" s="81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57">
        <f>ROUND(Tableau1[[#This Row],[Prix_Unit_HT]],2)*Tableau1[[#This Row],[Qte_commande]]</f>
        <v>196.20000000000002</v>
      </c>
      <c r="P1804" s="57">
        <f>ROUND(Tableau1[[#This Row],[Prix_Unit_TTC]],2)*Tableau1[[#This Row],[Qte_commande]]</f>
        <v>235.44</v>
      </c>
      <c r="Q1804" s="1">
        <v>12</v>
      </c>
      <c r="R18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4" s="1"/>
      <c r="V1804" s="1"/>
    </row>
    <row r="1805" spans="1:22" ht="14.7" customHeight="1" x14ac:dyDescent="0.25">
      <c r="A1805" s="2">
        <v>43783</v>
      </c>
      <c r="B1805" s="56" t="s">
        <v>39</v>
      </c>
      <c r="C1805" s="1" t="s">
        <v>38</v>
      </c>
      <c r="D1805" s="1" t="s">
        <v>40</v>
      </c>
      <c r="E1805" s="193"/>
      <c r="G1805" s="1" t="s">
        <v>1247</v>
      </c>
      <c r="H1805" s="1" t="s">
        <v>1274</v>
      </c>
      <c r="I1805" s="7" t="s">
        <v>1190</v>
      </c>
      <c r="J1805" s="56">
        <v>70</v>
      </c>
      <c r="K1805" s="81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57">
        <f>ROUND(Tableau1[[#This Row],[Prix_Unit_HT]],2)*Tableau1[[#This Row],[Qte_commande]]</f>
        <v>360</v>
      </c>
      <c r="P1805" s="57">
        <f>ROUND(Tableau1[[#This Row],[Prix_Unit_TTC]],2)*Tableau1[[#This Row],[Qte_commande]]</f>
        <v>432</v>
      </c>
      <c r="Q1805" s="1">
        <v>18</v>
      </c>
      <c r="R18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05" s="1"/>
      <c r="V1805" s="1"/>
    </row>
    <row r="1806" spans="1:22" ht="14.7" customHeight="1" x14ac:dyDescent="0.25">
      <c r="A1806" s="2">
        <v>43783</v>
      </c>
      <c r="B1806" s="56" t="s">
        <v>43</v>
      </c>
      <c r="C1806" s="1" t="s">
        <v>42</v>
      </c>
      <c r="D1806" s="1" t="s">
        <v>44</v>
      </c>
      <c r="E1806" s="193"/>
      <c r="G1806" s="1" t="s">
        <v>1247</v>
      </c>
      <c r="H1806" s="1" t="s">
        <v>1274</v>
      </c>
      <c r="I1806" s="7" t="s">
        <v>1190</v>
      </c>
      <c r="J1806" s="56">
        <v>70</v>
      </c>
      <c r="K1806" s="81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57">
        <f>ROUND(Tableau1[[#This Row],[Prix_Unit_HT]],2)*Tableau1[[#This Row],[Qte_commande]]</f>
        <v>240</v>
      </c>
      <c r="P1806" s="57">
        <f>ROUND(Tableau1[[#This Row],[Prix_Unit_TTC]],2)*Tableau1[[#This Row],[Qte_commande]]</f>
        <v>288</v>
      </c>
      <c r="Q1806" s="1">
        <v>12</v>
      </c>
      <c r="R18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6" s="1"/>
      <c r="V1806" s="1"/>
    </row>
    <row r="1807" spans="1:22" ht="14.7" customHeight="1" x14ac:dyDescent="0.25">
      <c r="A1807" s="2">
        <v>43783</v>
      </c>
      <c r="B1807" s="56" t="s">
        <v>39</v>
      </c>
      <c r="C1807" s="1" t="s">
        <v>38</v>
      </c>
      <c r="D1807" s="1" t="s">
        <v>40</v>
      </c>
      <c r="E1807" s="193"/>
      <c r="G1807" s="1" t="s">
        <v>1247</v>
      </c>
      <c r="H1807" s="1" t="s">
        <v>1274</v>
      </c>
      <c r="I1807" s="7" t="s">
        <v>1194</v>
      </c>
      <c r="J1807" s="56">
        <v>70</v>
      </c>
      <c r="K1807" s="81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57">
        <f>ROUND(Tableau1[[#This Row],[Prix_Unit_HT]],2)*Tableau1[[#This Row],[Qte_commande]]</f>
        <v>331.44</v>
      </c>
      <c r="P1807" s="57">
        <f>ROUND(Tableau1[[#This Row],[Prix_Unit_TTC]],2)*Tableau1[[#This Row],[Qte_commande]]</f>
        <v>397.68</v>
      </c>
      <c r="Q1807" s="1">
        <v>12</v>
      </c>
      <c r="R18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07" s="1"/>
      <c r="V1807" s="1"/>
    </row>
    <row r="1808" spans="1:22" ht="14.7" customHeight="1" x14ac:dyDescent="0.25">
      <c r="A1808" s="2">
        <v>43783</v>
      </c>
      <c r="B1808" s="56" t="s">
        <v>43</v>
      </c>
      <c r="C1808" s="1" t="s">
        <v>42</v>
      </c>
      <c r="D1808" s="1" t="s">
        <v>44</v>
      </c>
      <c r="E1808" s="193"/>
      <c r="G1808" s="1" t="s">
        <v>1247</v>
      </c>
      <c r="H1808" s="1" t="s">
        <v>1274</v>
      </c>
      <c r="I1808" s="7" t="s">
        <v>1199</v>
      </c>
      <c r="J1808" s="56">
        <v>70</v>
      </c>
      <c r="K1808" s="81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57">
        <f>ROUND(Tableau1[[#This Row],[Prix_Unit_HT]],2)*Tableau1[[#This Row],[Qte_commande]]</f>
        <v>428.46</v>
      </c>
      <c r="P1808" s="57">
        <f>ROUND(Tableau1[[#This Row],[Prix_Unit_TTC]],2)*Tableau1[[#This Row],[Qte_commande]]</f>
        <v>514.14</v>
      </c>
      <c r="Q1808" s="1">
        <v>6</v>
      </c>
      <c r="R18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8" s="1"/>
      <c r="V1808" s="1"/>
    </row>
    <row r="1809" spans="1:22" ht="14.7" customHeight="1" x14ac:dyDescent="0.25">
      <c r="A1809" s="2">
        <v>43783</v>
      </c>
      <c r="B1809" s="56" t="s">
        <v>39</v>
      </c>
      <c r="C1809" s="1" t="s">
        <v>38</v>
      </c>
      <c r="D1809" s="1" t="s">
        <v>40</v>
      </c>
      <c r="E1809" s="193"/>
      <c r="G1809" s="1" t="s">
        <v>1247</v>
      </c>
      <c r="H1809" s="1" t="s">
        <v>1274</v>
      </c>
      <c r="I1809" s="7" t="s">
        <v>1201</v>
      </c>
      <c r="J1809" s="56">
        <v>70</v>
      </c>
      <c r="K1809" s="81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57">
        <f>ROUND(Tableau1[[#This Row],[Prix_Unit_HT]],2)*Tableau1[[#This Row],[Qte_commande]]</f>
        <v>493.26</v>
      </c>
      <c r="P1809" s="57">
        <f>ROUND(Tableau1[[#This Row],[Prix_Unit_TTC]],2)*Tableau1[[#This Row],[Qte_commande]]</f>
        <v>591.90000000000009</v>
      </c>
      <c r="Q1809" s="1">
        <v>6</v>
      </c>
      <c r="R18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09" s="1"/>
      <c r="V1809" s="1"/>
    </row>
    <row r="1810" spans="1:22" ht="14.7" customHeight="1" x14ac:dyDescent="0.25">
      <c r="A1810" s="2">
        <v>43783</v>
      </c>
      <c r="B1810" s="56" t="s">
        <v>39</v>
      </c>
      <c r="C1810" s="1" t="s">
        <v>38</v>
      </c>
      <c r="D1810" s="1" t="s">
        <v>40</v>
      </c>
      <c r="E1810" s="193"/>
      <c r="G1810" s="1" t="s">
        <v>1247</v>
      </c>
      <c r="H1810" s="1" t="s">
        <v>1274</v>
      </c>
      <c r="I1810" s="1" t="s">
        <v>1189</v>
      </c>
      <c r="J1810" s="56">
        <v>70</v>
      </c>
      <c r="K1810" s="81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57">
        <f>ROUND(Tableau1[[#This Row],[Prix_Unit_HT]],2)*Tableau1[[#This Row],[Qte_commande]]</f>
        <v>176.28</v>
      </c>
      <c r="P1810" s="57">
        <f>ROUND(Tableau1[[#This Row],[Prix_Unit_TTC]],2)*Tableau1[[#This Row],[Qte_commande]]</f>
        <v>211.56</v>
      </c>
      <c r="Q1810" s="1">
        <v>12</v>
      </c>
      <c r="R18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0" s="1"/>
      <c r="V1810" s="1"/>
    </row>
    <row r="1811" spans="1:22" ht="14.7" customHeight="1" x14ac:dyDescent="0.25">
      <c r="A1811" s="2">
        <v>43783</v>
      </c>
      <c r="B1811" s="56" t="s">
        <v>43</v>
      </c>
      <c r="C1811" s="1" t="s">
        <v>42</v>
      </c>
      <c r="D1811" s="1" t="s">
        <v>44</v>
      </c>
      <c r="E1811" s="193"/>
      <c r="G1811" s="1" t="s">
        <v>1247</v>
      </c>
      <c r="H1811" s="1" t="s">
        <v>1274</v>
      </c>
      <c r="I1811" s="1" t="s">
        <v>1189</v>
      </c>
      <c r="J1811" s="56">
        <v>70</v>
      </c>
      <c r="K1811" s="81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57">
        <f>ROUND(Tableau1[[#This Row],[Prix_Unit_HT]],2)*Tableau1[[#This Row],[Qte_commande]]</f>
        <v>176.28</v>
      </c>
      <c r="P1811" s="57">
        <f>ROUND(Tableau1[[#This Row],[Prix_Unit_TTC]],2)*Tableau1[[#This Row],[Qte_commande]]</f>
        <v>211.56</v>
      </c>
      <c r="Q1811" s="1">
        <v>12</v>
      </c>
      <c r="R18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11" s="1"/>
      <c r="V1811" s="1"/>
    </row>
    <row r="1812" spans="1:22" ht="14.7" customHeight="1" x14ac:dyDescent="0.25">
      <c r="A1812" s="2">
        <v>43783</v>
      </c>
      <c r="B1812" s="56" t="s">
        <v>39</v>
      </c>
      <c r="C1812" s="1" t="s">
        <v>38</v>
      </c>
      <c r="D1812" s="1" t="s">
        <v>40</v>
      </c>
      <c r="E1812" s="193"/>
      <c r="G1812" s="1" t="s">
        <v>1247</v>
      </c>
      <c r="H1812" s="1" t="s">
        <v>1274</v>
      </c>
      <c r="I1812" s="1" t="s">
        <v>1223</v>
      </c>
      <c r="J1812" s="56">
        <v>50</v>
      </c>
      <c r="K1812" s="81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57">
        <f>ROUND(Tableau1[[#This Row],[Prix_Unit_HT]],2)*Tableau1[[#This Row],[Qte_commande]]</f>
        <v>302.28000000000003</v>
      </c>
      <c r="P1812" s="57">
        <f>ROUND(Tableau1[[#This Row],[Prix_Unit_TTC]],2)*Tableau1[[#This Row],[Qte_commande]]</f>
        <v>362.76</v>
      </c>
      <c r="Q1812" s="1">
        <v>8.57</v>
      </c>
      <c r="R18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12" s="1"/>
      <c r="V1812" s="1"/>
    </row>
    <row r="1813" spans="1:22" ht="14.7" customHeight="1" x14ac:dyDescent="0.25">
      <c r="A1813" s="2">
        <v>43783</v>
      </c>
      <c r="B1813" s="56" t="s">
        <v>43</v>
      </c>
      <c r="C1813" s="1" t="s">
        <v>42</v>
      </c>
      <c r="D1813" s="1" t="s">
        <v>44</v>
      </c>
      <c r="E1813" s="193"/>
      <c r="G1813" s="1" t="s">
        <v>1247</v>
      </c>
      <c r="H1813" s="1" t="s">
        <v>1274</v>
      </c>
      <c r="I1813" s="1" t="s">
        <v>1223</v>
      </c>
      <c r="J1813" s="56">
        <v>50</v>
      </c>
      <c r="K1813" s="81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57">
        <f>ROUND(Tableau1[[#This Row],[Prix_Unit_HT]],2)*Tableau1[[#This Row],[Qte_commande]]</f>
        <v>151.14000000000001</v>
      </c>
      <c r="P1813" s="57">
        <f>ROUND(Tableau1[[#This Row],[Prix_Unit_TTC]],2)*Tableau1[[#This Row],[Qte_commande]]</f>
        <v>181.38</v>
      </c>
      <c r="Q1813" s="1">
        <v>4.29</v>
      </c>
      <c r="R18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3" s="1"/>
      <c r="V1813" s="1"/>
    </row>
    <row r="1814" spans="1:22" ht="14.7" customHeight="1" x14ac:dyDescent="0.25">
      <c r="A1814" s="2">
        <v>43783</v>
      </c>
      <c r="B1814" s="56" t="s">
        <v>43</v>
      </c>
      <c r="C1814" s="1" t="s">
        <v>42</v>
      </c>
      <c r="D1814" s="1" t="s">
        <v>44</v>
      </c>
      <c r="E1814" s="193"/>
      <c r="G1814" s="1" t="s">
        <v>1247</v>
      </c>
      <c r="H1814" s="1" t="s">
        <v>1274</v>
      </c>
      <c r="I1814" s="1" t="s">
        <v>1223</v>
      </c>
      <c r="J1814" s="56">
        <v>50</v>
      </c>
      <c r="K1814" s="81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57">
        <f>ROUND(Tableau1[[#This Row],[Prix_Unit_HT]],2)*Tableau1[[#This Row],[Qte_commande]]</f>
        <v>151.14000000000001</v>
      </c>
      <c r="P1814" s="57">
        <f>ROUND(Tableau1[[#This Row],[Prix_Unit_TTC]],2)*Tableau1[[#This Row],[Qte_commande]]</f>
        <v>181.38</v>
      </c>
      <c r="Q1814" s="1">
        <v>4.29</v>
      </c>
      <c r="R18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  <c r="U1814" s="1"/>
      <c r="V1814" s="1"/>
    </row>
    <row r="1815" spans="1:22" ht="14.7" customHeight="1" x14ac:dyDescent="0.25">
      <c r="A1815" s="2">
        <v>43783</v>
      </c>
      <c r="B1815" s="56" t="s">
        <v>43</v>
      </c>
      <c r="C1815" s="1" t="s">
        <v>42</v>
      </c>
      <c r="D1815" s="1" t="s">
        <v>44</v>
      </c>
      <c r="E1815" s="193"/>
      <c r="G1815" s="1" t="s">
        <v>1247</v>
      </c>
      <c r="H1815" s="1" t="s">
        <v>1275</v>
      </c>
      <c r="I1815" s="1" t="s">
        <v>1241</v>
      </c>
      <c r="J1815" s="56">
        <v>20</v>
      </c>
      <c r="K1815" s="81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57">
        <f>ROUND(Tableau1[[#This Row],[Prix_Unit_HT]],2)*Tableau1[[#This Row],[Qte_commande]]</f>
        <v>19.440000000000001</v>
      </c>
      <c r="P1815" s="57">
        <f>ROUND(Tableau1[[#This Row],[Prix_Unit_TTC]],2)*Tableau1[[#This Row],[Qte_commande]]</f>
        <v>20.399999999999999</v>
      </c>
      <c r="Q1815" s="1">
        <v>6.86</v>
      </c>
      <c r="R18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15" s="1"/>
      <c r="V1815" s="1"/>
    </row>
    <row r="1816" spans="1:22" ht="14.7" customHeight="1" x14ac:dyDescent="0.25">
      <c r="A1816" s="2">
        <v>43783</v>
      </c>
      <c r="B1816" s="56" t="s">
        <v>385</v>
      </c>
      <c r="C1816" s="1" t="s">
        <v>384</v>
      </c>
      <c r="D1816" s="1" t="s">
        <v>11</v>
      </c>
      <c r="E1816" s="193"/>
      <c r="G1816" s="1" t="s">
        <v>1163</v>
      </c>
      <c r="H1816" s="1" t="s">
        <v>1276</v>
      </c>
      <c r="I1816" s="1" t="s">
        <v>269</v>
      </c>
      <c r="J1816" s="107">
        <v>1</v>
      </c>
      <c r="K1816" s="81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57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57">
        <f>ROUND(Tableau1[[#This Row],[Prix_Unit_HT]],2)*Tableau1[[#This Row],[Qte_commande]]</f>
        <v>299</v>
      </c>
      <c r="P1816" s="57">
        <f>ROUND(Tableau1[[#This Row],[Prix_Unit_TTC]],2)*Tableau1[[#This Row],[Qte_commande]]</f>
        <v>358.8</v>
      </c>
      <c r="Q1816" s="1">
        <v>1</v>
      </c>
      <c r="R18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6" s="1"/>
      <c r="V1816" s="1"/>
    </row>
    <row r="1817" spans="1:22" ht="14.7" customHeight="1" x14ac:dyDescent="0.25">
      <c r="A1817" s="2">
        <v>43783</v>
      </c>
      <c r="B1817" s="56" t="s">
        <v>381</v>
      </c>
      <c r="C1817" s="1" t="s">
        <v>380</v>
      </c>
      <c r="D1817" s="1" t="s">
        <v>382</v>
      </c>
      <c r="E1817" s="193"/>
      <c r="G1817" s="1" t="s">
        <v>1163</v>
      </c>
      <c r="H1817" s="1" t="s">
        <v>1276</v>
      </c>
      <c r="I1817" s="1" t="s">
        <v>269</v>
      </c>
      <c r="J1817" s="107">
        <v>1</v>
      </c>
      <c r="K1817" s="81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57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57">
        <f>ROUND(Tableau1[[#This Row],[Prix_Unit_HT]],2)*Tableau1[[#This Row],[Qte_commande]]</f>
        <v>299</v>
      </c>
      <c r="P1817" s="57">
        <f>ROUND(Tableau1[[#This Row],[Prix_Unit_TTC]],2)*Tableau1[[#This Row],[Qte_commande]]</f>
        <v>358.8</v>
      </c>
      <c r="Q1817" s="1">
        <v>1</v>
      </c>
      <c r="R18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7" s="1"/>
      <c r="V1817" s="1"/>
    </row>
    <row r="1818" spans="1:22" ht="14.7" customHeight="1" x14ac:dyDescent="0.25">
      <c r="A1818" s="2">
        <v>43783</v>
      </c>
      <c r="B1818" s="56" t="s">
        <v>383</v>
      </c>
      <c r="C1818" s="1" t="s">
        <v>9</v>
      </c>
      <c r="D1818" s="1" t="s">
        <v>11</v>
      </c>
      <c r="E1818" s="193"/>
      <c r="G1818" s="1" t="s">
        <v>1163</v>
      </c>
      <c r="H1818" s="1" t="s">
        <v>1276</v>
      </c>
      <c r="I1818" s="1" t="s">
        <v>269</v>
      </c>
      <c r="J1818" s="107">
        <v>1</v>
      </c>
      <c r="K1818" s="81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57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57">
        <f>ROUND(Tableau1[[#This Row],[Prix_Unit_HT]],2)*Tableau1[[#This Row],[Qte_commande]]</f>
        <v>299</v>
      </c>
      <c r="P1818" s="57">
        <f>ROUND(Tableau1[[#This Row],[Prix_Unit_TTC]],2)*Tableau1[[#This Row],[Qte_commande]]</f>
        <v>358.8</v>
      </c>
      <c r="Q1818" s="1">
        <v>1</v>
      </c>
      <c r="R18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8" s="1"/>
      <c r="V1818" s="1"/>
    </row>
    <row r="1819" spans="1:22" ht="14.7" customHeight="1" x14ac:dyDescent="0.25">
      <c r="A1819" s="2">
        <v>43783</v>
      </c>
      <c r="B1819" s="56" t="s">
        <v>386</v>
      </c>
      <c r="C1819" s="1" t="s">
        <v>6</v>
      </c>
      <c r="D1819" s="1" t="s">
        <v>8</v>
      </c>
      <c r="E1819" s="193"/>
      <c r="G1819" s="1" t="s">
        <v>1163</v>
      </c>
      <c r="H1819" s="1" t="s">
        <v>1276</v>
      </c>
      <c r="I1819" s="1" t="s">
        <v>269</v>
      </c>
      <c r="J1819" s="107">
        <v>1</v>
      </c>
      <c r="K1819" s="81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57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57">
        <f>ROUND(Tableau1[[#This Row],[Prix_Unit_HT]],2)*Tableau1[[#This Row],[Qte_commande]]</f>
        <v>299</v>
      </c>
      <c r="P1819" s="57">
        <f>ROUND(Tableau1[[#This Row],[Prix_Unit_TTC]],2)*Tableau1[[#This Row],[Qte_commande]]</f>
        <v>358.8</v>
      </c>
      <c r="Q1819" s="1">
        <v>1</v>
      </c>
      <c r="R18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19" s="1"/>
      <c r="V1819" s="1"/>
    </row>
    <row r="1820" spans="1:22" ht="14.7" customHeight="1" x14ac:dyDescent="0.25">
      <c r="A1820" s="2">
        <v>43783</v>
      </c>
      <c r="B1820" s="56" t="s">
        <v>43</v>
      </c>
      <c r="C1820" s="1" t="s">
        <v>42</v>
      </c>
      <c r="D1820" s="1" t="s">
        <v>44</v>
      </c>
      <c r="E1820" s="193"/>
      <c r="G1820" s="1" t="s">
        <v>1247</v>
      </c>
      <c r="H1820" s="1" t="s">
        <v>1275</v>
      </c>
      <c r="I1820" s="1" t="s">
        <v>1237</v>
      </c>
      <c r="J1820" s="56">
        <v>20</v>
      </c>
      <c r="K1820" s="81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57">
        <f>ROUND(Tableau1[[#This Row],[Prix_Unit_HT]],2)*Tableau1[[#This Row],[Qte_commande]]</f>
        <v>19.440000000000001</v>
      </c>
      <c r="P1820" s="57">
        <f>ROUND(Tableau1[[#This Row],[Prix_Unit_TTC]],2)*Tableau1[[#This Row],[Qte_commande]]</f>
        <v>20.399999999999999</v>
      </c>
      <c r="Q1820" s="1">
        <v>6.86</v>
      </c>
      <c r="R18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20" s="1"/>
      <c r="V1820" s="1"/>
    </row>
    <row r="1821" spans="1:22" ht="14.7" customHeight="1" x14ac:dyDescent="0.25">
      <c r="A1821" s="2">
        <v>43784</v>
      </c>
      <c r="B1821" s="56" t="s">
        <v>121</v>
      </c>
      <c r="C1821" s="1" t="s">
        <v>94</v>
      </c>
      <c r="D1821" s="1" t="s">
        <v>96</v>
      </c>
      <c r="E1821" s="193"/>
      <c r="G1821" s="1" t="s">
        <v>1247</v>
      </c>
      <c r="H1821" s="7" t="s">
        <v>1274</v>
      </c>
      <c r="I1821" s="1" t="s">
        <v>1244</v>
      </c>
      <c r="J1821" s="56">
        <v>70</v>
      </c>
      <c r="K1821" s="81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57">
        <f>ROUND(Tableau1[[#This Row],[Prix_Unit_HT]],2)*Tableau1[[#This Row],[Qte_commande]]</f>
        <v>417.84000000000003</v>
      </c>
      <c r="P1821" s="57">
        <f>ROUND(Tableau1[[#This Row],[Prix_Unit_TTC]],2)*Tableau1[[#This Row],[Qte_commande]]</f>
        <v>501.36</v>
      </c>
      <c r="Q1821" s="1">
        <v>24</v>
      </c>
      <c r="R18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21" s="1"/>
      <c r="V1821" s="1"/>
    </row>
    <row r="1822" spans="1:22" ht="14.7" customHeight="1" x14ac:dyDescent="0.25">
      <c r="A1822" s="2">
        <v>43784</v>
      </c>
      <c r="B1822" s="56" t="s">
        <v>121</v>
      </c>
      <c r="C1822" s="1" t="s">
        <v>94</v>
      </c>
      <c r="D1822" s="1" t="s">
        <v>96</v>
      </c>
      <c r="E1822" s="193"/>
      <c r="G1822" s="1" t="s">
        <v>1247</v>
      </c>
      <c r="H1822" s="1" t="s">
        <v>1275</v>
      </c>
      <c r="I1822" s="1" t="s">
        <v>1236</v>
      </c>
      <c r="J1822" s="56">
        <v>20</v>
      </c>
      <c r="K1822" s="81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57">
        <f>ROUND(Tableau1[[#This Row],[Prix_Unit_HT]],2)*Tableau1[[#This Row],[Qte_commande]]</f>
        <v>77.760000000000005</v>
      </c>
      <c r="P1822" s="57">
        <f>ROUND(Tableau1[[#This Row],[Prix_Unit_TTC]],2)*Tableau1[[#This Row],[Qte_commande]]</f>
        <v>81.599999999999994</v>
      </c>
      <c r="Q1822" s="1">
        <v>27.43</v>
      </c>
      <c r="R18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22" s="1"/>
      <c r="V1822" s="1"/>
    </row>
    <row r="1823" spans="1:22" ht="14.7" customHeight="1" x14ac:dyDescent="0.25">
      <c r="A1823" s="2">
        <v>43784</v>
      </c>
      <c r="B1823" s="56" t="s">
        <v>48</v>
      </c>
      <c r="C1823" s="1" t="s">
        <v>6</v>
      </c>
      <c r="D1823" s="1" t="s">
        <v>8</v>
      </c>
      <c r="E1823" s="193"/>
      <c r="G1823" s="1" t="s">
        <v>1247</v>
      </c>
      <c r="H1823" s="1" t="s">
        <v>1274</v>
      </c>
      <c r="I1823" s="1" t="s">
        <v>1175</v>
      </c>
      <c r="J1823" s="56">
        <v>100</v>
      </c>
      <c r="K1823" s="81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57">
        <f>ROUND(Tableau1[[#This Row],[Prix_Unit_HT]],2)*Tableau1[[#This Row],[Qte_commande]]</f>
        <v>2052</v>
      </c>
      <c r="P1823" s="57">
        <f>ROUND(Tableau1[[#This Row],[Prix_Unit_TTC]],2)*Tableau1[[#This Row],[Qte_commande]]</f>
        <v>2462.4</v>
      </c>
      <c r="Q1823" s="1">
        <v>171.43</v>
      </c>
      <c r="R18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U1823" s="1"/>
      <c r="V1823" s="1"/>
    </row>
    <row r="1824" spans="1:22" ht="14.7" customHeight="1" x14ac:dyDescent="0.25">
      <c r="A1824" s="2">
        <v>43784</v>
      </c>
      <c r="B1824" s="56" t="s">
        <v>256</v>
      </c>
      <c r="C1824" s="1" t="s">
        <v>157</v>
      </c>
      <c r="D1824" s="1" t="s">
        <v>159</v>
      </c>
      <c r="E1824" s="193"/>
      <c r="G1824" s="1" t="s">
        <v>1247</v>
      </c>
      <c r="H1824" s="1" t="s">
        <v>1274</v>
      </c>
      <c r="I1824" s="1" t="s">
        <v>1175</v>
      </c>
      <c r="J1824" s="56">
        <v>100</v>
      </c>
      <c r="K1824" s="81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57">
        <f>ROUND(Tableau1[[#This Row],[Prix_Unit_HT]],2)*Tableau1[[#This Row],[Qte_commande]]</f>
        <v>5232.6000000000004</v>
      </c>
      <c r="P1824" s="57">
        <f>ROUND(Tableau1[[#This Row],[Prix_Unit_TTC]],2)*Tableau1[[#This Row],[Qte_commande]]</f>
        <v>6279.12</v>
      </c>
      <c r="Q1824" s="1">
        <v>437.14</v>
      </c>
      <c r="R18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  <c r="U1824" s="1"/>
      <c r="V1824" s="1"/>
    </row>
    <row r="1825" spans="1:22" ht="14.7" customHeight="1" x14ac:dyDescent="0.25">
      <c r="A1825" s="2">
        <v>43784</v>
      </c>
      <c r="B1825" s="56" t="s">
        <v>263</v>
      </c>
      <c r="C1825" s="1" t="s">
        <v>262</v>
      </c>
      <c r="D1825" s="1" t="s">
        <v>20</v>
      </c>
      <c r="E1825" s="193"/>
      <c r="G1825" s="1" t="s">
        <v>1163</v>
      </c>
      <c r="H1825" s="1" t="s">
        <v>1274</v>
      </c>
      <c r="I1825" s="1" t="s">
        <v>1175</v>
      </c>
      <c r="J1825" s="56">
        <v>175</v>
      </c>
      <c r="K1825" s="81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57">
        <f>ROUND(Tableau1[[#This Row],[Prix_Unit_HT]],2)*Tableau1[[#This Row],[Qte_commande]]</f>
        <v>1936.2000000000003</v>
      </c>
      <c r="P1825" s="57">
        <f>ROUND(Tableau1[[#This Row],[Prix_Unit_TTC]],2)*Tableau1[[#This Row],[Qte_commande]]</f>
        <v>2323.1999999999998</v>
      </c>
      <c r="Q1825" s="1">
        <v>150</v>
      </c>
      <c r="R18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150</v>
      </c>
      <c r="U1825" s="1"/>
      <c r="V1825" s="1"/>
    </row>
    <row r="1826" spans="1:22" ht="14.7" customHeight="1" x14ac:dyDescent="0.25">
      <c r="A1826" s="2">
        <v>43784</v>
      </c>
      <c r="B1826" s="56" t="s">
        <v>48</v>
      </c>
      <c r="C1826" s="1" t="s">
        <v>6</v>
      </c>
      <c r="D1826" s="1" t="s">
        <v>8</v>
      </c>
      <c r="E1826" s="193"/>
      <c r="G1826" s="1" t="s">
        <v>1247</v>
      </c>
      <c r="H1826" s="1" t="s">
        <v>1274</v>
      </c>
      <c r="I1826" s="1" t="s">
        <v>1176</v>
      </c>
      <c r="J1826" s="56">
        <v>70</v>
      </c>
      <c r="K1826" s="81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57">
        <f>ROUND(Tableau1[[#This Row],[Prix_Unit_HT]],2)*Tableau1[[#This Row],[Qte_commande]]</f>
        <v>73.199999999999989</v>
      </c>
      <c r="P1826" s="57">
        <f>ROUND(Tableau1[[#This Row],[Prix_Unit_TTC]],2)*Tableau1[[#This Row],[Qte_commande]]</f>
        <v>87.84</v>
      </c>
      <c r="Q1826" s="1">
        <v>6</v>
      </c>
      <c r="R18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6" s="1"/>
      <c r="V1826" s="1"/>
    </row>
    <row r="1827" spans="1:22" ht="14.7" customHeight="1" x14ac:dyDescent="0.25">
      <c r="A1827" s="2">
        <v>43784</v>
      </c>
      <c r="B1827" s="56" t="s">
        <v>263</v>
      </c>
      <c r="C1827" s="1" t="s">
        <v>262</v>
      </c>
      <c r="D1827" s="1" t="s">
        <v>20</v>
      </c>
      <c r="E1827" s="193"/>
      <c r="G1827" s="1" t="s">
        <v>1163</v>
      </c>
      <c r="H1827" s="1" t="s">
        <v>1274</v>
      </c>
      <c r="I1827" s="1" t="s">
        <v>1227</v>
      </c>
      <c r="J1827" s="56">
        <v>70</v>
      </c>
      <c r="K1827" s="81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57">
        <f>ROUND(Tableau1[[#This Row],[Prix_Unit_HT]],2)*Tableau1[[#This Row],[Qte_commande]]</f>
        <v>139.62</v>
      </c>
      <c r="P1827" s="57">
        <f>ROUND(Tableau1[[#This Row],[Prix_Unit_TTC]],2)*Tableau1[[#This Row],[Qte_commande]]</f>
        <v>167.52</v>
      </c>
      <c r="Q1827" s="1">
        <v>6</v>
      </c>
      <c r="R18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7" s="1"/>
      <c r="V1827" s="1"/>
    </row>
    <row r="1828" spans="1:22" ht="14.7" customHeight="1" x14ac:dyDescent="0.25">
      <c r="A1828" s="2">
        <v>43784</v>
      </c>
      <c r="B1828" s="56" t="s">
        <v>263</v>
      </c>
      <c r="C1828" s="1" t="s">
        <v>262</v>
      </c>
      <c r="D1828" s="1" t="s">
        <v>20</v>
      </c>
      <c r="E1828" s="193"/>
      <c r="G1828" s="1" t="s">
        <v>1163</v>
      </c>
      <c r="H1828" s="1" t="s">
        <v>1274</v>
      </c>
      <c r="I1828" s="1" t="s">
        <v>1227</v>
      </c>
      <c r="J1828" s="56">
        <v>70</v>
      </c>
      <c r="K1828" s="81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57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57">
        <f>ROUND(Tableau1[[#This Row],[Prix_Unit_HT]],2)*Tableau1[[#This Row],[Qte_commande]]</f>
        <v>69.81</v>
      </c>
      <c r="P1828" s="57">
        <f>ROUND(Tableau1[[#This Row],[Prix_Unit_TTC]],2)*Tableau1[[#This Row],[Qte_commande]]</f>
        <v>83.76</v>
      </c>
      <c r="Q1828" s="1">
        <v>3</v>
      </c>
      <c r="R18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28" s="1"/>
      <c r="V1828" s="1"/>
    </row>
    <row r="1829" spans="1:22" ht="14.7" customHeight="1" x14ac:dyDescent="0.25">
      <c r="A1829" s="2">
        <v>43784</v>
      </c>
      <c r="B1829" s="56" t="s">
        <v>121</v>
      </c>
      <c r="C1829" s="1" t="s">
        <v>94</v>
      </c>
      <c r="D1829" s="1" t="s">
        <v>96</v>
      </c>
      <c r="E1829" s="193"/>
      <c r="G1829" s="1" t="s">
        <v>1247</v>
      </c>
      <c r="H1829" s="1" t="s">
        <v>1274</v>
      </c>
      <c r="I1829" s="1" t="s">
        <v>1188</v>
      </c>
      <c r="J1829" s="56">
        <v>70</v>
      </c>
      <c r="K1829" s="81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57">
        <f>ROUND(Tableau1[[#This Row],[Prix_Unit_HT]],2)*Tableau1[[#This Row],[Qte_commande]]</f>
        <v>98.100000000000009</v>
      </c>
      <c r="P1829" s="57">
        <f>ROUND(Tableau1[[#This Row],[Prix_Unit_TTC]],2)*Tableau1[[#This Row],[Qte_commande]]</f>
        <v>117.72</v>
      </c>
      <c r="Q1829" s="1">
        <v>6</v>
      </c>
      <c r="R18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29" s="1"/>
      <c r="V1829" s="1"/>
    </row>
    <row r="1830" spans="1:22" ht="14.7" customHeight="1" x14ac:dyDescent="0.25">
      <c r="A1830" s="2">
        <v>43784</v>
      </c>
      <c r="B1830" s="56" t="s">
        <v>48</v>
      </c>
      <c r="C1830" s="1" t="s">
        <v>6</v>
      </c>
      <c r="D1830" s="1" t="s">
        <v>8</v>
      </c>
      <c r="E1830" s="193"/>
      <c r="G1830" s="1" t="s">
        <v>1247</v>
      </c>
      <c r="H1830" s="1" t="s">
        <v>1274</v>
      </c>
      <c r="I1830" s="7" t="s">
        <v>1190</v>
      </c>
      <c r="J1830" s="56">
        <v>70</v>
      </c>
      <c r="K1830" s="81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57">
        <f>ROUND(Tableau1[[#This Row],[Prix_Unit_HT]],2)*Tableau1[[#This Row],[Qte_commande]]</f>
        <v>360</v>
      </c>
      <c r="P1830" s="57">
        <f>ROUND(Tableau1[[#This Row],[Prix_Unit_TTC]],2)*Tableau1[[#This Row],[Qte_commande]]</f>
        <v>432</v>
      </c>
      <c r="Q1830" s="1">
        <v>18</v>
      </c>
      <c r="R18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30" s="1"/>
      <c r="V1830" s="1"/>
    </row>
    <row r="1831" spans="1:22" ht="14.7" customHeight="1" x14ac:dyDescent="0.25">
      <c r="A1831" s="2">
        <v>43784</v>
      </c>
      <c r="B1831" s="56" t="s">
        <v>263</v>
      </c>
      <c r="C1831" s="1" t="s">
        <v>262</v>
      </c>
      <c r="D1831" s="1" t="s">
        <v>20</v>
      </c>
      <c r="E1831" s="193"/>
      <c r="G1831" s="1" t="s">
        <v>1163</v>
      </c>
      <c r="H1831" s="1" t="s">
        <v>1274</v>
      </c>
      <c r="I1831" s="1" t="s">
        <v>1228</v>
      </c>
      <c r="J1831" s="56">
        <v>70</v>
      </c>
      <c r="K1831" s="81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57">
        <f>ROUND(Tableau1[[#This Row],[Prix_Unit_HT]],2)*Tableau1[[#This Row],[Qte_commande]]</f>
        <v>70.289999999999992</v>
      </c>
      <c r="P1831" s="57">
        <f>ROUND(Tableau1[[#This Row],[Prix_Unit_TTC]],2)*Tableau1[[#This Row],[Qte_commande]]</f>
        <v>84.36</v>
      </c>
      <c r="Q1831" s="1">
        <v>3</v>
      </c>
      <c r="R18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31" s="1"/>
      <c r="V1831" s="1"/>
    </row>
    <row r="1832" spans="1:22" ht="14.7" customHeight="1" x14ac:dyDescent="0.25">
      <c r="A1832" s="2">
        <v>43784</v>
      </c>
      <c r="B1832" s="56" t="s">
        <v>48</v>
      </c>
      <c r="C1832" s="1" t="s">
        <v>6</v>
      </c>
      <c r="D1832" s="1" t="s">
        <v>8</v>
      </c>
      <c r="E1832" s="193"/>
      <c r="G1832" s="1" t="s">
        <v>1247</v>
      </c>
      <c r="H1832" s="1" t="s">
        <v>1274</v>
      </c>
      <c r="I1832" s="1" t="s">
        <v>1218</v>
      </c>
      <c r="J1832" s="56">
        <v>100</v>
      </c>
      <c r="K1832" s="81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57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57">
        <f>ROUND(Tableau1[[#This Row],[Prix_Unit_HT]],2)*Tableau1[[#This Row],[Qte_commande]]</f>
        <v>946.8</v>
      </c>
      <c r="P1832" s="57">
        <f>ROUND(Tableau1[[#This Row],[Prix_Unit_TTC]],2)*Tableau1[[#This Row],[Qte_commande]]</f>
        <v>1135.8</v>
      </c>
      <c r="Q1832" s="1">
        <v>85.71</v>
      </c>
      <c r="R18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  <c r="U1832" s="1"/>
      <c r="V1832" s="1"/>
    </row>
    <row r="1833" spans="1:22" ht="14.7" customHeight="1" x14ac:dyDescent="0.25">
      <c r="A1833" s="2">
        <v>43784</v>
      </c>
      <c r="B1833" s="56" t="s">
        <v>121</v>
      </c>
      <c r="C1833" s="1" t="s">
        <v>94</v>
      </c>
      <c r="D1833" s="1" t="s">
        <v>96</v>
      </c>
      <c r="E1833" s="193"/>
      <c r="G1833" s="1" t="s">
        <v>1247</v>
      </c>
      <c r="H1833" s="1" t="s">
        <v>1275</v>
      </c>
      <c r="I1833" s="1" t="s">
        <v>1241</v>
      </c>
      <c r="J1833" s="56">
        <v>20</v>
      </c>
      <c r="K1833" s="81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57">
        <f>ROUND(Tableau1[[#This Row],[Prix_Unit_HT]],2)*Tableau1[[#This Row],[Qte_commande]]</f>
        <v>77.760000000000005</v>
      </c>
      <c r="P1833" s="57">
        <f>ROUND(Tableau1[[#This Row],[Prix_Unit_TTC]],2)*Tableau1[[#This Row],[Qte_commande]]</f>
        <v>81.599999999999994</v>
      </c>
      <c r="Q1833" s="1">
        <v>27.43</v>
      </c>
      <c r="R18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33" s="1"/>
      <c r="V1833" s="1"/>
    </row>
    <row r="1834" spans="1:22" ht="14.7" customHeight="1" x14ac:dyDescent="0.25">
      <c r="A1834" s="2">
        <v>43787</v>
      </c>
      <c r="B1834" s="56" t="s">
        <v>86</v>
      </c>
      <c r="C1834" s="1" t="s">
        <v>85</v>
      </c>
      <c r="D1834" s="1" t="s">
        <v>87</v>
      </c>
      <c r="E1834" s="193"/>
      <c r="G1834" s="1" t="s">
        <v>1163</v>
      </c>
      <c r="H1834" s="1" t="s">
        <v>1274</v>
      </c>
      <c r="I1834" s="1" t="s">
        <v>1233</v>
      </c>
      <c r="J1834" s="56">
        <v>75</v>
      </c>
      <c r="K1834" s="81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4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4" s="1">
        <v>6</v>
      </c>
      <c r="O1834" s="57">
        <f>ROUND(Tableau1[[#This Row],[Prix_Unit_HT]],2)*Tableau1[[#This Row],[Qte_commande]]</f>
        <v>68.039999999999992</v>
      </c>
      <c r="P1834" s="57">
        <f>ROUND(Tableau1[[#This Row],[Prix_Unit_TTC]],2)*Tableau1[[#This Row],[Qte_commande]]</f>
        <v>81.66</v>
      </c>
      <c r="Q1834" s="1">
        <v>6.43</v>
      </c>
      <c r="R18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4" s="1"/>
      <c r="V1834" s="1"/>
    </row>
    <row r="1835" spans="1:22" ht="14.7" customHeight="1" x14ac:dyDescent="0.25">
      <c r="A1835" s="2">
        <v>43787</v>
      </c>
      <c r="B1835" s="56" t="s">
        <v>86</v>
      </c>
      <c r="C1835" s="1" t="s">
        <v>85</v>
      </c>
      <c r="D1835" s="1" t="s">
        <v>87</v>
      </c>
      <c r="E1835" s="193"/>
      <c r="G1835" s="1" t="s">
        <v>1163</v>
      </c>
      <c r="H1835" s="1" t="s">
        <v>1274</v>
      </c>
      <c r="I1835" s="1" t="s">
        <v>1233</v>
      </c>
      <c r="J1835" s="56">
        <v>75</v>
      </c>
      <c r="K1835" s="81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5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5" s="1">
        <v>6</v>
      </c>
      <c r="O1835" s="57">
        <f>ROUND(Tableau1[[#This Row],[Prix_Unit_HT]],2)*Tableau1[[#This Row],[Qte_commande]]</f>
        <v>68.039999999999992</v>
      </c>
      <c r="P1835" s="57">
        <f>ROUND(Tableau1[[#This Row],[Prix_Unit_TTC]],2)*Tableau1[[#This Row],[Qte_commande]]</f>
        <v>81.66</v>
      </c>
      <c r="Q1835" s="1">
        <v>6.43</v>
      </c>
      <c r="R18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5" s="1"/>
      <c r="V1835" s="1"/>
    </row>
    <row r="1836" spans="1:22" ht="14.7" customHeight="1" x14ac:dyDescent="0.25">
      <c r="A1836" s="2">
        <v>43787</v>
      </c>
      <c r="B1836" s="56" t="s">
        <v>184</v>
      </c>
      <c r="C1836" s="1" t="s">
        <v>85</v>
      </c>
      <c r="D1836" s="1" t="s">
        <v>87</v>
      </c>
      <c r="E1836" s="193"/>
      <c r="G1836" s="1" t="s">
        <v>1163</v>
      </c>
      <c r="H1836" s="1" t="s">
        <v>1274</v>
      </c>
      <c r="I1836" s="1" t="s">
        <v>1233</v>
      </c>
      <c r="J1836" s="56">
        <v>75</v>
      </c>
      <c r="K1836" s="81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836" s="57">
        <f>IF(Tableau1[[#This Row],[Prix_Unit_HT]]=0,0,Tableau1[[#This Row],[Prix_Unit_HT]]+(Tableau1[[#This Row],[Prix_Unit_HT]]*VLOOKUP(Tableau1[[#This Row],[EAN]],Grille_Tarifs_Modulable!$B$10:$Q$204,16,FALSE)))</f>
        <v>13.61157</v>
      </c>
      <c r="N1836" s="1">
        <v>6</v>
      </c>
      <c r="O1836" s="57">
        <f>ROUND(Tableau1[[#This Row],[Prix_Unit_HT]],2)*Tableau1[[#This Row],[Qte_commande]]</f>
        <v>68.039999999999992</v>
      </c>
      <c r="P1836" s="57">
        <f>ROUND(Tableau1[[#This Row],[Prix_Unit_TTC]],2)*Tableau1[[#This Row],[Qte_commande]]</f>
        <v>81.66</v>
      </c>
      <c r="Q1836" s="1">
        <v>6.43</v>
      </c>
      <c r="R18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  <c r="U1836" s="1"/>
      <c r="V1836" s="1"/>
    </row>
    <row r="1837" spans="1:22" ht="14.7" customHeight="1" x14ac:dyDescent="0.25">
      <c r="A1837" s="2">
        <v>43787</v>
      </c>
      <c r="B1837" s="56" t="s">
        <v>184</v>
      </c>
      <c r="C1837" s="1" t="s">
        <v>85</v>
      </c>
      <c r="D1837" s="1" t="s">
        <v>87</v>
      </c>
      <c r="E1837" s="193"/>
      <c r="G1837" s="1" t="s">
        <v>1163</v>
      </c>
      <c r="H1837" s="1" t="s">
        <v>1274</v>
      </c>
      <c r="I1837" s="1" t="s">
        <v>1213</v>
      </c>
      <c r="J1837" s="56">
        <v>70</v>
      </c>
      <c r="K1837" s="81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57">
        <f>ROUND(Tableau1[[#This Row],[Prix_Unit_HT]],2)*Tableau1[[#This Row],[Qte_commande]]</f>
        <v>85.62</v>
      </c>
      <c r="P1837" s="57">
        <f>ROUND(Tableau1[[#This Row],[Prix_Unit_TTC]],2)*Tableau1[[#This Row],[Qte_commande]]</f>
        <v>102.72</v>
      </c>
      <c r="Q1837" s="1">
        <v>6</v>
      </c>
      <c r="R18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7" s="1"/>
      <c r="V1837" s="1"/>
    </row>
    <row r="1838" spans="1:22" ht="14.7" customHeight="1" x14ac:dyDescent="0.25">
      <c r="A1838" s="2">
        <v>43787</v>
      </c>
      <c r="B1838" s="56" t="s">
        <v>46</v>
      </c>
      <c r="C1838" s="1" t="s">
        <v>45</v>
      </c>
      <c r="D1838" s="1" t="s">
        <v>47</v>
      </c>
      <c r="E1838" s="193"/>
      <c r="G1838" s="1" t="s">
        <v>1247</v>
      </c>
      <c r="H1838" s="1" t="s">
        <v>1274</v>
      </c>
      <c r="I1838" s="7" t="s">
        <v>1190</v>
      </c>
      <c r="J1838" s="56">
        <v>70</v>
      </c>
      <c r="K1838" s="81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57">
        <f>ROUND(Tableau1[[#This Row],[Prix_Unit_HT]],2)*Tableau1[[#This Row],[Qte_commande]]</f>
        <v>120</v>
      </c>
      <c r="P1838" s="57">
        <f>ROUND(Tableau1[[#This Row],[Prix_Unit_TTC]],2)*Tableau1[[#This Row],[Qte_commande]]</f>
        <v>144</v>
      </c>
      <c r="Q1838" s="1">
        <v>6</v>
      </c>
      <c r="R18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8" s="1"/>
      <c r="V1838" s="1"/>
    </row>
    <row r="1839" spans="1:22" ht="14.7" customHeight="1" x14ac:dyDescent="0.25">
      <c r="A1839" s="2">
        <v>43787</v>
      </c>
      <c r="B1839" s="56" t="s">
        <v>86</v>
      </c>
      <c r="C1839" s="1" t="s">
        <v>85</v>
      </c>
      <c r="D1839" s="1" t="s">
        <v>87</v>
      </c>
      <c r="E1839" s="193"/>
      <c r="G1839" s="1" t="s">
        <v>1163</v>
      </c>
      <c r="H1839" s="1" t="s">
        <v>1274</v>
      </c>
      <c r="I1839" s="7" t="s">
        <v>1194</v>
      </c>
      <c r="J1839" s="56">
        <v>70</v>
      </c>
      <c r="K1839" s="81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57">
        <f>ROUND(Tableau1[[#This Row],[Prix_Unit_HT]],2)*Tableau1[[#This Row],[Qte_commande]]</f>
        <v>179.7</v>
      </c>
      <c r="P1839" s="57">
        <f>ROUND(Tableau1[[#This Row],[Prix_Unit_TTC]],2)*Tableau1[[#This Row],[Qte_commande]]</f>
        <v>215.64</v>
      </c>
      <c r="Q1839" s="1">
        <v>6</v>
      </c>
      <c r="R18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39" s="1"/>
      <c r="V1839" s="1"/>
    </row>
    <row r="1840" spans="1:22" ht="14.7" customHeight="1" x14ac:dyDescent="0.25">
      <c r="A1840" s="2">
        <v>43787</v>
      </c>
      <c r="B1840" s="56" t="s">
        <v>46</v>
      </c>
      <c r="C1840" s="1" t="s">
        <v>45</v>
      </c>
      <c r="D1840" s="1" t="s">
        <v>47</v>
      </c>
      <c r="E1840" s="193"/>
      <c r="G1840" s="1" t="s">
        <v>1247</v>
      </c>
      <c r="H1840" s="1" t="s">
        <v>1274</v>
      </c>
      <c r="I1840" s="7" t="s">
        <v>1194</v>
      </c>
      <c r="J1840" s="56">
        <v>70</v>
      </c>
      <c r="K1840" s="81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57">
        <f>ROUND(Tableau1[[#This Row],[Prix_Unit_HT]],2)*Tableau1[[#This Row],[Qte_commande]]</f>
        <v>165.72</v>
      </c>
      <c r="P1840" s="57">
        <f>ROUND(Tableau1[[#This Row],[Prix_Unit_TTC]],2)*Tableau1[[#This Row],[Qte_commande]]</f>
        <v>198.84</v>
      </c>
      <c r="Q1840" s="1">
        <v>6</v>
      </c>
      <c r="R18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0" s="1"/>
      <c r="V1840" s="1"/>
    </row>
    <row r="1841" spans="1:22" ht="14.7" customHeight="1" x14ac:dyDescent="0.25">
      <c r="A1841" s="2">
        <v>43787</v>
      </c>
      <c r="B1841" s="56" t="s">
        <v>88</v>
      </c>
      <c r="C1841" s="1" t="s">
        <v>82</v>
      </c>
      <c r="D1841" s="1" t="s">
        <v>4</v>
      </c>
      <c r="E1841" s="193"/>
      <c r="G1841" s="1" t="s">
        <v>1163</v>
      </c>
      <c r="H1841" s="1" t="s">
        <v>1274</v>
      </c>
      <c r="I1841" s="7" t="s">
        <v>1194</v>
      </c>
      <c r="J1841" s="56">
        <v>70</v>
      </c>
      <c r="K1841" s="81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57">
        <f>ROUND(Tableau1[[#This Row],[Prix_Unit_HT]],2)*Tableau1[[#This Row],[Qte_commande]]</f>
        <v>359.4</v>
      </c>
      <c r="P1841" s="57">
        <f>ROUND(Tableau1[[#This Row],[Prix_Unit_TTC]],2)*Tableau1[[#This Row],[Qte_commande]]</f>
        <v>431.28</v>
      </c>
      <c r="Q1841" s="1">
        <v>12</v>
      </c>
      <c r="R18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1" s="1"/>
      <c r="V1841" s="1"/>
    </row>
    <row r="1842" spans="1:22" ht="14.7" customHeight="1" x14ac:dyDescent="0.25">
      <c r="A1842" s="2">
        <v>43787</v>
      </c>
      <c r="B1842" s="56" t="s">
        <v>174</v>
      </c>
      <c r="C1842" s="1" t="s">
        <v>173</v>
      </c>
      <c r="D1842" s="1" t="s">
        <v>175</v>
      </c>
      <c r="E1842" s="193"/>
      <c r="G1842" s="1" t="s">
        <v>1163</v>
      </c>
      <c r="H1842" s="1" t="s">
        <v>1274</v>
      </c>
      <c r="I1842" s="1" t="s">
        <v>1189</v>
      </c>
      <c r="J1842" s="56">
        <v>70</v>
      </c>
      <c r="K1842" s="81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57">
        <f>ROUND(Tableau1[[#This Row],[Prix_Unit_HT]],2)*Tableau1[[#This Row],[Qte_commande]]</f>
        <v>202.20000000000002</v>
      </c>
      <c r="P1842" s="57">
        <f>ROUND(Tableau1[[#This Row],[Prix_Unit_TTC]],2)*Tableau1[[#This Row],[Qte_commande]]</f>
        <v>242.76</v>
      </c>
      <c r="Q1842" s="1">
        <v>12</v>
      </c>
      <c r="R18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2" s="1"/>
      <c r="V1842" s="1"/>
    </row>
    <row r="1843" spans="1:22" ht="14.7" customHeight="1" x14ac:dyDescent="0.25">
      <c r="A1843" s="2">
        <v>43787</v>
      </c>
      <c r="B1843" s="56" t="s">
        <v>176</v>
      </c>
      <c r="C1843" s="1" t="s">
        <v>28</v>
      </c>
      <c r="D1843" s="1" t="s">
        <v>177</v>
      </c>
      <c r="E1843" s="193"/>
      <c r="G1843" s="1" t="s">
        <v>1163</v>
      </c>
      <c r="H1843" s="1" t="s">
        <v>1274</v>
      </c>
      <c r="I1843" s="1" t="s">
        <v>1189</v>
      </c>
      <c r="J1843" s="56">
        <v>70</v>
      </c>
      <c r="K1843" s="81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57">
        <f>ROUND(Tableau1[[#This Row],[Prix_Unit_HT]],2)*Tableau1[[#This Row],[Qte_commande]]</f>
        <v>101.10000000000001</v>
      </c>
      <c r="P1843" s="57">
        <f>ROUND(Tableau1[[#This Row],[Prix_Unit_TTC]],2)*Tableau1[[#This Row],[Qte_commande]]</f>
        <v>121.38</v>
      </c>
      <c r="Q1843" s="1">
        <v>6</v>
      </c>
      <c r="R18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3" s="1"/>
      <c r="V1843" s="1"/>
    </row>
    <row r="1844" spans="1:22" ht="14.7" customHeight="1" x14ac:dyDescent="0.25">
      <c r="A1844" s="2">
        <v>43787</v>
      </c>
      <c r="B1844" s="56" t="s">
        <v>88</v>
      </c>
      <c r="C1844" s="1" t="s">
        <v>82</v>
      </c>
      <c r="D1844" s="1" t="s">
        <v>4</v>
      </c>
      <c r="E1844" s="193"/>
      <c r="G1844" s="1" t="s">
        <v>1163</v>
      </c>
      <c r="H1844" s="1" t="s">
        <v>1274</v>
      </c>
      <c r="I1844" s="1" t="s">
        <v>1189</v>
      </c>
      <c r="J1844" s="56">
        <v>70</v>
      </c>
      <c r="K1844" s="81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57">
        <f>ROUND(Tableau1[[#This Row],[Prix_Unit_HT]],2)*Tableau1[[#This Row],[Qte_commande]]</f>
        <v>202.20000000000002</v>
      </c>
      <c r="P1844" s="57">
        <f>ROUND(Tableau1[[#This Row],[Prix_Unit_TTC]],2)*Tableau1[[#This Row],[Qte_commande]]</f>
        <v>242.76</v>
      </c>
      <c r="Q1844" s="1">
        <v>12</v>
      </c>
      <c r="R18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4" s="1"/>
      <c r="V1844" s="1"/>
    </row>
    <row r="1845" spans="1:22" ht="14.7" customHeight="1" x14ac:dyDescent="0.25">
      <c r="A1845" s="2">
        <v>43787</v>
      </c>
      <c r="B1845" s="56" t="s">
        <v>217</v>
      </c>
      <c r="C1845" s="1" t="s">
        <v>142</v>
      </c>
      <c r="D1845" s="1" t="s">
        <v>144</v>
      </c>
      <c r="E1845" s="193"/>
      <c r="G1845" s="1" t="s">
        <v>1247</v>
      </c>
      <c r="H1845" s="1" t="s">
        <v>1274</v>
      </c>
      <c r="I1845" s="1" t="s">
        <v>1223</v>
      </c>
      <c r="J1845" s="56">
        <v>50</v>
      </c>
      <c r="K1845" s="81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57">
        <f>ROUND(Tableau1[[#This Row],[Prix_Unit_HT]],2)*Tableau1[[#This Row],[Qte_commande]]</f>
        <v>302.28000000000003</v>
      </c>
      <c r="P1845" s="57">
        <f>ROUND(Tableau1[[#This Row],[Prix_Unit_TTC]],2)*Tableau1[[#This Row],[Qte_commande]]</f>
        <v>362.76</v>
      </c>
      <c r="Q1845" s="1">
        <v>8.57</v>
      </c>
      <c r="R18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45" s="1"/>
      <c r="V1845" s="1"/>
    </row>
    <row r="1846" spans="1:22" ht="14.7" customHeight="1" x14ac:dyDescent="0.25">
      <c r="A1846" s="2">
        <v>43791</v>
      </c>
      <c r="B1846" s="56" t="s">
        <v>50</v>
      </c>
      <c r="C1846" s="1" t="s">
        <v>49</v>
      </c>
      <c r="D1846" s="1" t="s">
        <v>51</v>
      </c>
      <c r="E1846" s="193"/>
      <c r="G1846" s="1" t="s">
        <v>1247</v>
      </c>
      <c r="H1846" s="7" t="s">
        <v>1274</v>
      </c>
      <c r="I1846" s="7" t="s">
        <v>1197</v>
      </c>
      <c r="J1846" s="56">
        <v>70</v>
      </c>
      <c r="K1846" s="81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57">
        <f>ROUND(Tableau1[[#This Row],[Prix_Unit_HT]],2)*Tableau1[[#This Row],[Qte_commande]]</f>
        <v>178.98</v>
      </c>
      <c r="P1846" s="57">
        <f>ROUND(Tableau1[[#This Row],[Prix_Unit_TTC]],2)*Tableau1[[#This Row],[Qte_commande]]</f>
        <v>214.74</v>
      </c>
      <c r="Q1846" s="1">
        <v>6</v>
      </c>
      <c r="R18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46" s="1"/>
      <c r="V1846" s="1"/>
    </row>
    <row r="1847" spans="1:22" ht="14.7" customHeight="1" x14ac:dyDescent="0.25">
      <c r="A1847" s="2">
        <v>43791</v>
      </c>
      <c r="B1847" s="56" t="s">
        <v>50</v>
      </c>
      <c r="C1847" s="1" t="s">
        <v>49</v>
      </c>
      <c r="D1847" s="1" t="s">
        <v>51</v>
      </c>
      <c r="E1847" s="193"/>
      <c r="G1847" s="1" t="s">
        <v>1247</v>
      </c>
      <c r="H1847" s="1" t="s">
        <v>1275</v>
      </c>
      <c r="I1847" s="1" t="s">
        <v>1236</v>
      </c>
      <c r="J1847" s="56">
        <v>20</v>
      </c>
      <c r="K1847" s="81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57">
        <f>ROUND(Tableau1[[#This Row],[Prix_Unit_HT]],2)*Tableau1[[#This Row],[Qte_commande]]</f>
        <v>19.440000000000001</v>
      </c>
      <c r="P1847" s="57">
        <f>ROUND(Tableau1[[#This Row],[Prix_Unit_TTC]],2)*Tableau1[[#This Row],[Qte_commande]]</f>
        <v>20.399999999999999</v>
      </c>
      <c r="Q1847" s="1">
        <v>6.86</v>
      </c>
      <c r="R18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47" s="1"/>
      <c r="V1847" s="1"/>
    </row>
    <row r="1848" spans="1:22" ht="14.7" customHeight="1" x14ac:dyDescent="0.25">
      <c r="A1848" s="2">
        <v>43791</v>
      </c>
      <c r="B1848" s="56" t="s">
        <v>50</v>
      </c>
      <c r="C1848" s="1" t="s">
        <v>49</v>
      </c>
      <c r="D1848" s="1" t="s">
        <v>51</v>
      </c>
      <c r="E1848" s="193"/>
      <c r="G1848" s="1" t="s">
        <v>1247</v>
      </c>
      <c r="H1848" s="1" t="s">
        <v>1274</v>
      </c>
      <c r="I1848" s="1" t="s">
        <v>1227</v>
      </c>
      <c r="J1848" s="56">
        <v>70</v>
      </c>
      <c r="K1848" s="81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57">
        <f>ROUND(Tableau1[[#This Row],[Prix_Unit_HT]],2)*Tableau1[[#This Row],[Qte_commande]]</f>
        <v>213.24</v>
      </c>
      <c r="P1848" s="57">
        <f>ROUND(Tableau1[[#This Row],[Prix_Unit_TTC]],2)*Tableau1[[#This Row],[Qte_commande]]</f>
        <v>255.84</v>
      </c>
      <c r="Q1848" s="1">
        <v>12</v>
      </c>
      <c r="R18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8" s="1"/>
      <c r="V1848" s="1"/>
    </row>
    <row r="1849" spans="1:22" ht="14.7" customHeight="1" x14ac:dyDescent="0.25">
      <c r="A1849" s="2">
        <v>43791</v>
      </c>
      <c r="B1849" s="56" t="s">
        <v>50</v>
      </c>
      <c r="C1849" s="1" t="s">
        <v>49</v>
      </c>
      <c r="D1849" s="1" t="s">
        <v>51</v>
      </c>
      <c r="E1849" s="193"/>
      <c r="G1849" s="1" t="s">
        <v>1247</v>
      </c>
      <c r="H1849" s="1" t="s">
        <v>1274</v>
      </c>
      <c r="I1849" s="1" t="s">
        <v>1188</v>
      </c>
      <c r="J1849" s="56">
        <v>70</v>
      </c>
      <c r="K1849" s="81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57">
        <f>ROUND(Tableau1[[#This Row],[Prix_Unit_HT]],2)*Tableau1[[#This Row],[Qte_commande]]</f>
        <v>196.20000000000002</v>
      </c>
      <c r="P1849" s="57">
        <f>ROUND(Tableau1[[#This Row],[Prix_Unit_TTC]],2)*Tableau1[[#This Row],[Qte_commande]]</f>
        <v>235.44</v>
      </c>
      <c r="Q1849" s="1">
        <v>12</v>
      </c>
      <c r="R18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49" s="1"/>
      <c r="V1849" s="1"/>
    </row>
    <row r="1850" spans="1:22" ht="14.7" customHeight="1" x14ac:dyDescent="0.25">
      <c r="A1850" s="2">
        <v>43791</v>
      </c>
      <c r="B1850" s="56" t="s">
        <v>50</v>
      </c>
      <c r="C1850" s="1" t="s">
        <v>49</v>
      </c>
      <c r="D1850" s="1" t="s">
        <v>51</v>
      </c>
      <c r="E1850" s="193"/>
      <c r="G1850" s="1" t="s">
        <v>1247</v>
      </c>
      <c r="H1850" s="1" t="s">
        <v>1274</v>
      </c>
      <c r="I1850" s="7" t="s">
        <v>1190</v>
      </c>
      <c r="J1850" s="56">
        <v>70</v>
      </c>
      <c r="K1850" s="81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57">
        <f>ROUND(Tableau1[[#This Row],[Prix_Unit_HT]],2)*Tableau1[[#This Row],[Qte_commande]]</f>
        <v>240</v>
      </c>
      <c r="P1850" s="57">
        <f>ROUND(Tableau1[[#This Row],[Prix_Unit_TTC]],2)*Tableau1[[#This Row],[Qte_commande]]</f>
        <v>288</v>
      </c>
      <c r="Q1850" s="1">
        <v>12</v>
      </c>
      <c r="R18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0" s="1"/>
      <c r="V1850" s="1"/>
    </row>
    <row r="1851" spans="1:22" ht="14.7" customHeight="1" x14ac:dyDescent="0.25">
      <c r="A1851" s="2">
        <v>43791</v>
      </c>
      <c r="B1851" s="56" t="s">
        <v>50</v>
      </c>
      <c r="C1851" s="1" t="s">
        <v>49</v>
      </c>
      <c r="D1851" s="1" t="s">
        <v>51</v>
      </c>
      <c r="E1851" s="193"/>
      <c r="G1851" s="1" t="s">
        <v>1247</v>
      </c>
      <c r="H1851" s="1" t="s">
        <v>1274</v>
      </c>
      <c r="I1851" s="7" t="s">
        <v>1194</v>
      </c>
      <c r="J1851" s="56">
        <v>70</v>
      </c>
      <c r="K1851" s="81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57">
        <f>ROUND(Tableau1[[#This Row],[Prix_Unit_HT]],2)*Tableau1[[#This Row],[Qte_commande]]</f>
        <v>165.72</v>
      </c>
      <c r="P1851" s="57">
        <f>ROUND(Tableau1[[#This Row],[Prix_Unit_TTC]],2)*Tableau1[[#This Row],[Qte_commande]]</f>
        <v>198.84</v>
      </c>
      <c r="Q1851" s="1">
        <v>6</v>
      </c>
      <c r="R18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51" s="1"/>
      <c r="V1851" s="1"/>
    </row>
    <row r="1852" spans="1:22" ht="14.7" customHeight="1" x14ac:dyDescent="0.25">
      <c r="A1852" s="2">
        <v>43791</v>
      </c>
      <c r="B1852" s="56" t="s">
        <v>50</v>
      </c>
      <c r="C1852" s="1" t="s">
        <v>49</v>
      </c>
      <c r="D1852" s="1" t="s">
        <v>51</v>
      </c>
      <c r="E1852" s="193"/>
      <c r="G1852" s="1" t="s">
        <v>1247</v>
      </c>
      <c r="H1852" s="1" t="s">
        <v>1274</v>
      </c>
      <c r="I1852" s="1" t="s">
        <v>1189</v>
      </c>
      <c r="J1852" s="56">
        <v>70</v>
      </c>
      <c r="K1852" s="81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57">
        <f>ROUND(Tableau1[[#This Row],[Prix_Unit_HT]],2)*Tableau1[[#This Row],[Qte_commande]]</f>
        <v>176.28</v>
      </c>
      <c r="P1852" s="57">
        <f>ROUND(Tableau1[[#This Row],[Prix_Unit_TTC]],2)*Tableau1[[#This Row],[Qte_commande]]</f>
        <v>211.56</v>
      </c>
      <c r="Q1852" s="1">
        <v>12</v>
      </c>
      <c r="R18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52" s="1"/>
      <c r="V1852" s="1"/>
    </row>
    <row r="1853" spans="1:22" ht="14.7" customHeight="1" x14ac:dyDescent="0.25">
      <c r="A1853" s="2">
        <v>43791</v>
      </c>
      <c r="B1853" s="56" t="s">
        <v>50</v>
      </c>
      <c r="C1853" s="1" t="s">
        <v>49</v>
      </c>
      <c r="D1853" s="1" t="s">
        <v>51</v>
      </c>
      <c r="E1853" s="193"/>
      <c r="G1853" s="1" t="s">
        <v>1247</v>
      </c>
      <c r="H1853" s="1" t="s">
        <v>1274</v>
      </c>
      <c r="I1853" s="1" t="s">
        <v>1223</v>
      </c>
      <c r="J1853" s="56">
        <v>50</v>
      </c>
      <c r="K1853" s="81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57">
        <f>ROUND(Tableau1[[#This Row],[Prix_Unit_HT]],2)*Tableau1[[#This Row],[Qte_commande]]</f>
        <v>302.28000000000003</v>
      </c>
      <c r="P1853" s="57">
        <f>ROUND(Tableau1[[#This Row],[Prix_Unit_TTC]],2)*Tableau1[[#This Row],[Qte_commande]]</f>
        <v>362.76</v>
      </c>
      <c r="Q1853" s="1">
        <v>8.57</v>
      </c>
      <c r="R18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53" s="1"/>
      <c r="V1853" s="1"/>
    </row>
    <row r="1854" spans="1:22" ht="14.7" customHeight="1" x14ac:dyDescent="0.25">
      <c r="A1854" s="2">
        <v>43791</v>
      </c>
      <c r="B1854" s="56" t="s">
        <v>50</v>
      </c>
      <c r="C1854" s="1" t="s">
        <v>49</v>
      </c>
      <c r="D1854" s="1" t="s">
        <v>51</v>
      </c>
      <c r="E1854" s="193"/>
      <c r="G1854" s="1" t="s">
        <v>1247</v>
      </c>
      <c r="H1854" s="1" t="s">
        <v>1275</v>
      </c>
      <c r="I1854" s="1" t="s">
        <v>1241</v>
      </c>
      <c r="J1854" s="56">
        <v>20</v>
      </c>
      <c r="K1854" s="81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57">
        <f>ROUND(Tableau1[[#This Row],[Prix_Unit_HT]],2)*Tableau1[[#This Row],[Qte_commande]]</f>
        <v>19.440000000000001</v>
      </c>
      <c r="P1854" s="57">
        <f>ROUND(Tableau1[[#This Row],[Prix_Unit_TTC]],2)*Tableau1[[#This Row],[Qte_commande]]</f>
        <v>20.399999999999999</v>
      </c>
      <c r="Q1854" s="1">
        <v>6.86</v>
      </c>
      <c r="R18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4" s="1"/>
      <c r="V1854" s="1"/>
    </row>
    <row r="1855" spans="1:22" ht="14.7" customHeight="1" x14ac:dyDescent="0.25">
      <c r="A1855" s="2">
        <v>43791</v>
      </c>
      <c r="B1855" s="56" t="s">
        <v>50</v>
      </c>
      <c r="C1855" s="1" t="s">
        <v>49</v>
      </c>
      <c r="D1855" s="1" t="s">
        <v>51</v>
      </c>
      <c r="E1855" s="193"/>
      <c r="G1855" s="1" t="s">
        <v>1247</v>
      </c>
      <c r="H1855" s="1" t="s">
        <v>1275</v>
      </c>
      <c r="I1855" s="1" t="s">
        <v>1237</v>
      </c>
      <c r="J1855" s="56">
        <v>20</v>
      </c>
      <c r="K1855" s="81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57">
        <f>ROUND(Tableau1[[#This Row],[Prix_Unit_HT]],2)*Tableau1[[#This Row],[Qte_commande]]</f>
        <v>19.440000000000001</v>
      </c>
      <c r="P1855" s="57">
        <f>ROUND(Tableau1[[#This Row],[Prix_Unit_TTC]],2)*Tableau1[[#This Row],[Qte_commande]]</f>
        <v>20.399999999999999</v>
      </c>
      <c r="Q1855" s="1">
        <v>6.86</v>
      </c>
      <c r="R18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  <c r="U1855" s="1"/>
      <c r="V1855" s="1"/>
    </row>
    <row r="1856" spans="1:22" ht="14.7" customHeight="1" x14ac:dyDescent="0.25">
      <c r="A1856" s="2">
        <v>43795</v>
      </c>
      <c r="B1856" s="56" t="s">
        <v>251</v>
      </c>
      <c r="C1856" s="1" t="s">
        <v>226</v>
      </c>
      <c r="D1856" s="1" t="s">
        <v>228</v>
      </c>
      <c r="E1856" s="193"/>
      <c r="G1856" s="1" t="s">
        <v>1247</v>
      </c>
      <c r="H1856" s="1" t="s">
        <v>1274</v>
      </c>
      <c r="I1856" s="1" t="s">
        <v>1175</v>
      </c>
      <c r="J1856" s="56">
        <v>70</v>
      </c>
      <c r="K1856" s="81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57">
        <f>ROUND(Tableau1[[#This Row],[Prix_Unit_HT]],2)*Tableau1[[#This Row],[Qte_commande]]</f>
        <v>3007.2</v>
      </c>
      <c r="P1856" s="57">
        <f>ROUND(Tableau1[[#This Row],[Prix_Unit_TTC]],2)*Tableau1[[#This Row],[Qte_commande]]</f>
        <v>3609.6</v>
      </c>
      <c r="Q1856" s="1">
        <v>240</v>
      </c>
      <c r="R18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56" s="1"/>
      <c r="V1856" s="1"/>
    </row>
    <row r="1857" spans="1:22" ht="14.7" customHeight="1" x14ac:dyDescent="0.25">
      <c r="A1857" s="2">
        <v>43796</v>
      </c>
      <c r="B1857" s="56" t="s">
        <v>122</v>
      </c>
      <c r="C1857" s="1" t="s">
        <v>111</v>
      </c>
      <c r="D1857" s="1" t="s">
        <v>120</v>
      </c>
      <c r="E1857" s="193"/>
      <c r="G1857" s="1" t="s">
        <v>1247</v>
      </c>
      <c r="H1857" s="7" t="s">
        <v>1274</v>
      </c>
      <c r="I1857" s="7" t="s">
        <v>1197</v>
      </c>
      <c r="J1857" s="56">
        <v>70</v>
      </c>
      <c r="K1857" s="81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57">
        <f>ROUND(Tableau1[[#This Row],[Prix_Unit_HT]],2)*Tableau1[[#This Row],[Qte_commande]]</f>
        <v>536.93999999999994</v>
      </c>
      <c r="P1857" s="57">
        <f>ROUND(Tableau1[[#This Row],[Prix_Unit_TTC]],2)*Tableau1[[#This Row],[Qte_commande]]</f>
        <v>644.22</v>
      </c>
      <c r="Q1857" s="1">
        <v>18</v>
      </c>
      <c r="R18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57" s="1"/>
      <c r="V1857" s="1"/>
    </row>
    <row r="1858" spans="1:22" ht="14.7" customHeight="1" x14ac:dyDescent="0.25">
      <c r="A1858" s="2">
        <v>43796</v>
      </c>
      <c r="B1858" s="56" t="s">
        <v>178</v>
      </c>
      <c r="C1858" s="1" t="s">
        <v>64</v>
      </c>
      <c r="D1858" s="1" t="s">
        <v>66</v>
      </c>
      <c r="E1858" s="193"/>
      <c r="G1858" s="1" t="s">
        <v>1247</v>
      </c>
      <c r="H1858" s="1" t="s">
        <v>1275</v>
      </c>
      <c r="I1858" s="1" t="s">
        <v>1236</v>
      </c>
      <c r="J1858" s="56">
        <v>20</v>
      </c>
      <c r="K1858" s="81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57">
        <f>ROUND(Tableau1[[#This Row],[Prix_Unit_HT]],2)*Tableau1[[#This Row],[Qte_commande]]</f>
        <v>77.760000000000005</v>
      </c>
      <c r="P1858" s="57">
        <f>ROUND(Tableau1[[#This Row],[Prix_Unit_TTC]],2)*Tableau1[[#This Row],[Qte_commande]]</f>
        <v>81.599999999999994</v>
      </c>
      <c r="Q1858" s="1">
        <v>27.43</v>
      </c>
      <c r="R18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58" s="1"/>
      <c r="V1858" s="1"/>
    </row>
    <row r="1859" spans="1:22" ht="14.7" customHeight="1" x14ac:dyDescent="0.25">
      <c r="A1859" s="2">
        <v>43796</v>
      </c>
      <c r="B1859" s="56" t="s">
        <v>178</v>
      </c>
      <c r="C1859" s="1" t="s">
        <v>64</v>
      </c>
      <c r="D1859" s="1" t="s">
        <v>66</v>
      </c>
      <c r="E1859" s="193"/>
      <c r="G1859" s="1" t="s">
        <v>1247</v>
      </c>
      <c r="H1859" s="1" t="s">
        <v>1274</v>
      </c>
      <c r="I1859" s="1" t="s">
        <v>1175</v>
      </c>
      <c r="J1859" s="56">
        <v>70</v>
      </c>
      <c r="K1859" s="81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57">
        <f>ROUND(Tableau1[[#This Row],[Prix_Unit_HT]],2)*Tableau1[[#This Row],[Qte_commande]]</f>
        <v>526.26</v>
      </c>
      <c r="P1859" s="57">
        <f>ROUND(Tableau1[[#This Row],[Prix_Unit_TTC]],2)*Tableau1[[#This Row],[Qte_commande]]</f>
        <v>631.67999999999995</v>
      </c>
      <c r="Q1859" s="1">
        <v>42</v>
      </c>
      <c r="R18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42</v>
      </c>
      <c r="U1859" s="1"/>
      <c r="V1859" s="1"/>
    </row>
    <row r="1860" spans="1:22" ht="14.7" customHeight="1" x14ac:dyDescent="0.25">
      <c r="A1860" s="2">
        <v>43796</v>
      </c>
      <c r="B1860" s="56" t="s">
        <v>178</v>
      </c>
      <c r="C1860" s="1" t="s">
        <v>64</v>
      </c>
      <c r="D1860" s="1" t="s">
        <v>66</v>
      </c>
      <c r="E1860" s="193"/>
      <c r="G1860" s="1" t="s">
        <v>1247</v>
      </c>
      <c r="H1860" s="1" t="s">
        <v>1274</v>
      </c>
      <c r="I1860" s="1" t="s">
        <v>1175</v>
      </c>
      <c r="J1860" s="56">
        <v>70</v>
      </c>
      <c r="K1860" s="81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57">
        <f>ROUND(Tableau1[[#This Row],[Prix_Unit_HT]],2)*Tableau1[[#This Row],[Qte_commande]]</f>
        <v>2480.94</v>
      </c>
      <c r="P1860" s="57">
        <f>ROUND(Tableau1[[#This Row],[Prix_Unit_TTC]],2)*Tableau1[[#This Row],[Qte_commande]]</f>
        <v>2977.9199999999996</v>
      </c>
      <c r="Q1860" s="1">
        <v>198</v>
      </c>
      <c r="R18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198</v>
      </c>
      <c r="U1860" s="1"/>
      <c r="V1860" s="1"/>
    </row>
    <row r="1861" spans="1:22" ht="14.7" customHeight="1" x14ac:dyDescent="0.25">
      <c r="A1861" s="2">
        <v>43796</v>
      </c>
      <c r="B1861" s="56" t="s">
        <v>122</v>
      </c>
      <c r="C1861" s="1" t="s">
        <v>111</v>
      </c>
      <c r="D1861" s="1" t="s">
        <v>120</v>
      </c>
      <c r="E1861" s="193"/>
      <c r="G1861" s="1" t="s">
        <v>1247</v>
      </c>
      <c r="H1861" s="1" t="s">
        <v>1274</v>
      </c>
      <c r="I1861" s="1" t="s">
        <v>1227</v>
      </c>
      <c r="J1861" s="56">
        <v>70</v>
      </c>
      <c r="K1861" s="81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57">
        <f>ROUND(Tableau1[[#This Row],[Prix_Unit_HT]],2)*Tableau1[[#This Row],[Qte_commande]]</f>
        <v>106.62</v>
      </c>
      <c r="P1861" s="57">
        <f>ROUND(Tableau1[[#This Row],[Prix_Unit_TTC]],2)*Tableau1[[#This Row],[Qte_commande]]</f>
        <v>127.92</v>
      </c>
      <c r="Q1861" s="1">
        <v>6</v>
      </c>
      <c r="R18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1" s="1"/>
      <c r="V1861" s="1"/>
    </row>
    <row r="1862" spans="1:22" ht="14.7" customHeight="1" x14ac:dyDescent="0.25">
      <c r="A1862" s="2">
        <v>43796</v>
      </c>
      <c r="B1862" s="56" t="s">
        <v>178</v>
      </c>
      <c r="C1862" s="1" t="s">
        <v>64</v>
      </c>
      <c r="D1862" s="1" t="s">
        <v>66</v>
      </c>
      <c r="E1862" s="193"/>
      <c r="G1862" s="1" t="s">
        <v>1163</v>
      </c>
      <c r="H1862" s="1" t="s">
        <v>1275</v>
      </c>
      <c r="I1862" s="1" t="s">
        <v>1243</v>
      </c>
      <c r="J1862" s="56">
        <v>20</v>
      </c>
      <c r="K1862" s="81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57">
        <f>ROUND(Tableau1[[#This Row],[Prix_Unit_HT]],2)*Tableau1[[#This Row],[Qte_commande]]</f>
        <v>170.88</v>
      </c>
      <c r="P1862" s="57">
        <f>ROUND(Tableau1[[#This Row],[Prix_Unit_TTC]],2)*Tableau1[[#This Row],[Qte_commande]]</f>
        <v>180.48</v>
      </c>
      <c r="Q1862" s="1">
        <v>54.86</v>
      </c>
      <c r="R18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54.857142857142861</v>
      </c>
      <c r="U1862" s="1"/>
      <c r="V1862" s="1"/>
    </row>
    <row r="1863" spans="1:22" ht="14.7" customHeight="1" x14ac:dyDescent="0.25">
      <c r="A1863" s="2">
        <v>43796</v>
      </c>
      <c r="B1863" s="56" t="s">
        <v>122</v>
      </c>
      <c r="C1863" s="1" t="s">
        <v>111</v>
      </c>
      <c r="D1863" s="1" t="s">
        <v>120</v>
      </c>
      <c r="E1863" s="193"/>
      <c r="G1863" s="1" t="s">
        <v>1247</v>
      </c>
      <c r="H1863" s="1" t="s">
        <v>1274</v>
      </c>
      <c r="I1863" s="1" t="s">
        <v>1188</v>
      </c>
      <c r="J1863" s="56">
        <v>70</v>
      </c>
      <c r="K1863" s="81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57">
        <f>ROUND(Tableau1[[#This Row],[Prix_Unit_HT]],2)*Tableau1[[#This Row],[Qte_commande]]</f>
        <v>294.3</v>
      </c>
      <c r="P1863" s="57">
        <f>ROUND(Tableau1[[#This Row],[Prix_Unit_TTC]],2)*Tableau1[[#This Row],[Qte_commande]]</f>
        <v>353.16</v>
      </c>
      <c r="Q1863" s="1">
        <v>18</v>
      </c>
      <c r="R18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3" s="1"/>
      <c r="V1863" s="1"/>
    </row>
    <row r="1864" spans="1:22" ht="14.7" customHeight="1" x14ac:dyDescent="0.25">
      <c r="A1864" s="2">
        <v>43796</v>
      </c>
      <c r="B1864" s="56" t="s">
        <v>178</v>
      </c>
      <c r="C1864" s="1" t="s">
        <v>64</v>
      </c>
      <c r="D1864" s="1" t="s">
        <v>66</v>
      </c>
      <c r="E1864" s="193"/>
      <c r="G1864" s="1" t="s">
        <v>1247</v>
      </c>
      <c r="H1864" s="1" t="s">
        <v>1274</v>
      </c>
      <c r="I1864" s="1" t="s">
        <v>1189</v>
      </c>
      <c r="J1864" s="56">
        <v>70</v>
      </c>
      <c r="K1864" s="81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57">
        <f>ROUND(Tableau1[[#This Row],[Prix_Unit_HT]],2)*Tableau1[[#This Row],[Qte_commande]]</f>
        <v>88.14</v>
      </c>
      <c r="P1864" s="57">
        <f>ROUND(Tableau1[[#This Row],[Prix_Unit_TTC]],2)*Tableau1[[#This Row],[Qte_commande]]</f>
        <v>105.78</v>
      </c>
      <c r="Q1864" s="1">
        <v>6</v>
      </c>
      <c r="R18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64" s="1"/>
      <c r="V1864" s="1"/>
    </row>
    <row r="1865" spans="1:22" ht="14.7" customHeight="1" x14ac:dyDescent="0.25">
      <c r="A1865" s="2">
        <v>43796</v>
      </c>
      <c r="B1865" s="56" t="s">
        <v>122</v>
      </c>
      <c r="C1865" s="1" t="s">
        <v>111</v>
      </c>
      <c r="D1865" s="1" t="s">
        <v>120</v>
      </c>
      <c r="E1865" s="193"/>
      <c r="G1865" s="1" t="s">
        <v>1247</v>
      </c>
      <c r="H1865" s="1" t="s">
        <v>1274</v>
      </c>
      <c r="I1865" s="1" t="s">
        <v>1189</v>
      </c>
      <c r="J1865" s="56">
        <v>70</v>
      </c>
      <c r="K1865" s="81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57">
        <f>ROUND(Tableau1[[#This Row],[Prix_Unit_HT]],2)*Tableau1[[#This Row],[Qte_commande]]</f>
        <v>264.42</v>
      </c>
      <c r="P1865" s="57">
        <f>ROUND(Tableau1[[#This Row],[Prix_Unit_TTC]],2)*Tableau1[[#This Row],[Qte_commande]]</f>
        <v>317.33999999999997</v>
      </c>
      <c r="Q1865" s="1">
        <v>18</v>
      </c>
      <c r="R18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5" s="1"/>
      <c r="V1865" s="1"/>
    </row>
    <row r="1866" spans="1:22" ht="14.7" customHeight="1" x14ac:dyDescent="0.25">
      <c r="A1866" s="2">
        <v>43796</v>
      </c>
      <c r="B1866" s="56" t="s">
        <v>178</v>
      </c>
      <c r="C1866" s="1" t="s">
        <v>64</v>
      </c>
      <c r="D1866" s="1" t="s">
        <v>66</v>
      </c>
      <c r="E1866" s="193"/>
      <c r="G1866" s="1" t="s">
        <v>1247</v>
      </c>
      <c r="H1866" s="1" t="s">
        <v>1275</v>
      </c>
      <c r="I1866" s="1" t="s">
        <v>1237</v>
      </c>
      <c r="J1866" s="56">
        <v>20</v>
      </c>
      <c r="K1866" s="81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57">
        <f>ROUND(Tableau1[[#This Row],[Prix_Unit_HT]],2)*Tableau1[[#This Row],[Qte_commande]]</f>
        <v>194.4</v>
      </c>
      <c r="P1866" s="57">
        <f>ROUND(Tableau1[[#This Row],[Prix_Unit_TTC]],2)*Tableau1[[#This Row],[Qte_commande]]</f>
        <v>204</v>
      </c>
      <c r="Q1866" s="1">
        <v>68.569999999999993</v>
      </c>
      <c r="R18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  <c r="U1866" s="1"/>
      <c r="V1866" s="1"/>
    </row>
    <row r="1867" spans="1:22" ht="14.7" customHeight="1" x14ac:dyDescent="0.25">
      <c r="A1867" s="2">
        <v>43801</v>
      </c>
      <c r="B1867" s="56" t="s">
        <v>126</v>
      </c>
      <c r="C1867" s="1" t="s">
        <v>97</v>
      </c>
      <c r="D1867" s="1" t="s">
        <v>20</v>
      </c>
      <c r="E1867" s="193"/>
      <c r="G1867" s="1" t="s">
        <v>1247</v>
      </c>
      <c r="H1867" s="1" t="s">
        <v>1274</v>
      </c>
      <c r="I1867" s="1" t="s">
        <v>1175</v>
      </c>
      <c r="J1867" s="56">
        <v>70</v>
      </c>
      <c r="K1867" s="81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57">
        <f>ROUND(Tableau1[[#This Row],[Prix_Unit_HT]],2)*Tableau1[[#This Row],[Qte_commande]]</f>
        <v>2255.4</v>
      </c>
      <c r="P1867" s="57">
        <f>ROUND(Tableau1[[#This Row],[Prix_Unit_TTC]],2)*Tableau1[[#This Row],[Qte_commande]]</f>
        <v>2707.2</v>
      </c>
      <c r="Q1867" s="1">
        <v>180</v>
      </c>
      <c r="R18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180</v>
      </c>
      <c r="U1867" s="1"/>
      <c r="V1867" s="1"/>
    </row>
    <row r="1868" spans="1:22" ht="14.7" customHeight="1" x14ac:dyDescent="0.25">
      <c r="A1868" s="2">
        <v>43801</v>
      </c>
      <c r="B1868" s="56" t="s">
        <v>126</v>
      </c>
      <c r="C1868" s="1" t="s">
        <v>97</v>
      </c>
      <c r="D1868" s="1" t="s">
        <v>20</v>
      </c>
      <c r="E1868" s="193"/>
      <c r="G1868" s="1" t="s">
        <v>1247</v>
      </c>
      <c r="H1868" s="1" t="s">
        <v>1274</v>
      </c>
      <c r="I1868" s="1" t="s">
        <v>1175</v>
      </c>
      <c r="J1868" s="56">
        <v>100</v>
      </c>
      <c r="K1868" s="81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57">
        <f>ROUND(Tableau1[[#This Row],[Prix_Unit_HT]],2)*Tableau1[[#This Row],[Qte_commande]]</f>
        <v>410.40000000000003</v>
      </c>
      <c r="P1868" s="57">
        <f>ROUND(Tableau1[[#This Row],[Prix_Unit_TTC]],2)*Tableau1[[#This Row],[Qte_commande]]</f>
        <v>492.48</v>
      </c>
      <c r="Q1868" s="1">
        <v>34.29</v>
      </c>
      <c r="R18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34.285714285714285</v>
      </c>
      <c r="U1868" s="1"/>
      <c r="V1868" s="1"/>
    </row>
    <row r="1869" spans="1:22" ht="14.7" customHeight="1" x14ac:dyDescent="0.25">
      <c r="A1869" s="2">
        <v>43801</v>
      </c>
      <c r="B1869" s="56" t="s">
        <v>126</v>
      </c>
      <c r="C1869" s="1" t="s">
        <v>97</v>
      </c>
      <c r="D1869" s="1" t="s">
        <v>20</v>
      </c>
      <c r="E1869" s="193"/>
      <c r="G1869" s="1" t="s">
        <v>1247</v>
      </c>
      <c r="H1869" s="1" t="s">
        <v>1274</v>
      </c>
      <c r="I1869" s="1" t="s">
        <v>1188</v>
      </c>
      <c r="J1869" s="56">
        <v>70</v>
      </c>
      <c r="K1869" s="81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57">
        <f>ROUND(Tableau1[[#This Row],[Prix_Unit_HT]],2)*Tableau1[[#This Row],[Qte_commande]]</f>
        <v>294.3</v>
      </c>
      <c r="P1869" s="57">
        <f>ROUND(Tableau1[[#This Row],[Prix_Unit_TTC]],2)*Tableau1[[#This Row],[Qte_commande]]</f>
        <v>353.16</v>
      </c>
      <c r="Q1869" s="1">
        <v>18</v>
      </c>
      <c r="R18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  <c r="U1869" s="1"/>
      <c r="V1869" s="1"/>
    </row>
    <row r="1870" spans="1:22" ht="14.7" customHeight="1" x14ac:dyDescent="0.25">
      <c r="A1870" s="2">
        <v>43802</v>
      </c>
      <c r="B1870" s="56" t="s">
        <v>91</v>
      </c>
      <c r="C1870" s="1" t="s">
        <v>89</v>
      </c>
      <c r="D1870" s="1" t="s">
        <v>60</v>
      </c>
      <c r="E1870" s="193"/>
      <c r="G1870" s="1" t="s">
        <v>1163</v>
      </c>
      <c r="H1870" s="1" t="s">
        <v>1274</v>
      </c>
      <c r="I1870" s="7" t="s">
        <v>1200</v>
      </c>
      <c r="J1870" s="56">
        <v>5</v>
      </c>
      <c r="K1870" s="81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57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57">
        <f>ROUND(Tableau1[[#This Row],[Prix_Unit_HT]],2)*Tableau1[[#This Row],[Qte_commande]]</f>
        <v>243.97</v>
      </c>
      <c r="P1870" s="57">
        <f>ROUND(Tableau1[[#This Row],[Prix_Unit_TTC]],2)*Tableau1[[#This Row],[Qte_commande]]</f>
        <v>292.95</v>
      </c>
      <c r="Q1870" s="1">
        <v>2.21</v>
      </c>
      <c r="R18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2.2142857142857144</v>
      </c>
      <c r="U1870" s="1"/>
      <c r="V1870" s="1"/>
    </row>
    <row r="1871" spans="1:22" ht="14.7" customHeight="1" x14ac:dyDescent="0.25">
      <c r="A1871" s="2">
        <v>43802</v>
      </c>
      <c r="B1871" s="56" t="s">
        <v>387</v>
      </c>
      <c r="C1871" s="1" t="s">
        <v>45</v>
      </c>
      <c r="D1871" s="1" t="s">
        <v>47</v>
      </c>
      <c r="E1871" s="193"/>
      <c r="G1871" s="1" t="s">
        <v>1163</v>
      </c>
      <c r="H1871" s="1" t="s">
        <v>1276</v>
      </c>
      <c r="I1871" s="1" t="s">
        <v>269</v>
      </c>
      <c r="J1871" s="107">
        <v>1</v>
      </c>
      <c r="K1871" s="81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57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57">
        <f>ROUND(Tableau1[[#This Row],[Prix_Unit_HT]],2)*Tableau1[[#This Row],[Qte_commande]]</f>
        <v>1495</v>
      </c>
      <c r="P1871" s="57">
        <f>ROUND(Tableau1[[#This Row],[Prix_Unit_TTC]],2)*Tableau1[[#This Row],[Qte_commande]]</f>
        <v>1794</v>
      </c>
      <c r="Q1871" s="1">
        <v>5</v>
      </c>
      <c r="R18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</v>
      </c>
      <c r="U1871" s="1"/>
      <c r="V1871" s="1"/>
    </row>
    <row r="1872" spans="1:22" ht="14.7" customHeight="1" x14ac:dyDescent="0.25">
      <c r="A1872" s="2">
        <v>43802</v>
      </c>
      <c r="B1872" s="56" t="s">
        <v>91</v>
      </c>
      <c r="C1872" s="1" t="s">
        <v>89</v>
      </c>
      <c r="D1872" s="1" t="s">
        <v>60</v>
      </c>
      <c r="E1872" s="193"/>
      <c r="G1872" s="1" t="s">
        <v>1163</v>
      </c>
      <c r="H1872" s="1"/>
      <c r="I1872" s="1" t="s">
        <v>127</v>
      </c>
      <c r="J1872" s="57" t="s">
        <v>5</v>
      </c>
      <c r="K1872" s="81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57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57">
        <f>ROUND(Tableau1[[#This Row],[Prix_Unit_HT]],2)*Tableau1[[#This Row],[Qte_commande]]</f>
        <v>0</v>
      </c>
      <c r="P1872" s="57">
        <f>ROUND(Tableau1[[#This Row],[Prix_Unit_TTC]],2)*Tableau1[[#This Row],[Qte_commande]]</f>
        <v>0</v>
      </c>
      <c r="Q1872" s="1">
        <v>1</v>
      </c>
      <c r="R18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</v>
      </c>
      <c r="U1872" s="1"/>
      <c r="V1872" s="1"/>
    </row>
    <row r="1873" spans="1:22" ht="14.7" customHeight="1" x14ac:dyDescent="0.25">
      <c r="A1873" s="2">
        <v>43808</v>
      </c>
      <c r="B1873" s="56" t="s">
        <v>252</v>
      </c>
      <c r="C1873" s="1" t="s">
        <v>64</v>
      </c>
      <c r="D1873" s="1" t="s">
        <v>66</v>
      </c>
      <c r="E1873" s="193"/>
      <c r="G1873" s="1" t="s">
        <v>1247</v>
      </c>
      <c r="H1873" s="1" t="s">
        <v>1274</v>
      </c>
      <c r="I1873" s="1" t="s">
        <v>1175</v>
      </c>
      <c r="J1873" s="56">
        <v>70</v>
      </c>
      <c r="K1873" s="81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57">
        <f>ROUND(Tableau1[[#This Row],[Prix_Unit_HT]],2)*Tableau1[[#This Row],[Qte_commande]]</f>
        <v>3007.2</v>
      </c>
      <c r="P1873" s="57">
        <f>ROUND(Tableau1[[#This Row],[Prix_Unit_TTC]],2)*Tableau1[[#This Row],[Qte_commande]]</f>
        <v>3609.6</v>
      </c>
      <c r="Q1873" s="1">
        <v>240</v>
      </c>
      <c r="R18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240.00000000000003</v>
      </c>
      <c r="U1873" s="1"/>
      <c r="V1873" s="1"/>
    </row>
    <row r="1874" spans="1:22" ht="14.7" customHeight="1" x14ac:dyDescent="0.25">
      <c r="A1874" s="2">
        <v>43808</v>
      </c>
      <c r="B1874" s="56" t="s">
        <v>53</v>
      </c>
      <c r="C1874" s="1" t="s">
        <v>52</v>
      </c>
      <c r="D1874" s="1" t="s">
        <v>4</v>
      </c>
      <c r="E1874" s="193"/>
      <c r="G1874" s="1" t="s">
        <v>1163</v>
      </c>
      <c r="H1874" s="1" t="s">
        <v>1274</v>
      </c>
      <c r="I1874" s="1" t="s">
        <v>1213</v>
      </c>
      <c r="J1874" s="56">
        <v>70</v>
      </c>
      <c r="K1874" s="81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57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57">
        <f>ROUND(Tableau1[[#This Row],[Prix_Unit_HT]],2)*Tableau1[[#This Row],[Qte_commande]]</f>
        <v>342.48</v>
      </c>
      <c r="P1874" s="57">
        <f>ROUND(Tableau1[[#This Row],[Prix_Unit_TTC]],2)*Tableau1[[#This Row],[Qte_commande]]</f>
        <v>410.88</v>
      </c>
      <c r="Q1874" s="1">
        <v>24</v>
      </c>
      <c r="R18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74" s="1"/>
      <c r="V1874" s="1"/>
    </row>
    <row r="1875" spans="1:22" ht="14.7" customHeight="1" x14ac:dyDescent="0.25">
      <c r="A1875" s="2">
        <v>43808</v>
      </c>
      <c r="B1875" s="56" t="s">
        <v>53</v>
      </c>
      <c r="C1875" s="1" t="s">
        <v>52</v>
      </c>
      <c r="D1875" s="1" t="s">
        <v>4</v>
      </c>
      <c r="E1875" s="193"/>
      <c r="G1875" s="1" t="s">
        <v>1163</v>
      </c>
      <c r="H1875" s="1" t="s">
        <v>1274</v>
      </c>
      <c r="I1875" s="7" t="s">
        <v>1190</v>
      </c>
      <c r="J1875" s="56">
        <v>70</v>
      </c>
      <c r="K1875" s="81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57">
        <f>ROUND(Tableau1[[#This Row],[Prix_Unit_HT]],2)*Tableau1[[#This Row],[Qte_commande]]</f>
        <v>257.88</v>
      </c>
      <c r="P1875" s="57">
        <f>ROUND(Tableau1[[#This Row],[Prix_Unit_TTC]],2)*Tableau1[[#This Row],[Qte_commande]]</f>
        <v>309.48</v>
      </c>
      <c r="Q1875" s="1">
        <v>12</v>
      </c>
      <c r="R18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5" s="1"/>
      <c r="V1875" s="1"/>
    </row>
    <row r="1876" spans="1:22" ht="14.7" customHeight="1" x14ac:dyDescent="0.25">
      <c r="A1876" s="2">
        <v>43808</v>
      </c>
      <c r="B1876" s="56" t="s">
        <v>53</v>
      </c>
      <c r="C1876" s="1" t="s">
        <v>52</v>
      </c>
      <c r="D1876" s="1" t="s">
        <v>4</v>
      </c>
      <c r="E1876" s="193"/>
      <c r="G1876" s="1" t="s">
        <v>1163</v>
      </c>
      <c r="H1876" s="1" t="s">
        <v>1274</v>
      </c>
      <c r="I1876" s="7" t="s">
        <v>1194</v>
      </c>
      <c r="J1876" s="56">
        <v>70</v>
      </c>
      <c r="K1876" s="81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57">
        <f>ROUND(Tableau1[[#This Row],[Prix_Unit_HT]],2)*Tableau1[[#This Row],[Qte_commande]]</f>
        <v>359.4</v>
      </c>
      <c r="P1876" s="57">
        <f>ROUND(Tableau1[[#This Row],[Prix_Unit_TTC]],2)*Tableau1[[#This Row],[Qte_commande]]</f>
        <v>431.28</v>
      </c>
      <c r="Q1876" s="1">
        <v>12</v>
      </c>
      <c r="R18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6" s="1"/>
      <c r="V1876" s="1"/>
    </row>
    <row r="1877" spans="1:22" ht="14.7" customHeight="1" x14ac:dyDescent="0.25">
      <c r="A1877" s="2">
        <v>43808</v>
      </c>
      <c r="B1877" s="56" t="s">
        <v>53</v>
      </c>
      <c r="C1877" s="1" t="s">
        <v>52</v>
      </c>
      <c r="D1877" s="1" t="s">
        <v>4</v>
      </c>
      <c r="E1877" s="193"/>
      <c r="G1877" s="1" t="s">
        <v>1163</v>
      </c>
      <c r="H1877" s="1" t="s">
        <v>1274</v>
      </c>
      <c r="I1877" s="1" t="s">
        <v>1189</v>
      </c>
      <c r="J1877" s="56">
        <v>70</v>
      </c>
      <c r="K1877" s="81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57">
        <f>ROUND(Tableau1[[#This Row],[Prix_Unit_HT]],2)*Tableau1[[#This Row],[Qte_commande]]</f>
        <v>202.20000000000002</v>
      </c>
      <c r="P1877" s="57">
        <f>ROUND(Tableau1[[#This Row],[Prix_Unit_TTC]],2)*Tableau1[[#This Row],[Qte_commande]]</f>
        <v>242.76</v>
      </c>
      <c r="Q1877" s="1">
        <v>12</v>
      </c>
      <c r="R18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77" s="1"/>
      <c r="V1877" s="1"/>
    </row>
    <row r="1878" spans="1:22" ht="14.7" customHeight="1" x14ac:dyDescent="0.25">
      <c r="A1878" s="2">
        <v>43808</v>
      </c>
      <c r="B1878" s="56" t="s">
        <v>397</v>
      </c>
      <c r="C1878" s="1" t="s">
        <v>396</v>
      </c>
      <c r="D1878" s="1" t="s">
        <v>20</v>
      </c>
      <c r="E1878" s="193"/>
      <c r="G1878" s="1" t="s">
        <v>1163</v>
      </c>
      <c r="H1878" s="1" t="s">
        <v>1276</v>
      </c>
      <c r="I1878" s="1" t="s">
        <v>269</v>
      </c>
      <c r="J1878" s="107">
        <v>1</v>
      </c>
      <c r="K1878" s="81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57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57">
        <f>ROUND(Tableau1[[#This Row],[Prix_Unit_HT]],2)*Tableau1[[#This Row],[Qte_commande]]</f>
        <v>299</v>
      </c>
      <c r="P1878" s="57">
        <f>ROUND(Tableau1[[#This Row],[Prix_Unit_TTC]],2)*Tableau1[[#This Row],[Qte_commande]]</f>
        <v>358.8</v>
      </c>
      <c r="Q1878" s="1">
        <v>1</v>
      </c>
      <c r="R18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8" s="1"/>
      <c r="V1878" s="1"/>
    </row>
    <row r="1879" spans="1:22" ht="14.7" customHeight="1" x14ac:dyDescent="0.25">
      <c r="A1879" s="2">
        <v>43808</v>
      </c>
      <c r="B1879" s="56" t="s">
        <v>394</v>
      </c>
      <c r="C1879" s="1" t="s">
        <v>393</v>
      </c>
      <c r="D1879" s="1" t="s">
        <v>395</v>
      </c>
      <c r="E1879" s="193"/>
      <c r="G1879" s="1" t="s">
        <v>1163</v>
      </c>
      <c r="H1879" s="1" t="s">
        <v>1276</v>
      </c>
      <c r="I1879" s="1" t="s">
        <v>269</v>
      </c>
      <c r="J1879" s="107">
        <v>1</v>
      </c>
      <c r="K1879" s="81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57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57">
        <f>ROUND(Tableau1[[#This Row],[Prix_Unit_HT]],2)*Tableau1[[#This Row],[Qte_commande]]</f>
        <v>299</v>
      </c>
      <c r="P1879" s="57">
        <f>ROUND(Tableau1[[#This Row],[Prix_Unit_TTC]],2)*Tableau1[[#This Row],[Qte_commande]]</f>
        <v>358.8</v>
      </c>
      <c r="Q1879" s="1">
        <v>1</v>
      </c>
      <c r="R18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79" s="1"/>
      <c r="V1879" s="1"/>
    </row>
    <row r="1880" spans="1:22" ht="14.7" customHeight="1" x14ac:dyDescent="0.25">
      <c r="A1880" s="2">
        <v>43808</v>
      </c>
      <c r="B1880" s="56" t="s">
        <v>389</v>
      </c>
      <c r="C1880" s="1" t="s">
        <v>388</v>
      </c>
      <c r="D1880" s="1" t="s">
        <v>20</v>
      </c>
      <c r="E1880" s="193"/>
      <c r="G1880" s="1" t="s">
        <v>1163</v>
      </c>
      <c r="H1880" s="1" t="s">
        <v>1276</v>
      </c>
      <c r="I1880" s="1" t="s">
        <v>269</v>
      </c>
      <c r="J1880" s="107">
        <v>1</v>
      </c>
      <c r="K1880" s="81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57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57">
        <f>ROUND(Tableau1[[#This Row],[Prix_Unit_HT]],2)*Tableau1[[#This Row],[Qte_commande]]</f>
        <v>299</v>
      </c>
      <c r="P1880" s="57">
        <f>ROUND(Tableau1[[#This Row],[Prix_Unit_TTC]],2)*Tableau1[[#This Row],[Qte_commande]]</f>
        <v>358.8</v>
      </c>
      <c r="Q1880" s="1">
        <v>1</v>
      </c>
      <c r="R18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0" s="1"/>
      <c r="V1880" s="1"/>
    </row>
    <row r="1881" spans="1:22" ht="14.7" customHeight="1" x14ac:dyDescent="0.25">
      <c r="A1881" s="2">
        <v>43808</v>
      </c>
      <c r="B1881" s="56" t="s">
        <v>392</v>
      </c>
      <c r="C1881" s="1" t="s">
        <v>391</v>
      </c>
      <c r="D1881" s="1" t="s">
        <v>164</v>
      </c>
      <c r="E1881" s="193"/>
      <c r="G1881" s="1" t="s">
        <v>1163</v>
      </c>
      <c r="H1881" s="1" t="s">
        <v>1276</v>
      </c>
      <c r="I1881" s="1" t="s">
        <v>269</v>
      </c>
      <c r="J1881" s="107">
        <v>1</v>
      </c>
      <c r="K1881" s="81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57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57">
        <f>ROUND(Tableau1[[#This Row],[Prix_Unit_HT]],2)*Tableau1[[#This Row],[Qte_commande]]</f>
        <v>299</v>
      </c>
      <c r="P1881" s="57">
        <f>ROUND(Tableau1[[#This Row],[Prix_Unit_TTC]],2)*Tableau1[[#This Row],[Qte_commande]]</f>
        <v>358.8</v>
      </c>
      <c r="Q1881" s="1">
        <v>1</v>
      </c>
      <c r="R18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1" s="1"/>
      <c r="V1881" s="1"/>
    </row>
    <row r="1882" spans="1:22" ht="14.7" customHeight="1" x14ac:dyDescent="0.25">
      <c r="A1882" s="2">
        <v>43808</v>
      </c>
      <c r="B1882" s="56" t="s">
        <v>390</v>
      </c>
      <c r="C1882" s="1" t="s">
        <v>330</v>
      </c>
      <c r="D1882" s="1" t="s">
        <v>313</v>
      </c>
      <c r="E1882" s="193"/>
      <c r="G1882" s="1" t="s">
        <v>1163</v>
      </c>
      <c r="H1882" s="1" t="s">
        <v>1276</v>
      </c>
      <c r="I1882" s="1" t="s">
        <v>269</v>
      </c>
      <c r="J1882" s="107">
        <v>1</v>
      </c>
      <c r="K1882" s="81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57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57">
        <f>ROUND(Tableau1[[#This Row],[Prix_Unit_HT]],2)*Tableau1[[#This Row],[Qte_commande]]</f>
        <v>299</v>
      </c>
      <c r="P1882" s="57">
        <f>ROUND(Tableau1[[#This Row],[Prix_Unit_TTC]],2)*Tableau1[[#This Row],[Qte_commande]]</f>
        <v>358.8</v>
      </c>
      <c r="Q1882" s="1">
        <v>1</v>
      </c>
      <c r="R18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82" s="1"/>
      <c r="V1882" s="1"/>
    </row>
    <row r="1883" spans="1:22" ht="14.7" customHeight="1" x14ac:dyDescent="0.25">
      <c r="A1883" s="2">
        <v>43810</v>
      </c>
      <c r="B1883" s="56" t="s">
        <v>124</v>
      </c>
      <c r="C1883" s="1" t="s">
        <v>123</v>
      </c>
      <c r="D1883" s="1" t="s">
        <v>125</v>
      </c>
      <c r="E1883" s="193"/>
      <c r="G1883" s="1" t="s">
        <v>1163</v>
      </c>
      <c r="H1883" s="1" t="s">
        <v>1274</v>
      </c>
      <c r="I1883" s="1" t="s">
        <v>1175</v>
      </c>
      <c r="J1883" s="56">
        <v>175</v>
      </c>
      <c r="K1883" s="81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57">
        <f>ROUND(Tableau1[[#This Row],[Prix_Unit_HT]],2)*Tableau1[[#This Row],[Qte_commande]]</f>
        <v>1355.3400000000001</v>
      </c>
      <c r="P1883" s="57">
        <f>ROUND(Tableau1[[#This Row],[Prix_Unit_TTC]],2)*Tableau1[[#This Row],[Qte_commande]]</f>
        <v>1626.24</v>
      </c>
      <c r="Q1883" s="1">
        <v>105</v>
      </c>
      <c r="R18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105</v>
      </c>
      <c r="U1883" s="1"/>
      <c r="V1883" s="1"/>
    </row>
    <row r="1884" spans="1:22" ht="14.7" customHeight="1" x14ac:dyDescent="0.25">
      <c r="A1884" s="2">
        <v>43810</v>
      </c>
      <c r="B1884" s="56" t="s">
        <v>124</v>
      </c>
      <c r="C1884" s="1" t="s">
        <v>123</v>
      </c>
      <c r="D1884" s="1" t="s">
        <v>125</v>
      </c>
      <c r="E1884" s="193"/>
      <c r="G1884" s="1" t="s">
        <v>1163</v>
      </c>
      <c r="H1884" s="1" t="s">
        <v>1274</v>
      </c>
      <c r="I1884" s="1" t="s">
        <v>1175</v>
      </c>
      <c r="J1884" s="56">
        <v>175</v>
      </c>
      <c r="K1884" s="81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57">
        <f>ROUND(Tableau1[[#This Row],[Prix_Unit_HT]],2)*Tableau1[[#This Row],[Qte_commande]]</f>
        <v>193.62</v>
      </c>
      <c r="P1884" s="57">
        <f>ROUND(Tableau1[[#This Row],[Prix_Unit_TTC]],2)*Tableau1[[#This Row],[Qte_commande]]</f>
        <v>232.32</v>
      </c>
      <c r="Q1884" s="1">
        <v>15</v>
      </c>
      <c r="R18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15.000000000000002</v>
      </c>
      <c r="U1884" s="1"/>
      <c r="V1884" s="1"/>
    </row>
    <row r="1885" spans="1:22" ht="14.7" customHeight="1" x14ac:dyDescent="0.25">
      <c r="A1885" s="2">
        <v>43810</v>
      </c>
      <c r="B1885" s="56" t="s">
        <v>124</v>
      </c>
      <c r="C1885" s="1" t="s">
        <v>123</v>
      </c>
      <c r="D1885" s="1" t="s">
        <v>125</v>
      </c>
      <c r="E1885" s="193"/>
      <c r="G1885" s="1" t="s">
        <v>1163</v>
      </c>
      <c r="H1885" s="1" t="s">
        <v>1274</v>
      </c>
      <c r="I1885" s="1" t="s">
        <v>1188</v>
      </c>
      <c r="J1885" s="56">
        <v>70</v>
      </c>
      <c r="K1885" s="81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57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57">
        <f>ROUND(Tableau1[[#This Row],[Prix_Unit_HT]],2)*Tableau1[[#This Row],[Qte_commande]]</f>
        <v>111.06</v>
      </c>
      <c r="P1885" s="57">
        <f>ROUND(Tableau1[[#This Row],[Prix_Unit_TTC]],2)*Tableau1[[#This Row],[Qte_commande]]</f>
        <v>133.26</v>
      </c>
      <c r="Q1885" s="1">
        <v>6</v>
      </c>
      <c r="R18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5" s="1"/>
      <c r="V1885" s="1"/>
    </row>
    <row r="1886" spans="1:22" ht="14.7" customHeight="1" x14ac:dyDescent="0.25">
      <c r="A1886" s="2">
        <v>43810</v>
      </c>
      <c r="B1886" s="56" t="s">
        <v>124</v>
      </c>
      <c r="C1886" s="1" t="s">
        <v>123</v>
      </c>
      <c r="D1886" s="1" t="s">
        <v>125</v>
      </c>
      <c r="E1886" s="193"/>
      <c r="G1886" s="1" t="s">
        <v>1163</v>
      </c>
      <c r="H1886" s="1" t="s">
        <v>1274</v>
      </c>
      <c r="I1886" s="1" t="s">
        <v>1189</v>
      </c>
      <c r="J1886" s="56">
        <v>70</v>
      </c>
      <c r="K1886" s="81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57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57">
        <f>ROUND(Tableau1[[#This Row],[Prix_Unit_HT]],2)*Tableau1[[#This Row],[Qte_commande]]</f>
        <v>101.10000000000001</v>
      </c>
      <c r="P1886" s="57">
        <f>ROUND(Tableau1[[#This Row],[Prix_Unit_TTC]],2)*Tableau1[[#This Row],[Qte_commande]]</f>
        <v>121.38</v>
      </c>
      <c r="Q1886" s="1">
        <v>6</v>
      </c>
      <c r="R18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86" s="1"/>
      <c r="V1886" s="1"/>
    </row>
    <row r="1887" spans="1:22" ht="14.7" customHeight="1" x14ac:dyDescent="0.25">
      <c r="A1887" s="2">
        <v>43812</v>
      </c>
      <c r="B1887" s="56" t="s">
        <v>197</v>
      </c>
      <c r="C1887" s="1" t="s">
        <v>54</v>
      </c>
      <c r="D1887" s="1" t="s">
        <v>56</v>
      </c>
      <c r="E1887" s="193"/>
      <c r="G1887" s="1" t="s">
        <v>1247</v>
      </c>
      <c r="H1887" s="7" t="s">
        <v>1275</v>
      </c>
      <c r="I1887" s="7" t="s">
        <v>1242</v>
      </c>
      <c r="J1887" s="56">
        <v>20</v>
      </c>
      <c r="K1887" s="81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57">
        <f>ROUND(Tableau1[[#This Row],[Prix_Unit_HT]],2)*Tableau1[[#This Row],[Qte_commande]]</f>
        <v>77.760000000000005</v>
      </c>
      <c r="P1887" s="57">
        <f>ROUND(Tableau1[[#This Row],[Prix_Unit_TTC]],2)*Tableau1[[#This Row],[Qte_commande]]</f>
        <v>81.599999999999994</v>
      </c>
      <c r="Q1887" s="1">
        <v>27.43</v>
      </c>
      <c r="R18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87" s="1"/>
      <c r="V1887" s="1"/>
    </row>
    <row r="1888" spans="1:22" ht="14.7" customHeight="1" x14ac:dyDescent="0.25">
      <c r="A1888" s="2">
        <v>43812</v>
      </c>
      <c r="B1888" s="56" t="s">
        <v>55</v>
      </c>
      <c r="C1888" s="1" t="s">
        <v>54</v>
      </c>
      <c r="D1888" s="1" t="s">
        <v>56</v>
      </c>
      <c r="E1888" s="193"/>
      <c r="G1888" s="1" t="s">
        <v>1247</v>
      </c>
      <c r="H1888" s="7" t="s">
        <v>1274</v>
      </c>
      <c r="I1888" s="7" t="s">
        <v>1197</v>
      </c>
      <c r="J1888" s="56">
        <v>70</v>
      </c>
      <c r="K1888" s="81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57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57">
        <f>ROUND(Tableau1[[#This Row],[Prix_Unit_HT]],2)*Tableau1[[#This Row],[Qte_commande]]</f>
        <v>715.92</v>
      </c>
      <c r="P1888" s="57">
        <f>ROUND(Tableau1[[#This Row],[Prix_Unit_TTC]],2)*Tableau1[[#This Row],[Qte_commande]]</f>
        <v>858.96</v>
      </c>
      <c r="Q1888" s="1">
        <v>24</v>
      </c>
      <c r="R18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8" s="1"/>
      <c r="V1888" s="1"/>
    </row>
    <row r="1889" spans="1:22" ht="14.7" customHeight="1" x14ac:dyDescent="0.25">
      <c r="A1889" s="2">
        <v>43812</v>
      </c>
      <c r="B1889" s="56" t="s">
        <v>55</v>
      </c>
      <c r="C1889" s="1" t="s">
        <v>54</v>
      </c>
      <c r="D1889" s="1" t="s">
        <v>56</v>
      </c>
      <c r="E1889" s="193"/>
      <c r="G1889" s="1" t="s">
        <v>1247</v>
      </c>
      <c r="H1889" s="1" t="s">
        <v>1274</v>
      </c>
      <c r="I1889" s="7" t="s">
        <v>1193</v>
      </c>
      <c r="J1889" s="56">
        <v>70</v>
      </c>
      <c r="K1889" s="81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57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57">
        <f>ROUND(Tableau1[[#This Row],[Prix_Unit_HT]],2)*Tableau1[[#This Row],[Qte_commande]]</f>
        <v>731.28</v>
      </c>
      <c r="P1889" s="57">
        <f>ROUND(Tableau1[[#This Row],[Prix_Unit_TTC]],2)*Tableau1[[#This Row],[Qte_commande]]</f>
        <v>877.68000000000006</v>
      </c>
      <c r="Q1889" s="1">
        <v>24</v>
      </c>
      <c r="R18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  <c r="U1889" s="1"/>
      <c r="V1889" s="1"/>
    </row>
    <row r="1890" spans="1:22" ht="14.7" customHeight="1" x14ac:dyDescent="0.25">
      <c r="A1890" s="2">
        <v>43812</v>
      </c>
      <c r="B1890" s="56" t="s">
        <v>55</v>
      </c>
      <c r="C1890" s="1" t="s">
        <v>54</v>
      </c>
      <c r="D1890" s="1" t="s">
        <v>56</v>
      </c>
      <c r="E1890" s="193"/>
      <c r="G1890" s="1" t="s">
        <v>1247</v>
      </c>
      <c r="H1890" s="1" t="s">
        <v>1274</v>
      </c>
      <c r="I1890" s="7" t="s">
        <v>1190</v>
      </c>
      <c r="J1890" s="56">
        <v>70</v>
      </c>
      <c r="K1890" s="81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57">
        <f>ROUND(Tableau1[[#This Row],[Prix_Unit_HT]],2)*Tableau1[[#This Row],[Qte_commande]]</f>
        <v>600</v>
      </c>
      <c r="P1890" s="57">
        <f>ROUND(Tableau1[[#This Row],[Prix_Unit_TTC]],2)*Tableau1[[#This Row],[Qte_commande]]</f>
        <v>720</v>
      </c>
      <c r="Q1890" s="1">
        <v>30</v>
      </c>
      <c r="R18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  <c r="U1890" s="1"/>
      <c r="V1890" s="1"/>
    </row>
    <row r="1891" spans="1:22" ht="14.7" customHeight="1" x14ac:dyDescent="0.25">
      <c r="A1891" s="2">
        <v>43812</v>
      </c>
      <c r="B1891" s="56" t="s">
        <v>55</v>
      </c>
      <c r="C1891" s="1" t="s">
        <v>54</v>
      </c>
      <c r="D1891" s="1" t="s">
        <v>56</v>
      </c>
      <c r="E1891" s="193"/>
      <c r="G1891" s="1" t="s">
        <v>1247</v>
      </c>
      <c r="H1891" s="1" t="s">
        <v>1274</v>
      </c>
      <c r="I1891" s="1" t="s">
        <v>1189</v>
      </c>
      <c r="J1891" s="56">
        <v>70</v>
      </c>
      <c r="K1891" s="81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57">
        <f>ROUND(Tableau1[[#This Row],[Prix_Unit_HT]],2)*Tableau1[[#This Row],[Qte_commande]]</f>
        <v>176.28</v>
      </c>
      <c r="P1891" s="57">
        <f>ROUND(Tableau1[[#This Row],[Prix_Unit_TTC]],2)*Tableau1[[#This Row],[Qte_commande]]</f>
        <v>211.56</v>
      </c>
      <c r="Q1891" s="1">
        <v>12</v>
      </c>
      <c r="R189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1" s="1"/>
      <c r="V1891" s="1"/>
    </row>
    <row r="1892" spans="1:22" ht="14.7" customHeight="1" x14ac:dyDescent="0.25">
      <c r="A1892" s="2">
        <v>43812</v>
      </c>
      <c r="B1892" s="56" t="s">
        <v>55</v>
      </c>
      <c r="C1892" s="1" t="s">
        <v>54</v>
      </c>
      <c r="D1892" s="1" t="s">
        <v>56</v>
      </c>
      <c r="E1892" s="193"/>
      <c r="G1892" s="1" t="s">
        <v>1247</v>
      </c>
      <c r="H1892" s="1" t="s">
        <v>1274</v>
      </c>
      <c r="I1892" s="1" t="s">
        <v>1223</v>
      </c>
      <c r="J1892" s="56">
        <v>50</v>
      </c>
      <c r="K1892" s="81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57">
        <f>ROUND(Tableau1[[#This Row],[Prix_Unit_HT]],2)*Tableau1[[#This Row],[Qte_commande]]</f>
        <v>302.28000000000003</v>
      </c>
      <c r="P1892" s="57">
        <f>ROUND(Tableau1[[#This Row],[Prix_Unit_TTC]],2)*Tableau1[[#This Row],[Qte_commande]]</f>
        <v>362.76</v>
      </c>
      <c r="Q1892" s="1">
        <v>8.57</v>
      </c>
      <c r="R189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892" s="1"/>
      <c r="V1892" s="1"/>
    </row>
    <row r="1893" spans="1:22" ht="14.7" customHeight="1" x14ac:dyDescent="0.25">
      <c r="A1893" s="2">
        <v>43812</v>
      </c>
      <c r="B1893" s="56" t="s">
        <v>197</v>
      </c>
      <c r="C1893" s="1" t="s">
        <v>54</v>
      </c>
      <c r="D1893" s="1" t="s">
        <v>56</v>
      </c>
      <c r="E1893" s="193"/>
      <c r="G1893" s="1" t="s">
        <v>1247</v>
      </c>
      <c r="H1893" s="1" t="s">
        <v>1275</v>
      </c>
      <c r="I1893" s="1" t="s">
        <v>1237</v>
      </c>
      <c r="J1893" s="56">
        <v>20</v>
      </c>
      <c r="K1893" s="81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57">
        <f>ROUND(Tableau1[[#This Row],[Prix_Unit_HT]],2)*Tableau1[[#This Row],[Qte_commande]]</f>
        <v>77.760000000000005</v>
      </c>
      <c r="P1893" s="57">
        <f>ROUND(Tableau1[[#This Row],[Prix_Unit_TTC]],2)*Tableau1[[#This Row],[Qte_commande]]</f>
        <v>81.599999999999994</v>
      </c>
      <c r="Q1893" s="1">
        <v>27.43</v>
      </c>
      <c r="R189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  <c r="U1893" s="1"/>
      <c r="V1893" s="1"/>
    </row>
    <row r="1894" spans="1:22" ht="14.7" customHeight="1" x14ac:dyDescent="0.25">
      <c r="A1894" s="2">
        <v>43815</v>
      </c>
      <c r="B1894" s="56" t="s">
        <v>266</v>
      </c>
      <c r="C1894" s="1" t="s">
        <v>221</v>
      </c>
      <c r="D1894" s="1" t="s">
        <v>20</v>
      </c>
      <c r="E1894" s="193"/>
      <c r="G1894" s="1" t="s">
        <v>1174</v>
      </c>
      <c r="H1894" s="7" t="s">
        <v>1274</v>
      </c>
      <c r="I1894" s="7" t="s">
        <v>1197</v>
      </c>
      <c r="J1894" s="56">
        <v>70</v>
      </c>
      <c r="K1894" s="81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57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57">
        <f>ROUND(Tableau1[[#This Row],[Prix_Unit_HT]],2)*Tableau1[[#This Row],[Qte_commande]]</f>
        <v>24.61</v>
      </c>
      <c r="P1894" s="57">
        <f>ROUND(Tableau1[[#This Row],[Prix_Unit_TTC]],2)*Tableau1[[#This Row],[Qte_commande]]</f>
        <v>29.53</v>
      </c>
      <c r="Q1894" s="1">
        <v>1</v>
      </c>
      <c r="R189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894" s="1"/>
      <c r="V1894" s="1"/>
    </row>
    <row r="1895" spans="1:22" ht="14.7" customHeight="1" x14ac:dyDescent="0.25">
      <c r="A1895" s="2">
        <v>43815</v>
      </c>
      <c r="B1895" s="56" t="s">
        <v>81</v>
      </c>
      <c r="C1895" s="1" t="s">
        <v>12</v>
      </c>
      <c r="D1895" s="1" t="s">
        <v>14</v>
      </c>
      <c r="E1895" s="193"/>
      <c r="G1895" s="1" t="s">
        <v>1247</v>
      </c>
      <c r="H1895" s="1" t="s">
        <v>1274</v>
      </c>
      <c r="I1895" s="1" t="s">
        <v>1177</v>
      </c>
      <c r="J1895" s="56">
        <v>2</v>
      </c>
      <c r="K1895" s="81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57">
        <f>ROUND(Tableau1[[#This Row],[Prix_Unit_HT]],2)*Tableau1[[#This Row],[Qte_commande]]</f>
        <v>384</v>
      </c>
      <c r="P1895" s="57">
        <f>ROUND(Tableau1[[#This Row],[Prix_Unit_TTC]],2)*Tableau1[[#This Row],[Qte_commande]]</f>
        <v>456</v>
      </c>
      <c r="Q1895" s="1">
        <v>17.14</v>
      </c>
      <c r="R189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17.142857142857142</v>
      </c>
      <c r="U1895" s="1"/>
      <c r="V1895" s="1"/>
    </row>
    <row r="1896" spans="1:22" ht="14.7" customHeight="1" x14ac:dyDescent="0.25">
      <c r="A1896" s="2">
        <v>43815</v>
      </c>
      <c r="B1896" s="56" t="s">
        <v>81</v>
      </c>
      <c r="C1896" s="1" t="s">
        <v>12</v>
      </c>
      <c r="D1896" s="1" t="s">
        <v>14</v>
      </c>
      <c r="E1896" s="193"/>
      <c r="G1896" s="1" t="s">
        <v>1247</v>
      </c>
      <c r="H1896" s="1" t="s">
        <v>1274</v>
      </c>
      <c r="I1896" s="1" t="s">
        <v>1176</v>
      </c>
      <c r="J1896" s="56">
        <v>70</v>
      </c>
      <c r="K1896" s="81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57">
        <f>ROUND(Tableau1[[#This Row],[Prix_Unit_HT]],2)*Tableau1[[#This Row],[Qte_commande]]</f>
        <v>146.39999999999998</v>
      </c>
      <c r="P1896" s="57">
        <f>ROUND(Tableau1[[#This Row],[Prix_Unit_TTC]],2)*Tableau1[[#This Row],[Qte_commande]]</f>
        <v>175.68</v>
      </c>
      <c r="Q1896" s="1">
        <v>12</v>
      </c>
      <c r="R189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  <c r="U1896" s="1"/>
      <c r="V1896" s="1"/>
    </row>
    <row r="1897" spans="1:22" ht="14.7" customHeight="1" x14ac:dyDescent="0.25">
      <c r="A1897" s="2">
        <v>43815</v>
      </c>
      <c r="B1897" s="56" t="s">
        <v>93</v>
      </c>
      <c r="C1897" s="1" t="s">
        <v>92</v>
      </c>
      <c r="D1897" s="1" t="s">
        <v>60</v>
      </c>
      <c r="E1897" s="193"/>
      <c r="G1897" s="1" t="s">
        <v>1163</v>
      </c>
      <c r="H1897" s="1" t="s">
        <v>1274</v>
      </c>
      <c r="I1897" s="7" t="s">
        <v>1199</v>
      </c>
      <c r="J1897" s="56">
        <v>70</v>
      </c>
      <c r="K1897" s="81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57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57">
        <f>ROUND(Tableau1[[#This Row],[Prix_Unit_HT]],2)*Tableau1[[#This Row],[Qte_commande]]</f>
        <v>471.65999999999997</v>
      </c>
      <c r="P1897" s="57">
        <f>ROUND(Tableau1[[#This Row],[Prix_Unit_TTC]],2)*Tableau1[[#This Row],[Qte_commande]]</f>
        <v>565.98</v>
      </c>
      <c r="Q1897" s="1">
        <v>6</v>
      </c>
      <c r="R189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897" s="1"/>
      <c r="V1897" s="1"/>
    </row>
    <row r="1898" spans="1:22" ht="14.7" customHeight="1" x14ac:dyDescent="0.25">
      <c r="A1898" s="2">
        <v>43815</v>
      </c>
      <c r="B1898" s="56" t="s">
        <v>98</v>
      </c>
      <c r="C1898" s="1" t="s">
        <v>97</v>
      </c>
      <c r="D1898" s="1" t="s">
        <v>20</v>
      </c>
      <c r="E1898" s="193"/>
      <c r="G1898" s="1" t="s">
        <v>1247</v>
      </c>
      <c r="H1898" s="1" t="s">
        <v>1274</v>
      </c>
      <c r="I1898" s="7" t="s">
        <v>1199</v>
      </c>
      <c r="J1898" s="56">
        <v>70</v>
      </c>
      <c r="K1898" s="81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57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57">
        <f>ROUND(Tableau1[[#This Row],[Prix_Unit_HT]],2)*Tableau1[[#This Row],[Qte_commande]]</f>
        <v>214.23</v>
      </c>
      <c r="P1898" s="57">
        <f>ROUND(Tableau1[[#This Row],[Prix_Unit_TTC]],2)*Tableau1[[#This Row],[Qte_commande]]</f>
        <v>257.07</v>
      </c>
      <c r="Q1898" s="1">
        <v>3</v>
      </c>
      <c r="R189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8" s="1"/>
      <c r="V1898" s="1"/>
    </row>
    <row r="1899" spans="1:22" ht="14.7" customHeight="1" x14ac:dyDescent="0.25">
      <c r="A1899" s="2">
        <v>43815</v>
      </c>
      <c r="B1899" s="56" t="s">
        <v>98</v>
      </c>
      <c r="C1899" s="1" t="s">
        <v>97</v>
      </c>
      <c r="D1899" s="1" t="s">
        <v>20</v>
      </c>
      <c r="E1899" s="193"/>
      <c r="G1899" s="1" t="s">
        <v>1247</v>
      </c>
      <c r="H1899" s="1" t="s">
        <v>1274</v>
      </c>
      <c r="I1899" s="7" t="s">
        <v>1201</v>
      </c>
      <c r="J1899" s="56">
        <v>70</v>
      </c>
      <c r="K1899" s="81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57">
        <f>ROUND(Tableau1[[#This Row],[Prix_Unit_HT]],2)*Tableau1[[#This Row],[Qte_commande]]</f>
        <v>246.63</v>
      </c>
      <c r="P1899" s="57">
        <f>ROUND(Tableau1[[#This Row],[Prix_Unit_TTC]],2)*Tableau1[[#This Row],[Qte_commande]]</f>
        <v>295.95000000000005</v>
      </c>
      <c r="Q1899" s="1">
        <v>3</v>
      </c>
      <c r="R189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899" s="1"/>
      <c r="V1899" s="1"/>
    </row>
    <row r="1900" spans="1:22" ht="14.7" customHeight="1" x14ac:dyDescent="0.25">
      <c r="A1900" s="2">
        <v>43815</v>
      </c>
      <c r="B1900" s="56" t="s">
        <v>81</v>
      </c>
      <c r="C1900" s="1" t="s">
        <v>12</v>
      </c>
      <c r="D1900" s="1" t="s">
        <v>14</v>
      </c>
      <c r="E1900" s="193"/>
      <c r="G1900" s="1" t="s">
        <v>1247</v>
      </c>
      <c r="H1900" s="1" t="s">
        <v>1274</v>
      </c>
      <c r="I1900" s="1" t="s">
        <v>1189</v>
      </c>
      <c r="J1900" s="56">
        <v>70</v>
      </c>
      <c r="K1900" s="81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57">
        <f>ROUND(Tableau1[[#This Row],[Prix_Unit_HT]],2)*Tableau1[[#This Row],[Qte_commande]]</f>
        <v>88.14</v>
      </c>
      <c r="P1900" s="57">
        <f>ROUND(Tableau1[[#This Row],[Prix_Unit_TTC]],2)*Tableau1[[#This Row],[Qte_commande]]</f>
        <v>105.78</v>
      </c>
      <c r="Q1900" s="1">
        <v>6</v>
      </c>
      <c r="R190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  <c r="U1900" s="1"/>
      <c r="V1900" s="1"/>
    </row>
    <row r="1901" spans="1:22" ht="14.7" customHeight="1" x14ac:dyDescent="0.25">
      <c r="A1901" s="2">
        <v>43815</v>
      </c>
      <c r="B1901" s="56" t="s">
        <v>222</v>
      </c>
      <c r="C1901" s="1" t="s">
        <v>221</v>
      </c>
      <c r="D1901" s="1" t="s">
        <v>20</v>
      </c>
      <c r="E1901" s="193"/>
      <c r="G1901" s="1" t="s">
        <v>1174</v>
      </c>
      <c r="H1901" s="1" t="s">
        <v>1274</v>
      </c>
      <c r="I1901" s="1" t="s">
        <v>1223</v>
      </c>
      <c r="J1901" s="56">
        <v>50</v>
      </c>
      <c r="K1901" s="81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57">
        <f>ROUND(Tableau1[[#This Row],[Prix_Unit_HT]],2)*Tableau1[[#This Row],[Qte_commande]]</f>
        <v>25.19</v>
      </c>
      <c r="P1901" s="57">
        <f>ROUND(Tableau1[[#This Row],[Prix_Unit_TTC]],2)*Tableau1[[#This Row],[Qte_commande]]</f>
        <v>30.23</v>
      </c>
      <c r="Q1901" s="1">
        <v>0.71</v>
      </c>
      <c r="R190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0.7142857142857143</v>
      </c>
      <c r="U1901" s="1"/>
      <c r="V1901" s="1"/>
    </row>
    <row r="1902" spans="1:22" ht="14.7" customHeight="1" x14ac:dyDescent="0.25">
      <c r="A1902" s="2">
        <v>43815</v>
      </c>
      <c r="B1902" s="56" t="s">
        <v>220</v>
      </c>
      <c r="C1902" s="1" t="s">
        <v>82</v>
      </c>
      <c r="D1902" s="1" t="s">
        <v>4</v>
      </c>
      <c r="E1902" s="193"/>
      <c r="G1902" s="1" t="s">
        <v>1163</v>
      </c>
      <c r="H1902" s="1" t="s">
        <v>1274</v>
      </c>
      <c r="I1902" s="1" t="s">
        <v>1223</v>
      </c>
      <c r="J1902" s="56">
        <v>50</v>
      </c>
      <c r="K1902" s="81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57">
        <f>ROUND(Tableau1[[#This Row],[Prix_Unit_HT]],2)*Tableau1[[#This Row],[Qte_commande]]</f>
        <v>336.6</v>
      </c>
      <c r="P1902" s="57">
        <f>ROUND(Tableau1[[#This Row],[Prix_Unit_TTC]],2)*Tableau1[[#This Row],[Qte_commande]]</f>
        <v>403.91999999999996</v>
      </c>
      <c r="Q1902" s="1">
        <v>8.57</v>
      </c>
      <c r="R190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  <c r="U1902" s="1"/>
      <c r="V1902" s="1"/>
    </row>
    <row r="1903" spans="1:22" ht="14.7" customHeight="1" x14ac:dyDescent="0.25">
      <c r="A1903" s="2">
        <v>43815</v>
      </c>
      <c r="B1903" s="56" t="s">
        <v>81</v>
      </c>
      <c r="C1903" s="1" t="s">
        <v>12</v>
      </c>
      <c r="D1903" s="1" t="s">
        <v>14</v>
      </c>
      <c r="E1903" s="193"/>
      <c r="G1903" s="1" t="s">
        <v>1247</v>
      </c>
      <c r="H1903" s="1" t="s">
        <v>1274</v>
      </c>
      <c r="I1903" s="1" t="s">
        <v>1245</v>
      </c>
      <c r="J1903" s="56">
        <v>70</v>
      </c>
      <c r="K1903" s="81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57">
        <f>ROUND(Tableau1[[#This Row],[Prix_Unit_HT]],2)*Tableau1[[#This Row],[Qte_commande]]</f>
        <v>452.16</v>
      </c>
      <c r="P1903" s="57">
        <f>ROUND(Tableau1[[#This Row],[Prix_Unit_TTC]],2)*Tableau1[[#This Row],[Qte_commande]]</f>
        <v>542.52</v>
      </c>
      <c r="Q1903" s="1">
        <v>36</v>
      </c>
      <c r="R190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  <c r="U1903" s="1"/>
      <c r="V1903" s="1"/>
    </row>
    <row r="1904" spans="1:22" ht="14.7" customHeight="1" x14ac:dyDescent="0.25">
      <c r="A1904" s="2">
        <v>43816</v>
      </c>
      <c r="B1904" s="56" t="s">
        <v>59</v>
      </c>
      <c r="C1904" s="7" t="s">
        <v>1264</v>
      </c>
      <c r="D1904" s="1" t="s">
        <v>60</v>
      </c>
      <c r="E1904" s="194"/>
      <c r="G1904" s="1" t="s">
        <v>1163</v>
      </c>
      <c r="H1904" s="1" t="s">
        <v>1274</v>
      </c>
      <c r="I1904" s="7" t="s">
        <v>1190</v>
      </c>
      <c r="J1904" s="56">
        <v>70</v>
      </c>
      <c r="K1904" s="81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57">
        <f>ROUND(Tableau1[[#This Row],[Prix_Unit_HT]],2)*Tableau1[[#This Row],[Qte_commande]]</f>
        <v>64.47</v>
      </c>
      <c r="P1904" s="57">
        <f>ROUND(Tableau1[[#This Row],[Prix_Unit_TTC]],2)*Tableau1[[#This Row],[Qte_commande]]</f>
        <v>77.37</v>
      </c>
      <c r="Q1904" s="1">
        <v>3</v>
      </c>
      <c r="R190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4" s="1"/>
      <c r="V1904" s="1"/>
    </row>
    <row r="1905" spans="1:22" ht="14.7" customHeight="1" x14ac:dyDescent="0.25">
      <c r="A1905" s="2">
        <v>43816</v>
      </c>
      <c r="B1905" s="56" t="s">
        <v>59</v>
      </c>
      <c r="C1905" s="7" t="s">
        <v>1264</v>
      </c>
      <c r="D1905" s="1" t="s">
        <v>60</v>
      </c>
      <c r="E1905" s="194"/>
      <c r="G1905" s="1" t="s">
        <v>1163</v>
      </c>
      <c r="H1905" s="1" t="s">
        <v>1274</v>
      </c>
      <c r="I1905" s="7" t="s">
        <v>1194</v>
      </c>
      <c r="J1905" s="56">
        <v>70</v>
      </c>
      <c r="K1905" s="81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57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57">
        <f>ROUND(Tableau1[[#This Row],[Prix_Unit_HT]],2)*Tableau1[[#This Row],[Qte_commande]]</f>
        <v>89.85</v>
      </c>
      <c r="P1905" s="57">
        <f>ROUND(Tableau1[[#This Row],[Prix_Unit_TTC]],2)*Tableau1[[#This Row],[Qte_commande]]</f>
        <v>107.82</v>
      </c>
      <c r="Q1905" s="1">
        <v>3</v>
      </c>
      <c r="R190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  <c r="U1905" s="1"/>
      <c r="V1905" s="1"/>
    </row>
    <row r="1906" spans="1:22" ht="14.7" customHeight="1" x14ac:dyDescent="0.25">
      <c r="A1906" s="2">
        <v>43819</v>
      </c>
      <c r="B1906" s="56" t="s">
        <v>253</v>
      </c>
      <c r="C1906" s="1" t="s">
        <v>226</v>
      </c>
      <c r="D1906" s="1" t="s">
        <v>228</v>
      </c>
      <c r="E1906" s="193"/>
      <c r="G1906" s="1" t="s">
        <v>1247</v>
      </c>
      <c r="H1906" s="1" t="s">
        <v>1274</v>
      </c>
      <c r="I1906" s="1" t="s">
        <v>1175</v>
      </c>
      <c r="J1906" s="56">
        <v>70</v>
      </c>
      <c r="K1906" s="81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57">
        <f>ROUND(Tableau1[[#This Row],[Prix_Unit_HT]],2)*Tableau1[[#This Row],[Qte_commande]]</f>
        <v>1278.06</v>
      </c>
      <c r="P1906" s="57">
        <f>ROUND(Tableau1[[#This Row],[Prix_Unit_TTC]],2)*Tableau1[[#This Row],[Qte_commande]]</f>
        <v>1534.08</v>
      </c>
      <c r="Q1906" s="1">
        <v>102</v>
      </c>
      <c r="R190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102.00000000000001</v>
      </c>
      <c r="U1906" s="1"/>
      <c r="V1906" s="1"/>
    </row>
    <row r="1907" spans="1:22" ht="14.7" customHeight="1" x14ac:dyDescent="0.25">
      <c r="A1907" s="2">
        <v>43819</v>
      </c>
      <c r="B1907" s="56" t="s">
        <v>253</v>
      </c>
      <c r="C1907" s="1" t="s">
        <v>226</v>
      </c>
      <c r="D1907" s="1" t="s">
        <v>228</v>
      </c>
      <c r="E1907" s="193"/>
      <c r="G1907" s="1" t="s">
        <v>1247</v>
      </c>
      <c r="H1907" s="1" t="s">
        <v>1274</v>
      </c>
      <c r="I1907" s="1" t="s">
        <v>1175</v>
      </c>
      <c r="J1907" s="56">
        <v>70</v>
      </c>
      <c r="K1907" s="81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57">
        <f>ROUND(Tableau1[[#This Row],[Prix_Unit_HT]],2)*Tableau1[[#This Row],[Qte_commande]]</f>
        <v>1729.1399999999999</v>
      </c>
      <c r="P1907" s="57">
        <f>ROUND(Tableau1[[#This Row],[Prix_Unit_TTC]],2)*Tableau1[[#This Row],[Qte_commande]]</f>
        <v>2075.52</v>
      </c>
      <c r="Q1907" s="1">
        <v>138</v>
      </c>
      <c r="R190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138</v>
      </c>
      <c r="U1907" s="1"/>
      <c r="V1907" s="1"/>
    </row>
    <row r="1908" spans="1:22" ht="14.7" customHeight="1" x14ac:dyDescent="0.25">
      <c r="A1908" s="2">
        <v>43819</v>
      </c>
      <c r="B1908" s="214" t="s">
        <v>1271</v>
      </c>
      <c r="C1908" s="7" t="s">
        <v>1272</v>
      </c>
      <c r="D1908" s="7" t="s">
        <v>20</v>
      </c>
      <c r="E1908" s="194"/>
      <c r="G1908" s="1" t="s">
        <v>1174</v>
      </c>
      <c r="H1908" s="1" t="s">
        <v>1274</v>
      </c>
      <c r="I1908" s="7" t="s">
        <v>1190</v>
      </c>
      <c r="J1908" s="1">
        <v>70</v>
      </c>
      <c r="K1908" s="81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57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57">
        <f>ROUND(Tableau1[[#This Row],[Prix_Unit_HT]],2)*Tableau1[[#This Row],[Qte_commande]]</f>
        <v>1482.7800000000002</v>
      </c>
      <c r="P1908" s="57">
        <f>ROUND(Tableau1[[#This Row],[Prix_Unit_TTC]],2)*Tableau1[[#This Row],[Qte_commande]]</f>
        <v>1779.1799999999998</v>
      </c>
      <c r="Q1908" s="1">
        <v>78</v>
      </c>
      <c r="R190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  <c r="U1908" s="1"/>
      <c r="V1908" s="1"/>
    </row>
    <row r="1909" spans="1:22" ht="14.7" customHeight="1" x14ac:dyDescent="0.25">
      <c r="A1909" s="2">
        <v>43819</v>
      </c>
      <c r="B1909" s="214" t="s">
        <v>1271</v>
      </c>
      <c r="C1909" s="7" t="s">
        <v>1272</v>
      </c>
      <c r="D1909" s="7" t="s">
        <v>20</v>
      </c>
      <c r="E1909" s="194"/>
      <c r="G1909" s="1" t="s">
        <v>1174</v>
      </c>
      <c r="H1909" s="1" t="s">
        <v>1274</v>
      </c>
      <c r="I1909" s="7" t="s">
        <v>1223</v>
      </c>
      <c r="J1909" s="1">
        <v>50</v>
      </c>
      <c r="K1909" s="81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57">
        <f>ROUND(Tableau1[[#This Row],[Prix_Unit_HT]],2)*Tableau1[[#This Row],[Qte_commande]]</f>
        <v>1083.17</v>
      </c>
      <c r="P1909" s="57">
        <f>ROUND(Tableau1[[#This Row],[Prix_Unit_TTC]],2)*Tableau1[[#This Row],[Qte_commande]]</f>
        <v>1299.8900000000001</v>
      </c>
      <c r="Q1909" s="81">
        <f>30.71</f>
        <v>30.71</v>
      </c>
      <c r="R190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30.714285714285715</v>
      </c>
      <c r="U1909" s="1"/>
      <c r="V1909" s="1"/>
    </row>
    <row r="1910" spans="1:22" ht="14.7" customHeight="1" x14ac:dyDescent="0.25">
      <c r="A1910" s="2">
        <v>43819</v>
      </c>
      <c r="B1910" s="56" t="s">
        <v>156</v>
      </c>
      <c r="C1910" s="1" t="s">
        <v>139</v>
      </c>
      <c r="D1910" s="1" t="s">
        <v>141</v>
      </c>
      <c r="E1910" s="193"/>
      <c r="G1910" s="1" t="s">
        <v>1163</v>
      </c>
      <c r="H1910" s="1" t="s">
        <v>1276</v>
      </c>
      <c r="I1910" s="1" t="s">
        <v>128</v>
      </c>
      <c r="J1910" s="107">
        <v>3</v>
      </c>
      <c r="K1910" s="81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57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57">
        <f>ROUND(Tableau1[[#This Row],[Prix_Unit_HT]],2)*Tableau1[[#This Row],[Qte_commande]]</f>
        <v>299</v>
      </c>
      <c r="P1910" s="57">
        <f>ROUND(Tableau1[[#This Row],[Prix_Unit_TTC]],2)*Tableau1[[#This Row],[Qte_commande]]</f>
        <v>358.8</v>
      </c>
      <c r="Q1910" s="1">
        <v>1</v>
      </c>
      <c r="R191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0" s="1"/>
      <c r="V1910" s="1"/>
    </row>
    <row r="1911" spans="1:22" ht="14.7" customHeight="1" x14ac:dyDescent="0.25">
      <c r="A1911" s="2">
        <v>43819</v>
      </c>
      <c r="B1911" s="56" t="s">
        <v>158</v>
      </c>
      <c r="C1911" s="1" t="s">
        <v>157</v>
      </c>
      <c r="D1911" s="1" t="s">
        <v>159</v>
      </c>
      <c r="E1911" s="193"/>
      <c r="G1911" s="1" t="s">
        <v>1163</v>
      </c>
      <c r="H1911" s="1" t="s">
        <v>1276</v>
      </c>
      <c r="I1911" s="1" t="s">
        <v>128</v>
      </c>
      <c r="J1911" s="107">
        <v>3</v>
      </c>
      <c r="K1911" s="81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57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57">
        <f>ROUND(Tableau1[[#This Row],[Prix_Unit_HT]],2)*Tableau1[[#This Row],[Qte_commande]]</f>
        <v>299</v>
      </c>
      <c r="P1911" s="57">
        <f>ROUND(Tableau1[[#This Row],[Prix_Unit_TTC]],2)*Tableau1[[#This Row],[Qte_commande]]</f>
        <v>358.8</v>
      </c>
      <c r="Q1911" s="1">
        <v>1</v>
      </c>
      <c r="R191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1" s="1"/>
      <c r="V1911" s="1"/>
    </row>
    <row r="1912" spans="1:22" ht="14.7" customHeight="1" x14ac:dyDescent="0.25">
      <c r="A1912" s="2">
        <v>43819</v>
      </c>
      <c r="B1912" s="56" t="s">
        <v>154</v>
      </c>
      <c r="C1912" s="1" t="s">
        <v>153</v>
      </c>
      <c r="D1912" s="1" t="s">
        <v>155</v>
      </c>
      <c r="E1912" s="193"/>
      <c r="G1912" s="1" t="s">
        <v>1163</v>
      </c>
      <c r="H1912" s="1" t="s">
        <v>1276</v>
      </c>
      <c r="I1912" s="1" t="s">
        <v>128</v>
      </c>
      <c r="J1912" s="107">
        <v>3</v>
      </c>
      <c r="K1912" s="81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57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57">
        <f>ROUND(Tableau1[[#This Row],[Prix_Unit_HT]],2)*Tableau1[[#This Row],[Qte_commande]]</f>
        <v>299</v>
      </c>
      <c r="P1912" s="57">
        <f>ROUND(Tableau1[[#This Row],[Prix_Unit_TTC]],2)*Tableau1[[#This Row],[Qte_commande]]</f>
        <v>358.8</v>
      </c>
      <c r="Q1912" s="1">
        <v>1</v>
      </c>
      <c r="R191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U1912" s="1"/>
      <c r="V1912" s="1"/>
    </row>
    <row r="1913" spans="1:22" ht="14.7" customHeight="1" x14ac:dyDescent="0.25">
      <c r="A1913" s="2">
        <v>43819</v>
      </c>
      <c r="B1913" s="56" t="s">
        <v>399</v>
      </c>
      <c r="C1913" s="1" t="s">
        <v>398</v>
      </c>
      <c r="D1913" s="1" t="s">
        <v>4</v>
      </c>
      <c r="E1913" s="193"/>
      <c r="G1913" s="1" t="s">
        <v>1163</v>
      </c>
      <c r="H1913" s="1" t="s">
        <v>1276</v>
      </c>
      <c r="I1913" s="1" t="s">
        <v>269</v>
      </c>
      <c r="J1913" s="107">
        <v>1</v>
      </c>
      <c r="K1913" s="81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57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57">
        <f>ROUND(Tableau1[[#This Row],[Prix_Unit_HT]],2)*Tableau1[[#This Row],[Qte_commande]]</f>
        <v>299</v>
      </c>
      <c r="P1913" s="57">
        <f>ROUND(Tableau1[[#This Row],[Prix_Unit_TTC]],2)*Tableau1[[#This Row],[Qte_commande]]</f>
        <v>358.8</v>
      </c>
      <c r="Q1913" s="1">
        <v>1</v>
      </c>
      <c r="R191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3"/>
      <c r="U1913" s="1"/>
      <c r="V1913" s="1"/>
    </row>
    <row r="1914" spans="1:22" ht="14.7" customHeight="1" x14ac:dyDescent="0.25">
      <c r="A1914" s="2">
        <v>43819</v>
      </c>
      <c r="B1914" s="56" t="s">
        <v>158</v>
      </c>
      <c r="C1914" s="1" t="s">
        <v>157</v>
      </c>
      <c r="D1914" s="1" t="s">
        <v>159</v>
      </c>
      <c r="E1914" s="193"/>
      <c r="G1914" s="1" t="s">
        <v>1163</v>
      </c>
      <c r="H1914" s="1" t="s">
        <v>1276</v>
      </c>
      <c r="I1914" s="1" t="s">
        <v>269</v>
      </c>
      <c r="J1914" s="107">
        <v>1</v>
      </c>
      <c r="K1914" s="81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57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57">
        <f>ROUND(Tableau1[[#This Row],[Prix_Unit_HT]],2)*Tableau1[[#This Row],[Qte_commande]]</f>
        <v>299</v>
      </c>
      <c r="P1914" s="57">
        <f>ROUND(Tableau1[[#This Row],[Prix_Unit_TTC]],2)*Tableau1[[#This Row],[Qte_commande]]</f>
        <v>358.8</v>
      </c>
      <c r="Q1914" s="1">
        <v>1</v>
      </c>
      <c r="R191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  <c r="S1914"/>
      <c r="U1914" s="1"/>
      <c r="V1914" s="1"/>
    </row>
    <row r="1915" spans="1:22" ht="14.7" customHeight="1" x14ac:dyDescent="0.25">
      <c r="A1915" s="2">
        <v>43844</v>
      </c>
      <c r="B1915" s="56" t="s">
        <v>1292</v>
      </c>
      <c r="C1915" s="1" t="s">
        <v>12</v>
      </c>
      <c r="D1915" s="1" t="s">
        <v>14</v>
      </c>
      <c r="E1915" s="193"/>
      <c r="F1915" s="1" t="s">
        <v>1293</v>
      </c>
      <c r="G1915" s="1" t="s">
        <v>1247</v>
      </c>
      <c r="H1915" s="1" t="s">
        <v>1274</v>
      </c>
      <c r="I1915" s="1" t="s">
        <v>1175</v>
      </c>
      <c r="J1915" s="1">
        <v>100</v>
      </c>
      <c r="K1915" s="81" cm="1">
        <f t="array" ref="K1915">IFERROR(INDEX(Grille_Tarifs_Modulable!$B$2:$B$204,MATCH(Tableau1[[#This Row],[Designation]]&amp;Tableau1[[#This Row],[CL]],Grille_Tarifs_Modulable!$C$2:$C$204&amp;Grille_Tarifs_Modulable!$F$2:$F$204,0)),0)</f>
        <v>4067700013842</v>
      </c>
      <c r="L191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15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15" s="1">
        <v>120</v>
      </c>
      <c r="O1915" s="57">
        <f>ROUND(Tableau1[[#This Row],[Prix_Unit_HT]],2)*Tableau1[[#This Row],[Qte_commande]]</f>
        <v>2052</v>
      </c>
      <c r="P1915" s="57">
        <f>ROUND(Tableau1[[#This Row],[Prix_Unit_TTC]],2)*Tableau1[[#This Row],[Qte_commande]]</f>
        <v>2462.4</v>
      </c>
      <c r="R191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171.42857142857144</v>
      </c>
      <c r="S1915"/>
      <c r="U1915" s="1"/>
      <c r="V1915" s="1"/>
    </row>
    <row r="1916" spans="1:22" ht="14.7" customHeight="1" x14ac:dyDescent="0.25">
      <c r="A1916" s="2">
        <v>43844</v>
      </c>
      <c r="B1916" s="56" t="s">
        <v>1292</v>
      </c>
      <c r="C1916" s="1" t="s">
        <v>12</v>
      </c>
      <c r="D1916" s="1" t="s">
        <v>14</v>
      </c>
      <c r="E1916" s="193"/>
      <c r="F1916" s="1" t="s">
        <v>1293</v>
      </c>
      <c r="G1916" s="1" t="s">
        <v>1247</v>
      </c>
      <c r="H1916" s="1" t="s">
        <v>1274</v>
      </c>
      <c r="I1916" s="1" t="s">
        <v>1177</v>
      </c>
      <c r="J1916" s="1">
        <v>2</v>
      </c>
      <c r="K1916" s="81" cm="1">
        <f t="array" ref="K1916">IFERROR(INDEX(Grille_Tarifs_Modulable!$B$2:$B$204,MATCH(Tableau1[[#This Row],[Designation]]&amp;Tableau1[[#This Row],[CL]],Grille_Tarifs_Modulable!$C$2:$C$204&amp;Grille_Tarifs_Modulable!$F$2:$F$204,0)),0)</f>
        <v>4067700015884</v>
      </c>
      <c r="L191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16" s="57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16" s="1">
        <v>2400</v>
      </c>
      <c r="O1916" s="57">
        <f>ROUND(Tableau1[[#This Row],[Prix_Unit_HT]],2)*Tableau1[[#This Row],[Qte_commande]]</f>
        <v>1536</v>
      </c>
      <c r="P1916" s="57">
        <f>ROUND(Tableau1[[#This Row],[Prix_Unit_TTC]],2)*Tableau1[[#This Row],[Qte_commande]]</f>
        <v>1824</v>
      </c>
      <c r="R191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17" spans="1:22" ht="14.7" customHeight="1" x14ac:dyDescent="0.25">
      <c r="A1917" s="2">
        <v>43844</v>
      </c>
      <c r="B1917" s="56" t="s">
        <v>1292</v>
      </c>
      <c r="C1917" s="1" t="s">
        <v>12</v>
      </c>
      <c r="D1917" s="1" t="s">
        <v>14</v>
      </c>
      <c r="E1917" s="193"/>
      <c r="F1917" s="1" t="s">
        <v>1293</v>
      </c>
      <c r="G1917" s="1" t="s">
        <v>1247</v>
      </c>
      <c r="H1917" s="1" t="s">
        <v>1274</v>
      </c>
      <c r="I1917" s="1" t="s">
        <v>1176</v>
      </c>
      <c r="J1917" s="1">
        <v>70</v>
      </c>
      <c r="K1917" s="81" cm="1">
        <f t="array" ref="K1917">IFERROR(INDEX(Grille_Tarifs_Modulable!$B$2:$B$204,MATCH(Tableau1[[#This Row],[Designation]]&amp;Tableau1[[#This Row],[CL]],Grille_Tarifs_Modulable!$C$2:$C$204&amp;Grille_Tarifs_Modulable!$F$2:$F$204,0)),0)</f>
        <v>4067700012085</v>
      </c>
      <c r="L191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17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17" s="1">
        <v>18</v>
      </c>
      <c r="O1917" s="57">
        <f>ROUND(Tableau1[[#This Row],[Prix_Unit_HT]],2)*Tableau1[[#This Row],[Qte_commande]]</f>
        <v>219.6</v>
      </c>
      <c r="P1917" s="57">
        <f>ROUND(Tableau1[[#This Row],[Prix_Unit_TTC]],2)*Tableau1[[#This Row],[Qte_commande]]</f>
        <v>263.52</v>
      </c>
      <c r="R191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</row>
    <row r="1918" spans="1:22" ht="14.7" customHeight="1" x14ac:dyDescent="0.25">
      <c r="A1918" s="2">
        <v>43844</v>
      </c>
      <c r="B1918" s="56" t="s">
        <v>1292</v>
      </c>
      <c r="C1918" s="1" t="s">
        <v>12</v>
      </c>
      <c r="D1918" s="1" t="s">
        <v>14</v>
      </c>
      <c r="E1918" s="193"/>
      <c r="F1918" s="1" t="s">
        <v>1293</v>
      </c>
      <c r="G1918" s="1" t="s">
        <v>1247</v>
      </c>
      <c r="H1918" s="1" t="s">
        <v>1274</v>
      </c>
      <c r="I1918" s="1" t="s">
        <v>1190</v>
      </c>
      <c r="J1918" s="1">
        <v>70</v>
      </c>
      <c r="K1918" s="81" cm="1">
        <f t="array" ref="K1918">IFERROR(INDEX(Grille_Tarifs_Modulable!$B$2:$B$204,MATCH(Tableau1[[#This Row],[Designation]]&amp;Tableau1[[#This Row],[CL]],Grille_Tarifs_Modulable!$C$2:$C$204&amp;Grille_Tarifs_Modulable!$F$2:$F$204,0)),0)</f>
        <v>3257150100228</v>
      </c>
      <c r="L191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18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18" s="1">
        <v>12</v>
      </c>
      <c r="O1918" s="57">
        <f>ROUND(Tableau1[[#This Row],[Prix_Unit_HT]],2)*Tableau1[[#This Row],[Qte_commande]]</f>
        <v>240</v>
      </c>
      <c r="P1918" s="57">
        <f>ROUND(Tableau1[[#This Row],[Prix_Unit_TTC]],2)*Tableau1[[#This Row],[Qte_commande]]</f>
        <v>288</v>
      </c>
      <c r="R191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19" spans="1:22" ht="14.7" customHeight="1" x14ac:dyDescent="0.25">
      <c r="A1919" s="2">
        <v>43844</v>
      </c>
      <c r="B1919" s="56" t="s">
        <v>1292</v>
      </c>
      <c r="C1919" s="1" t="s">
        <v>12</v>
      </c>
      <c r="D1919" s="1" t="s">
        <v>14</v>
      </c>
      <c r="E1919" s="193"/>
      <c r="F1919" s="1" t="s">
        <v>1293</v>
      </c>
      <c r="G1919" s="1" t="s">
        <v>1247</v>
      </c>
      <c r="H1919" s="1" t="s">
        <v>1274</v>
      </c>
      <c r="I1919" s="1" t="s">
        <v>1223</v>
      </c>
      <c r="J1919" s="1">
        <v>50</v>
      </c>
      <c r="K1919" s="81" cm="1">
        <f t="array" ref="K1919">IFERROR(INDEX(Grille_Tarifs_Modulable!$B$2:$B$204,MATCH(Tableau1[[#This Row],[Designation]]&amp;Tableau1[[#This Row],[CL]],Grille_Tarifs_Modulable!$C$2:$C$204&amp;Grille_Tarifs_Modulable!$F$2:$F$204,0)),0)</f>
        <v>4260270192645</v>
      </c>
      <c r="L191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19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19" s="1">
        <v>18</v>
      </c>
      <c r="O1919" s="57">
        <f>ROUND(Tableau1[[#This Row],[Prix_Unit_HT]],2)*Tableau1[[#This Row],[Qte_commande]]</f>
        <v>453.42</v>
      </c>
      <c r="P1919" s="57">
        <f>ROUND(Tableau1[[#This Row],[Prix_Unit_TTC]],2)*Tableau1[[#This Row],[Qte_commande]]</f>
        <v>544.14</v>
      </c>
      <c r="R191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12.857142857142858</v>
      </c>
    </row>
    <row r="1920" spans="1:22" ht="14.7" customHeight="1" x14ac:dyDescent="0.25">
      <c r="A1920" s="2">
        <v>43844</v>
      </c>
      <c r="B1920" s="56" t="s">
        <v>1292</v>
      </c>
      <c r="C1920" s="1" t="s">
        <v>12</v>
      </c>
      <c r="D1920" s="1" t="s">
        <v>14</v>
      </c>
      <c r="E1920" s="193"/>
      <c r="F1920" s="1" t="s">
        <v>1293</v>
      </c>
      <c r="G1920" s="1" t="s">
        <v>1247</v>
      </c>
      <c r="H1920" s="1" t="s">
        <v>1274</v>
      </c>
      <c r="I1920" s="1" t="s">
        <v>1245</v>
      </c>
      <c r="J1920" s="1">
        <v>70</v>
      </c>
      <c r="K1920" s="81" cm="1">
        <f t="array" ref="K1920">IFERROR(INDEX(Grille_Tarifs_Modulable!$B$2:$B$204,MATCH(Tableau1[[#This Row],[Designation]]&amp;Tableau1[[#This Row],[CL]],Grille_Tarifs_Modulable!$C$2:$C$204&amp;Grille_Tarifs_Modulable!$F$2:$F$204,0)),0)</f>
        <v>3257150688009</v>
      </c>
      <c r="L192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20" s="57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20" s="1">
        <v>48</v>
      </c>
      <c r="O1920" s="57">
        <f>ROUND(Tableau1[[#This Row],[Prix_Unit_HT]],2)*Tableau1[[#This Row],[Qte_commande]]</f>
        <v>602.88</v>
      </c>
      <c r="P1920" s="57">
        <f>ROUND(Tableau1[[#This Row],[Prix_Unit_TTC]],2)*Tableau1[[#This Row],[Qte_commande]]</f>
        <v>723.36</v>
      </c>
      <c r="R192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1" spans="1:18" ht="14.7" customHeight="1" x14ac:dyDescent="0.25">
      <c r="A1921" s="2">
        <v>43844</v>
      </c>
      <c r="B1921" s="56" t="s">
        <v>1292</v>
      </c>
      <c r="C1921" s="1" t="s">
        <v>12</v>
      </c>
      <c r="D1921" s="1" t="s">
        <v>14</v>
      </c>
      <c r="E1921" s="193"/>
      <c r="F1921" s="1" t="s">
        <v>1293</v>
      </c>
      <c r="G1921" s="1" t="s">
        <v>1247</v>
      </c>
      <c r="H1921" s="1" t="s">
        <v>1275</v>
      </c>
      <c r="I1921" s="1" t="s">
        <v>1237</v>
      </c>
      <c r="J1921" s="1">
        <v>20</v>
      </c>
      <c r="K1921" s="81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240</v>
      </c>
      <c r="O1921" s="56">
        <f>ROUND(Tableau1[[#This Row],[Prix_Unit_HT]],2)*Tableau1[[#This Row],[Qte_commande]]</f>
        <v>194.4</v>
      </c>
      <c r="P1921" s="56">
        <f>ROUND(Tableau1[[#This Row],[Prix_Unit_TTC]],2)*Tableau1[[#This Row],[Qte_commande]]</f>
        <v>204</v>
      </c>
      <c r="R192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2" spans="1:18" ht="14.7" customHeight="1" x14ac:dyDescent="0.25">
      <c r="A1922" s="2">
        <v>43844</v>
      </c>
      <c r="B1922" s="56" t="s">
        <v>1292</v>
      </c>
      <c r="C1922" s="1" t="s">
        <v>12</v>
      </c>
      <c r="D1922" s="1" t="s">
        <v>14</v>
      </c>
      <c r="E1922" s="193"/>
      <c r="F1922" s="1" t="s">
        <v>1293</v>
      </c>
      <c r="G1922" s="1" t="s">
        <v>1247</v>
      </c>
      <c r="H1922" s="1" t="s">
        <v>1275</v>
      </c>
      <c r="I1922" s="1" t="s">
        <v>1241</v>
      </c>
      <c r="J1922" s="1">
        <v>20</v>
      </c>
      <c r="K1922" s="81" cm="1">
        <f t="array" ref="K1922">IFERROR(INDEX(Grille_Tarifs_Modulable!$B$2:$B$204,MATCH(Tableau1[[#This Row],[Designation]]&amp;Tableau1[[#This Row],[CL]],Grille_Tarifs_Modulable!$C$2:$C$204&amp;Grille_Tarifs_Modulable!$F$2:$F$204,0)),0)</f>
        <v>4260310553849</v>
      </c>
      <c r="L192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240</v>
      </c>
      <c r="O1922" s="56">
        <f>ROUND(Tableau1[[#This Row],[Prix_Unit_HT]],2)*Tableau1[[#This Row],[Qte_commande]]</f>
        <v>194.4</v>
      </c>
      <c r="P1922" s="56">
        <f>ROUND(Tableau1[[#This Row],[Prix_Unit_TTC]],2)*Tableau1[[#This Row],[Qte_commande]]</f>
        <v>204</v>
      </c>
      <c r="R192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68.571428571428569</v>
      </c>
    </row>
    <row r="1923" spans="1:18" ht="14.7" customHeight="1" x14ac:dyDescent="0.25">
      <c r="A1923" s="2">
        <v>43839</v>
      </c>
      <c r="B1923" s="56" t="s">
        <v>1288</v>
      </c>
      <c r="C1923" s="1" t="s">
        <v>42</v>
      </c>
      <c r="D1923" s="1" t="s">
        <v>44</v>
      </c>
      <c r="E1923" s="193"/>
      <c r="F1923" s="1" t="s">
        <v>1289</v>
      </c>
      <c r="G1923" s="1" t="s">
        <v>1247</v>
      </c>
      <c r="H1923" s="1" t="s">
        <v>1274</v>
      </c>
      <c r="I1923" s="1" t="s">
        <v>1228</v>
      </c>
      <c r="J1923" s="1">
        <v>70</v>
      </c>
      <c r="K1923" s="81" cm="1">
        <f t="array" ref="K1923">IFERROR(INDEX(Grille_Tarifs_Modulable!$B$2:$B$204,MATCH(Tableau1[[#This Row],[Designation]]&amp;Tableau1[[#This Row],[CL]],Grille_Tarifs_Modulable!$C$2:$C$204&amp;Grille_Tarifs_Modulable!$F$2:$F$204,0)),0)</f>
        <v>3257150673043</v>
      </c>
      <c r="L192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2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23" s="1">
        <v>6</v>
      </c>
      <c r="O1923" s="56">
        <f>ROUNDUP(Tableau1[[#This Row],[Prix_Unit_HT]],2)*Tableau1[[#This Row],[Qte_commande]]</f>
        <v>119.64000000000001</v>
      </c>
      <c r="P1923" s="56">
        <f>ROUND(Tableau1[[#This Row],[Prix_Unit_TTC]],2)*Tableau1[[#This Row],[Qte_commande]]</f>
        <v>143.52000000000001</v>
      </c>
      <c r="R192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24" spans="1:18" ht="14.7" customHeight="1" x14ac:dyDescent="0.25">
      <c r="A1924" s="2">
        <v>43839</v>
      </c>
      <c r="B1924" s="56" t="s">
        <v>1288</v>
      </c>
      <c r="C1924" s="1" t="s">
        <v>42</v>
      </c>
      <c r="D1924" s="1" t="s">
        <v>44</v>
      </c>
      <c r="E1924" s="193"/>
      <c r="F1924" s="1" t="s">
        <v>1289</v>
      </c>
      <c r="G1924" s="1" t="s">
        <v>1247</v>
      </c>
      <c r="H1924" s="1" t="s">
        <v>1275</v>
      </c>
      <c r="I1924" s="1" t="s">
        <v>1241</v>
      </c>
      <c r="J1924" s="1">
        <v>20</v>
      </c>
      <c r="K1924" s="81" cm="1">
        <f t="array" ref="K1924">IFERROR(INDEX(Grille_Tarifs_Modulable!$B$2:$B$204,MATCH(Tableau1[[#This Row],[Designation]]&amp;Tableau1[[#This Row],[CL]],Grille_Tarifs_Modulable!$C$2:$C$204&amp;Grille_Tarifs_Modulable!$F$2:$F$204,0)),0)</f>
        <v>4260310553849</v>
      </c>
      <c r="L192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4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4" s="1">
        <v>24</v>
      </c>
      <c r="O1924" s="56">
        <f>ROUND(Tableau1[[#This Row],[Prix_Unit_HT]],2)*Tableau1[[#This Row],[Qte_commande]]</f>
        <v>19.440000000000001</v>
      </c>
      <c r="P1924" s="56">
        <f>ROUND(Tableau1[[#This Row],[Prix_Unit_TTC]],2)*Tableau1[[#This Row],[Qte_commande]]</f>
        <v>20.399999999999999</v>
      </c>
      <c r="R192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25" spans="1:18" ht="14.7" customHeight="1" x14ac:dyDescent="0.25">
      <c r="A1925" s="2">
        <v>43854</v>
      </c>
      <c r="B1925" s="56" t="s">
        <v>1290</v>
      </c>
      <c r="C1925" s="1" t="s">
        <v>9</v>
      </c>
      <c r="D1925" s="1" t="s">
        <v>11</v>
      </c>
      <c r="E1925" s="193"/>
      <c r="F1925" s="1" t="s">
        <v>1249</v>
      </c>
      <c r="G1925" s="1" t="s">
        <v>1247</v>
      </c>
      <c r="H1925" s="1" t="s">
        <v>1274</v>
      </c>
      <c r="I1925" s="1" t="s">
        <v>1227</v>
      </c>
      <c r="J1925" s="1">
        <v>70</v>
      </c>
      <c r="K1925" s="81" cm="1">
        <f t="array" ref="K1925">IFERROR(INDEX(Grille_Tarifs_Modulable!$B$2:$B$204,MATCH(Tableau1[[#This Row],[Designation]]&amp;Tableau1[[#This Row],[CL]],Grille_Tarifs_Modulable!$C$2:$C$204&amp;Grille_Tarifs_Modulable!$F$2:$F$204,0)),0)</f>
        <v>3257150673029</v>
      </c>
      <c r="L192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25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25" s="1">
        <v>48</v>
      </c>
      <c r="O1925" s="56">
        <f>ROUND(Tableau1[[#This Row],[Prix_Unit_HT]],2)*Tableau1[[#This Row],[Qte_commande]]</f>
        <v>852.96</v>
      </c>
      <c r="P1925" s="56">
        <f>ROUND(Tableau1[[#This Row],[Prix_Unit_TTC]],2)*Tableau1[[#This Row],[Qte_commande]]</f>
        <v>1023.36</v>
      </c>
      <c r="R192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26" spans="1:18" ht="14.7" customHeight="1" x14ac:dyDescent="0.25">
      <c r="A1926" s="2">
        <v>43854</v>
      </c>
      <c r="B1926" s="56" t="s">
        <v>1290</v>
      </c>
      <c r="C1926" s="1" t="s">
        <v>9</v>
      </c>
      <c r="D1926" s="1" t="s">
        <v>11</v>
      </c>
      <c r="E1926" s="193"/>
      <c r="F1926" s="1" t="s">
        <v>1249</v>
      </c>
      <c r="G1926" s="1" t="s">
        <v>1247</v>
      </c>
      <c r="H1926" s="1" t="s">
        <v>1274</v>
      </c>
      <c r="I1926" s="1" t="s">
        <v>1175</v>
      </c>
      <c r="J1926" s="1">
        <v>175</v>
      </c>
      <c r="K1926" s="81" cm="1">
        <f t="array" ref="K1926">IFERROR(INDEX(Grille_Tarifs_Modulable!$B$2:$B$204,MATCH(Tableau1[[#This Row],[Designation]]&amp;Tableau1[[#This Row],[CL]],Grille_Tarifs_Modulable!$C$2:$C$204&amp;Grille_Tarifs_Modulable!$F$2:$F$204,0)),0)</f>
        <v>4067700013835</v>
      </c>
      <c r="L192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26" s="57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26" s="1">
        <v>48</v>
      </c>
      <c r="O1926" s="56">
        <f>ROUND(Tableau1[[#This Row],[Prix_Unit_HT]],2)*Tableau1[[#This Row],[Qte_commande]]</f>
        <v>1388.16</v>
      </c>
      <c r="P1926" s="56">
        <f>ROUND(Tableau1[[#This Row],[Prix_Unit_TTC]],2)*Tableau1[[#This Row],[Qte_commande]]</f>
        <v>1665.6000000000001</v>
      </c>
      <c r="R192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120.00000000000001</v>
      </c>
    </row>
    <row r="1927" spans="1:18" ht="14.7" customHeight="1" x14ac:dyDescent="0.25">
      <c r="A1927" s="2">
        <v>43854</v>
      </c>
      <c r="B1927" s="56" t="s">
        <v>1290</v>
      </c>
      <c r="C1927" s="1" t="s">
        <v>9</v>
      </c>
      <c r="D1927" s="1" t="s">
        <v>11</v>
      </c>
      <c r="E1927" s="193"/>
      <c r="F1927" s="1" t="s">
        <v>1249</v>
      </c>
      <c r="G1927" s="1" t="s">
        <v>1247</v>
      </c>
      <c r="H1927" s="1" t="s">
        <v>1274</v>
      </c>
      <c r="I1927" s="1" t="s">
        <v>1244</v>
      </c>
      <c r="J1927" s="1">
        <v>70</v>
      </c>
      <c r="K1927" s="81" cm="1">
        <f t="array" ref="K1927">IFERROR(INDEX(Grille_Tarifs_Modulable!$B$2:$B$204,MATCH(Tableau1[[#This Row],[Designation]]&amp;Tableau1[[#This Row],[CL]],Grille_Tarifs_Modulable!$C$2:$C$204&amp;Grille_Tarifs_Modulable!$F$2:$F$204,0)),0)</f>
        <v>4055800060200</v>
      </c>
      <c r="L192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27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27" s="1">
        <v>3</v>
      </c>
      <c r="O1927" s="56">
        <f>ROUND(Tableau1[[#This Row],[Prix_Unit_HT]],2)*Tableau1[[#This Row],[Qte_commande]]</f>
        <v>52.230000000000004</v>
      </c>
      <c r="P1927" s="56">
        <f>ROUND(Tableau1[[#This Row],[Prix_Unit_TTC]],2)*Tableau1[[#This Row],[Qte_commande]]</f>
        <v>62.67</v>
      </c>
      <c r="R192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28" spans="1:18" ht="14.7" customHeight="1" x14ac:dyDescent="0.25">
      <c r="A1928" s="2">
        <v>43854</v>
      </c>
      <c r="B1928" s="56" t="s">
        <v>1290</v>
      </c>
      <c r="C1928" s="1" t="s">
        <v>9</v>
      </c>
      <c r="D1928" s="1" t="s">
        <v>11</v>
      </c>
      <c r="E1928" s="193"/>
      <c r="F1928" s="1" t="s">
        <v>1249</v>
      </c>
      <c r="G1928" s="1" t="s">
        <v>1247</v>
      </c>
      <c r="H1928" s="1" t="s">
        <v>1274</v>
      </c>
      <c r="I1928" s="1" t="s">
        <v>1218</v>
      </c>
      <c r="J1928" s="1">
        <v>70</v>
      </c>
      <c r="K1928" s="81" cm="1">
        <f t="array" ref="K1928">IFERROR(INDEX(Grille_Tarifs_Modulable!$B$2:$B$204,MATCH(Tableau1[[#This Row],[Designation]]&amp;Tableau1[[#This Row],[CL]],Grille_Tarifs_Modulable!$C$2:$C$204&amp;Grille_Tarifs_Modulable!$F$2:$F$204,0)),0)</f>
        <v>8500000917015</v>
      </c>
      <c r="L192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8" s="57">
        <f>IF(Tableau1[[#This Row],[Prix_Unit_HT]]=0,0,Tableau1[[#This Row],[Prix_Unit_HT]]+(Tableau1[[#This Row],[Prix_Unit_HT]]*VLOOKUP(Tableau1[[#This Row],[EAN]],Grille_Tarifs_Modulable!$B$10:$Q$204,16,FALSE)))</f>
        <v>14.27785416</v>
      </c>
      <c r="N1928" s="1">
        <v>36</v>
      </c>
      <c r="O1928" s="56">
        <f>ROUND(Tableau1[[#This Row],[Prix_Unit_HT]],2)*Tableau1[[#This Row],[Qte_commande]]</f>
        <v>428.40000000000003</v>
      </c>
      <c r="P1928" s="56">
        <f>ROUND(Tableau1[[#This Row],[Prix_Unit_TTC]],2)*Tableau1[[#This Row],[Qte_commande]]</f>
        <v>514.07999999999993</v>
      </c>
      <c r="R192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36</v>
      </c>
    </row>
    <row r="1929" spans="1:18" ht="14.7" customHeight="1" x14ac:dyDescent="0.25">
      <c r="A1929" s="2">
        <v>43854</v>
      </c>
      <c r="B1929" s="56" t="s">
        <v>1290</v>
      </c>
      <c r="C1929" s="1" t="s">
        <v>9</v>
      </c>
      <c r="D1929" s="1" t="s">
        <v>11</v>
      </c>
      <c r="E1929" s="193"/>
      <c r="F1929" s="1" t="s">
        <v>1249</v>
      </c>
      <c r="G1929" s="1" t="s">
        <v>1247</v>
      </c>
      <c r="H1929" s="1" t="s">
        <v>1275</v>
      </c>
      <c r="I1929" s="1" t="s">
        <v>1237</v>
      </c>
      <c r="J1929" s="1">
        <v>20</v>
      </c>
      <c r="K1929" s="81" cm="1">
        <f t="array" ref="K1929">IFERROR(INDEX(Grille_Tarifs_Modulable!$B$2:$B$204,MATCH(Tableau1[[#This Row],[Designation]]&amp;Tableau1[[#This Row],[CL]],Grille_Tarifs_Modulable!$C$2:$C$204&amp;Grille_Tarifs_Modulable!$F$2:$F$204,0)),0)</f>
        <v>4260310553818</v>
      </c>
      <c r="L192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9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9" s="1">
        <v>48</v>
      </c>
      <c r="O1929" s="56">
        <f>ROUND(Tableau1[[#This Row],[Prix_Unit_HT]],2)*Tableau1[[#This Row],[Qte_commande]]</f>
        <v>38.880000000000003</v>
      </c>
      <c r="P1929" s="56">
        <f>ROUND(Tableau1[[#This Row],[Prix_Unit_TTC]],2)*Tableau1[[#This Row],[Qte_commande]]</f>
        <v>40.799999999999997</v>
      </c>
      <c r="R192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13.714285714285715</v>
      </c>
    </row>
    <row r="1930" spans="1:18" ht="14.7" customHeight="1" x14ac:dyDescent="0.25">
      <c r="A1930" s="2">
        <v>43854</v>
      </c>
      <c r="B1930" s="56" t="s">
        <v>1290</v>
      </c>
      <c r="C1930" s="1" t="s">
        <v>9</v>
      </c>
      <c r="D1930" s="1" t="s">
        <v>11</v>
      </c>
      <c r="E1930" s="193"/>
      <c r="F1930" s="1" t="s">
        <v>1249</v>
      </c>
      <c r="G1930" s="1" t="s">
        <v>1247</v>
      </c>
      <c r="H1930" s="1" t="s">
        <v>1275</v>
      </c>
      <c r="I1930" s="1" t="s">
        <v>1241</v>
      </c>
      <c r="J1930" s="1">
        <v>20</v>
      </c>
      <c r="K1930" s="81" cm="1">
        <f t="array" ref="K1930">IFERROR(INDEX(Grille_Tarifs_Modulable!$B$2:$B$204,MATCH(Tableau1[[#This Row],[Designation]]&amp;Tableau1[[#This Row],[CL]],Grille_Tarifs_Modulable!$C$2:$C$204&amp;Grille_Tarifs_Modulable!$F$2:$F$204,0)),0)</f>
        <v>4260310553849</v>
      </c>
      <c r="L193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0" s="1">
        <v>72</v>
      </c>
      <c r="O1930" s="56">
        <f>ROUND(Tableau1[[#This Row],[Prix_Unit_HT]],2)*Tableau1[[#This Row],[Qte_commande]]</f>
        <v>58.320000000000007</v>
      </c>
      <c r="P1930" s="56">
        <f>ROUND(Tableau1[[#This Row],[Prix_Unit_TTC]],2)*Tableau1[[#This Row],[Qte_commande]]</f>
        <v>61.199999999999996</v>
      </c>
      <c r="R193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1" spans="1:18" ht="14.7" customHeight="1" x14ac:dyDescent="0.25">
      <c r="A1931" s="2">
        <v>43854</v>
      </c>
      <c r="B1931" s="56" t="s">
        <v>1290</v>
      </c>
      <c r="C1931" s="1" t="s">
        <v>9</v>
      </c>
      <c r="D1931" s="1" t="s">
        <v>11</v>
      </c>
      <c r="E1931" s="193"/>
      <c r="F1931" s="1" t="s">
        <v>1249</v>
      </c>
      <c r="G1931" s="1" t="s">
        <v>1247</v>
      </c>
      <c r="H1931" s="1" t="s">
        <v>1275</v>
      </c>
      <c r="I1931" s="1" t="s">
        <v>1239</v>
      </c>
      <c r="J1931" s="1">
        <v>20</v>
      </c>
      <c r="K1931" s="81" cm="1">
        <f t="array" ref="K1931">IFERROR(INDEX(Grille_Tarifs_Modulable!$B$2:$B$204,MATCH(Tableau1[[#This Row],[Designation]]&amp;Tableau1[[#This Row],[CL]],Grille_Tarifs_Modulable!$C$2:$C$204&amp;Grille_Tarifs_Modulable!$F$2:$F$204,0)),0)</f>
        <v>4260310550305</v>
      </c>
      <c r="L193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1" s="1">
        <v>72</v>
      </c>
      <c r="O1931" s="56">
        <f>ROUND(Tableau1[[#This Row],[Prix_Unit_HT]],2)*Tableau1[[#This Row],[Qte_commande]]</f>
        <v>58.320000000000007</v>
      </c>
      <c r="P1931" s="56">
        <f>ROUND(Tableau1[[#This Row],[Prix_Unit_TTC]],2)*Tableau1[[#This Row],[Qte_commande]]</f>
        <v>61.199999999999996</v>
      </c>
      <c r="R193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20.571428571428573</v>
      </c>
    </row>
    <row r="1932" spans="1:18" ht="14.7" customHeight="1" x14ac:dyDescent="0.25">
      <c r="A1932" s="2">
        <v>43845</v>
      </c>
      <c r="B1932" s="56" t="s">
        <v>1291</v>
      </c>
      <c r="C1932" s="1" t="s">
        <v>67</v>
      </c>
      <c r="D1932" s="1" t="s">
        <v>20</v>
      </c>
      <c r="E1932" s="193"/>
      <c r="F1932" s="1" t="s">
        <v>1297</v>
      </c>
      <c r="G1932" s="1" t="s">
        <v>1247</v>
      </c>
      <c r="H1932" s="1" t="s">
        <v>1274</v>
      </c>
      <c r="I1932" s="1" t="s">
        <v>1227</v>
      </c>
      <c r="J1932" s="1">
        <v>70</v>
      </c>
      <c r="K1932" s="81" cm="1">
        <f t="array" ref="K1932">IFERROR(INDEX(Grille_Tarifs_Modulable!$B$2:$B$204,MATCH(Tableau1[[#This Row],[Designation]]&amp;Tableau1[[#This Row],[CL]],Grille_Tarifs_Modulable!$C$2:$C$204&amp;Grille_Tarifs_Modulable!$F$2:$F$204,0)),0)</f>
        <v>3257150673029</v>
      </c>
      <c r="L193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32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32" s="1">
        <v>12</v>
      </c>
      <c r="O1932" s="56">
        <f>ROUND(Tableau1[[#This Row],[Prix_Unit_HT]],2)*Tableau1[[#This Row],[Qte_commande]]</f>
        <v>213.24</v>
      </c>
      <c r="P1932" s="56">
        <f>ROUND(Tableau1[[#This Row],[Prix_Unit_TTC]],2)*Tableau1[[#This Row],[Qte_commande]]</f>
        <v>255.84</v>
      </c>
      <c r="R193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3" spans="1:18" ht="14.7" customHeight="1" x14ac:dyDescent="0.25">
      <c r="A1933" s="2">
        <v>43845</v>
      </c>
      <c r="B1933" s="56" t="s">
        <v>1291</v>
      </c>
      <c r="C1933" s="1" t="s">
        <v>67</v>
      </c>
      <c r="D1933" s="1" t="s">
        <v>20</v>
      </c>
      <c r="E1933" s="193"/>
      <c r="F1933" s="1" t="s">
        <v>1297</v>
      </c>
      <c r="G1933" s="1" t="s">
        <v>1247</v>
      </c>
      <c r="H1933" s="1" t="s">
        <v>1274</v>
      </c>
      <c r="I1933" s="1" t="s">
        <v>1228</v>
      </c>
      <c r="J1933" s="1">
        <v>70</v>
      </c>
      <c r="K1933" s="81" cm="1">
        <f t="array" ref="K1933">IFERROR(INDEX(Grille_Tarifs_Modulable!$B$2:$B$204,MATCH(Tableau1[[#This Row],[Designation]]&amp;Tableau1[[#This Row],[CL]],Grille_Tarifs_Modulable!$C$2:$C$204&amp;Grille_Tarifs_Modulable!$F$2:$F$204,0)),0)</f>
        <v>3257150673043</v>
      </c>
      <c r="L193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33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33" s="1">
        <v>12</v>
      </c>
      <c r="O1933" s="56">
        <f>ROUND(Tableau1[[#This Row],[Prix_Unit_HT]],2)*Tableau1[[#This Row],[Qte_commande]]</f>
        <v>239.16</v>
      </c>
      <c r="P1933" s="56">
        <f>ROUND(Tableau1[[#This Row],[Prix_Unit_TTC]],2)*Tableau1[[#This Row],[Qte_commande]]</f>
        <v>287.04000000000002</v>
      </c>
      <c r="R193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4" spans="1:18" ht="14.7" customHeight="1" x14ac:dyDescent="0.25">
      <c r="A1934" s="2">
        <v>43845</v>
      </c>
      <c r="B1934" s="56" t="s">
        <v>1291</v>
      </c>
      <c r="C1934" s="1" t="s">
        <v>67</v>
      </c>
      <c r="D1934" s="1" t="s">
        <v>20</v>
      </c>
      <c r="E1934" s="193"/>
      <c r="F1934" s="1" t="s">
        <v>1297</v>
      </c>
      <c r="G1934" s="1" t="s">
        <v>1247</v>
      </c>
      <c r="H1934" s="1" t="s">
        <v>1274</v>
      </c>
      <c r="I1934" s="1" t="s">
        <v>1190</v>
      </c>
      <c r="J1934" s="1">
        <v>70</v>
      </c>
      <c r="K1934" s="81" cm="1">
        <f t="array" ref="K1934">IFERROR(INDEX(Grille_Tarifs_Modulable!$B$2:$B$204,MATCH(Tableau1[[#This Row],[Designation]]&amp;Tableau1[[#This Row],[CL]],Grille_Tarifs_Modulable!$C$2:$C$204&amp;Grille_Tarifs_Modulable!$F$2:$F$204,0)),0)</f>
        <v>3257150100228</v>
      </c>
      <c r="L193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4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4" s="1">
        <v>6</v>
      </c>
      <c r="O1934" s="56">
        <f>ROUND(Tableau1[[#This Row],[Prix_Unit_HT]],2)*Tableau1[[#This Row],[Qte_commande]]</f>
        <v>120</v>
      </c>
      <c r="P1934" s="56">
        <f>ROUND(Tableau1[[#This Row],[Prix_Unit_TTC]],2)*Tableau1[[#This Row],[Qte_commande]]</f>
        <v>144</v>
      </c>
      <c r="R193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35" spans="1:18" ht="14.7" customHeight="1" x14ac:dyDescent="0.25">
      <c r="A1935" s="2">
        <v>43845</v>
      </c>
      <c r="B1935" s="56" t="s">
        <v>1291</v>
      </c>
      <c r="C1935" s="1" t="s">
        <v>67</v>
      </c>
      <c r="D1935" s="1" t="s">
        <v>20</v>
      </c>
      <c r="E1935" s="193"/>
      <c r="F1935" s="1" t="s">
        <v>1297</v>
      </c>
      <c r="G1935" s="1" t="s">
        <v>1247</v>
      </c>
      <c r="H1935" s="1" t="s">
        <v>1274</v>
      </c>
      <c r="I1935" s="1" t="s">
        <v>1223</v>
      </c>
      <c r="J1935" s="1">
        <v>50</v>
      </c>
      <c r="K1935" s="81" cm="1">
        <f t="array" ref="K1935">IFERROR(INDEX(Grille_Tarifs_Modulable!$B$2:$B$204,MATCH(Tableau1[[#This Row],[Designation]]&amp;Tableau1[[#This Row],[CL]],Grille_Tarifs_Modulable!$C$2:$C$204&amp;Grille_Tarifs_Modulable!$F$2:$F$204,0)),0)</f>
        <v>4260270192645</v>
      </c>
      <c r="L193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5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5" s="1">
        <v>6</v>
      </c>
      <c r="O1935" s="56">
        <f>ROUND(Tableau1[[#This Row],[Prix_Unit_HT]],2)*Tableau1[[#This Row],[Qte_commande]]</f>
        <v>151.14000000000001</v>
      </c>
      <c r="P1935" s="56">
        <f>ROUND(Tableau1[[#This Row],[Prix_Unit_TTC]],2)*Tableau1[[#This Row],[Qte_commande]]</f>
        <v>181.38</v>
      </c>
      <c r="R193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36" spans="1:18" ht="14.7" customHeight="1" x14ac:dyDescent="0.25">
      <c r="A1936" s="2">
        <v>43845</v>
      </c>
      <c r="B1936" s="56" t="s">
        <v>1291</v>
      </c>
      <c r="C1936" s="1" t="s">
        <v>67</v>
      </c>
      <c r="D1936" s="1" t="s">
        <v>20</v>
      </c>
      <c r="E1936" s="193"/>
      <c r="F1936" s="1" t="s">
        <v>1297</v>
      </c>
      <c r="G1936" s="1" t="s">
        <v>1247</v>
      </c>
      <c r="H1936" s="1" t="s">
        <v>1274</v>
      </c>
      <c r="I1936" s="1" t="s">
        <v>1217</v>
      </c>
      <c r="J1936" s="1">
        <v>100</v>
      </c>
      <c r="K1936" s="81" cm="1">
        <f t="array" ref="K1936">IFERROR(INDEX(Grille_Tarifs_Modulable!$B$2:$B$204,MATCH(Tableau1[[#This Row],[Designation]]&amp;Tableau1[[#This Row],[CL]],Grille_Tarifs_Modulable!$C$2:$C$204&amp;Grille_Tarifs_Modulable!$F$2:$F$204,0)),0)</f>
        <v>3257150410068</v>
      </c>
      <c r="L193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14.188874</v>
      </c>
      <c r="M1936" s="57">
        <f>IF(Tableau1[[#This Row],[Prix_Unit_HT]]=0,0,Tableau1[[#This Row],[Prix_Unit_HT]]+(Tableau1[[#This Row],[Prix_Unit_HT]]*VLOOKUP(Tableau1[[#This Row],[EAN]],Grille_Tarifs_Modulable!$B$10:$Q$204,16,FALSE)))</f>
        <v>17.0266488</v>
      </c>
      <c r="N1936" s="1">
        <v>18</v>
      </c>
      <c r="O1936" s="56">
        <f>ROUND(Tableau1[[#This Row],[Prix_Unit_HT]],2)*Tableau1[[#This Row],[Qte_commande]]</f>
        <v>255.42</v>
      </c>
      <c r="P1936" s="56">
        <f>ROUND(Tableau1[[#This Row],[Prix_Unit_TTC]],2)*Tableau1[[#This Row],[Qte_commande]]</f>
        <v>306.54000000000002</v>
      </c>
      <c r="R193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25.714285714285715</v>
      </c>
    </row>
    <row r="1937" spans="1:18" ht="14.7" customHeight="1" x14ac:dyDescent="0.25">
      <c r="A1937" s="2">
        <v>43845</v>
      </c>
      <c r="B1937" s="56" t="s">
        <v>1291</v>
      </c>
      <c r="C1937" s="1" t="s">
        <v>67</v>
      </c>
      <c r="D1937" s="1" t="s">
        <v>20</v>
      </c>
      <c r="E1937" s="193"/>
      <c r="F1937" s="1" t="s">
        <v>1297</v>
      </c>
      <c r="G1937" s="1" t="s">
        <v>1247</v>
      </c>
      <c r="H1937" s="1" t="s">
        <v>1274</v>
      </c>
      <c r="I1937" s="1" t="s">
        <v>1287</v>
      </c>
      <c r="J1937" s="1">
        <v>100</v>
      </c>
      <c r="K1937" s="81" cm="1">
        <f t="array" ref="K1937">IFERROR(INDEX(Grille_Tarifs_Modulable!$B$2:$B$204,MATCH(Tableau1[[#This Row],[Designation]]&amp;Tableau1[[#This Row],[CL]],Grille_Tarifs_Modulable!$C$2:$C$204&amp;Grille_Tarifs_Modulable!$F$2:$F$204,0)),0)</f>
        <v>4603514006849</v>
      </c>
      <c r="L193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37" s="57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37" s="1">
        <v>6</v>
      </c>
      <c r="O1937" s="56">
        <f>ROUND(Tableau1[[#This Row],[Prix_Unit_HT]],2)*Tableau1[[#This Row],[Qte_commande]]</f>
        <v>104.22</v>
      </c>
      <c r="P1937" s="56">
        <f>ROUND(Tableau1[[#This Row],[Prix_Unit_TTC]],2)*Tableau1[[#This Row],[Qte_commande]]</f>
        <v>125.10000000000001</v>
      </c>
      <c r="R193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38" spans="1:18" ht="14.7" customHeight="1" x14ac:dyDescent="0.25">
      <c r="A1938" s="2">
        <v>43866</v>
      </c>
      <c r="B1938" s="56" t="s">
        <v>1294</v>
      </c>
      <c r="C1938" s="1" t="s">
        <v>94</v>
      </c>
      <c r="D1938" s="1" t="s">
        <v>96</v>
      </c>
      <c r="E1938" s="193"/>
      <c r="F1938" s="1" t="s">
        <v>1293</v>
      </c>
      <c r="G1938" s="1" t="s">
        <v>1247</v>
      </c>
      <c r="H1938" s="1" t="s">
        <v>1274</v>
      </c>
      <c r="I1938" s="1" t="s">
        <v>1188</v>
      </c>
      <c r="J1938" s="1">
        <v>70</v>
      </c>
      <c r="K1938" s="81" cm="1">
        <f t="array" ref="K1938">IFERROR(INDEX(Grille_Tarifs_Modulable!$B$2:$B$204,MATCH(Tableau1[[#This Row],[Designation]]&amp;Tableau1[[#This Row],[CL]],Grille_Tarifs_Modulable!$C$2:$C$204&amp;Grille_Tarifs_Modulable!$F$2:$F$204,0)),0)</f>
        <v>3257150101904</v>
      </c>
      <c r="L193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38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938" s="1">
        <v>12</v>
      </c>
      <c r="O1938" s="56">
        <f>ROUND(Tableau1[[#This Row],[Prix_Unit_HT]],2)*Tableau1[[#This Row],[Qte_commande]]</f>
        <v>196.20000000000002</v>
      </c>
      <c r="P1938" s="56">
        <f>ROUND(Tableau1[[#This Row],[Prix_Unit_TTC]],2)*Tableau1[[#This Row],[Qte_commande]]</f>
        <v>235.44</v>
      </c>
      <c r="R193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39" spans="1:18" ht="14.7" customHeight="1" x14ac:dyDescent="0.25">
      <c r="A1939" s="2">
        <v>43866</v>
      </c>
      <c r="B1939" s="56" t="s">
        <v>1294</v>
      </c>
      <c r="C1939" s="1" t="s">
        <v>94</v>
      </c>
      <c r="D1939" s="1" t="s">
        <v>96</v>
      </c>
      <c r="E1939" s="193"/>
      <c r="F1939" s="1" t="s">
        <v>1293</v>
      </c>
      <c r="G1939" s="1" t="s">
        <v>1247</v>
      </c>
      <c r="H1939" s="1" t="s">
        <v>1274</v>
      </c>
      <c r="I1939" s="1" t="s">
        <v>1244</v>
      </c>
      <c r="J1939" s="1">
        <v>70</v>
      </c>
      <c r="K1939" s="81" cm="1">
        <f t="array" ref="K1939">IFERROR(INDEX(Grille_Tarifs_Modulable!$B$2:$B$204,MATCH(Tableau1[[#This Row],[Designation]]&amp;Tableau1[[#This Row],[CL]],Grille_Tarifs_Modulable!$C$2:$C$204&amp;Grille_Tarifs_Modulable!$F$2:$F$204,0)),0)</f>
        <v>4055800060200</v>
      </c>
      <c r="L193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39" s="57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39" s="1">
        <v>48</v>
      </c>
      <c r="O1939" s="56">
        <f>ROUND(Tableau1[[#This Row],[Prix_Unit_HT]],2)*Tableau1[[#This Row],[Qte_commande]]</f>
        <v>835.68000000000006</v>
      </c>
      <c r="P1939" s="56">
        <f>ROUND(Tableau1[[#This Row],[Prix_Unit_TTC]],2)*Tableau1[[#This Row],[Qte_commande]]</f>
        <v>1002.72</v>
      </c>
      <c r="R193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48.000000000000007</v>
      </c>
    </row>
    <row r="1940" spans="1:18" ht="14.7" customHeight="1" x14ac:dyDescent="0.25">
      <c r="A1940" s="2">
        <v>43866</v>
      </c>
      <c r="B1940" s="56" t="s">
        <v>1294</v>
      </c>
      <c r="C1940" s="1" t="s">
        <v>94</v>
      </c>
      <c r="D1940" s="1" t="s">
        <v>96</v>
      </c>
      <c r="E1940" s="193"/>
      <c r="F1940" s="1" t="s">
        <v>1293</v>
      </c>
      <c r="G1940" s="1" t="s">
        <v>1247</v>
      </c>
      <c r="H1940" s="1" t="s">
        <v>1275</v>
      </c>
      <c r="I1940" s="1" t="s">
        <v>1237</v>
      </c>
      <c r="J1940" s="1">
        <v>20</v>
      </c>
      <c r="K1940" s="81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56">
        <f>ROUND(Tableau1[[#This Row],[Prix_Unit_HT]],2)*Tableau1[[#This Row],[Qte_commande]]</f>
        <v>77.760000000000005</v>
      </c>
      <c r="P1940" s="56">
        <f>ROUND(Tableau1[[#This Row],[Prix_Unit_TTC]],2)*Tableau1[[#This Row],[Qte_commande]]</f>
        <v>81.599999999999994</v>
      </c>
      <c r="R194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1" spans="1:18" ht="14.7" customHeight="1" x14ac:dyDescent="0.25">
      <c r="A1941" s="2">
        <v>43866</v>
      </c>
      <c r="B1941" s="56" t="s">
        <v>1294</v>
      </c>
      <c r="C1941" s="1" t="s">
        <v>94</v>
      </c>
      <c r="D1941" s="1" t="s">
        <v>96</v>
      </c>
      <c r="E1941" s="193"/>
      <c r="F1941" s="1" t="s">
        <v>1293</v>
      </c>
      <c r="G1941" s="1" t="s">
        <v>1247</v>
      </c>
      <c r="H1941" s="1" t="s">
        <v>1275</v>
      </c>
      <c r="I1941" s="1" t="s">
        <v>1241</v>
      </c>
      <c r="J1941" s="1">
        <v>20</v>
      </c>
      <c r="K1941" s="81" cm="1">
        <f t="array" ref="K1941">IFERROR(INDEX(Grille_Tarifs_Modulable!$B$2:$B$204,MATCH(Tableau1[[#This Row],[Designation]]&amp;Tableau1[[#This Row],[CL]],Grille_Tarifs_Modulable!$C$2:$C$204&amp;Grille_Tarifs_Modulable!$F$2:$F$204,0)),0)</f>
        <v>4260310553849</v>
      </c>
      <c r="L194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1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1" s="1">
        <v>96</v>
      </c>
      <c r="O1941" s="56">
        <f>ROUND(Tableau1[[#This Row],[Prix_Unit_HT]],2)*Tableau1[[#This Row],[Qte_commande]]</f>
        <v>77.760000000000005</v>
      </c>
      <c r="P1941" s="56">
        <f>ROUND(Tableau1[[#This Row],[Prix_Unit_TTC]],2)*Tableau1[[#This Row],[Qte_commande]]</f>
        <v>81.599999999999994</v>
      </c>
      <c r="R194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2" spans="1:18" ht="14.7" customHeight="1" x14ac:dyDescent="0.25">
      <c r="A1942" s="2">
        <v>43866</v>
      </c>
      <c r="B1942" s="56" t="s">
        <v>1294</v>
      </c>
      <c r="C1942" s="1" t="s">
        <v>94</v>
      </c>
      <c r="D1942" s="1" t="s">
        <v>96</v>
      </c>
      <c r="E1942" s="193"/>
      <c r="F1942" s="1" t="s">
        <v>1293</v>
      </c>
      <c r="G1942" s="1" t="s">
        <v>1247</v>
      </c>
      <c r="H1942" s="1" t="s">
        <v>1275</v>
      </c>
      <c r="I1942" s="1" t="s">
        <v>1236</v>
      </c>
      <c r="J1942" s="1">
        <v>20</v>
      </c>
      <c r="K1942" s="81" cm="1">
        <f t="array" ref="K1942">IFERROR(INDEX(Grille_Tarifs_Modulable!$B$2:$B$204,MATCH(Tableau1[[#This Row],[Designation]]&amp;Tableau1[[#This Row],[CL]],Grille_Tarifs_Modulable!$C$2:$C$204&amp;Grille_Tarifs_Modulable!$F$2:$F$204,0)),0)</f>
        <v>4260310553832</v>
      </c>
      <c r="L194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2" s="57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2" s="1">
        <v>96</v>
      </c>
      <c r="O1942" s="56">
        <f>ROUND(Tableau1[[#This Row],[Prix_Unit_HT]],2)*Tableau1[[#This Row],[Qte_commande]]</f>
        <v>77.760000000000005</v>
      </c>
      <c r="P1942" s="56">
        <f>ROUND(Tableau1[[#This Row],[Prix_Unit_TTC]],2)*Tableau1[[#This Row],[Qte_commande]]</f>
        <v>81.599999999999994</v>
      </c>
      <c r="R194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27.428571428571431</v>
      </c>
    </row>
    <row r="1943" spans="1:18" ht="14.7" customHeight="1" x14ac:dyDescent="0.25">
      <c r="A1943" s="2">
        <v>43831</v>
      </c>
      <c r="B1943" s="56" t="s">
        <v>1298</v>
      </c>
      <c r="C1943" s="1" t="s">
        <v>1272</v>
      </c>
      <c r="D1943" s="1" t="s">
        <v>11</v>
      </c>
      <c r="E1943" s="193"/>
      <c r="F1943" s="1" t="s">
        <v>1301</v>
      </c>
      <c r="G1943" s="1" t="s">
        <v>1247</v>
      </c>
      <c r="H1943" s="1" t="s">
        <v>1274</v>
      </c>
      <c r="I1943" s="1" t="s">
        <v>1190</v>
      </c>
      <c r="J1943" s="1">
        <v>70</v>
      </c>
      <c r="K1943" s="81" cm="1">
        <f t="array" ref="K1943">IFERROR(INDEX(Grille_Tarifs_Modulable!$B$2:$B$204,MATCH(Tableau1[[#This Row],[Designation]]&amp;Tableau1[[#This Row],[CL]],Grille_Tarifs_Modulable!$C$2:$C$204&amp;Grille_Tarifs_Modulable!$F$2:$F$204,0)),0)</f>
        <v>3257150100228</v>
      </c>
      <c r="L194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3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3" s="1">
        <v>60</v>
      </c>
      <c r="O1943" s="56">
        <f>ROUND(Tableau1[[#This Row],[Prix_Unit_HT]],2)*Tableau1[[#This Row],[Qte_commande]]</f>
        <v>1200</v>
      </c>
      <c r="P1943" s="56">
        <f>ROUND(Tableau1[[#This Row],[Prix_Unit_TTC]],2)*Tableau1[[#This Row],[Qte_commande]]</f>
        <v>1440</v>
      </c>
      <c r="R194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60.000000000000007</v>
      </c>
    </row>
    <row r="1944" spans="1:18" ht="14.7" customHeight="1" x14ac:dyDescent="0.25">
      <c r="A1944" s="2">
        <v>43831</v>
      </c>
      <c r="B1944" s="56" t="s">
        <v>1298</v>
      </c>
      <c r="C1944" s="1" t="s">
        <v>1272</v>
      </c>
      <c r="D1944" s="1" t="s">
        <v>11</v>
      </c>
      <c r="E1944" s="193"/>
      <c r="F1944" s="1" t="s">
        <v>1301</v>
      </c>
      <c r="G1944" s="1" t="s">
        <v>1247</v>
      </c>
      <c r="H1944" s="1" t="s">
        <v>1274</v>
      </c>
      <c r="I1944" s="1" t="s">
        <v>1175</v>
      </c>
      <c r="J1944" s="1">
        <v>70</v>
      </c>
      <c r="K1944" s="81" cm="1">
        <f t="array" ref="K1944">IFERROR(INDEX(Grille_Tarifs_Modulable!$B$2:$B$204,MATCH(Tableau1[[#This Row],[Designation]]&amp;Tableau1[[#This Row],[CL]],Grille_Tarifs_Modulable!$C$2:$C$204&amp;Grille_Tarifs_Modulable!$F$2:$F$204,0)),0)</f>
        <v>4067700013859</v>
      </c>
      <c r="L194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44" s="57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44" s="1">
        <v>480</v>
      </c>
      <c r="O1944" s="56">
        <f>ROUND(Tableau1[[#This Row],[Prix_Unit_HT]],2)*Tableau1[[#This Row],[Qte_commande]]</f>
        <v>6014.4</v>
      </c>
      <c r="P1944" s="56">
        <f>ROUND(Tableau1[[#This Row],[Prix_Unit_TTC]],2)*Tableau1[[#This Row],[Qte_commande]]</f>
        <v>7219.2</v>
      </c>
      <c r="R194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480.00000000000006</v>
      </c>
    </row>
    <row r="1945" spans="1:18" ht="14.7" customHeight="1" x14ac:dyDescent="0.25">
      <c r="A1945" s="2">
        <v>43831</v>
      </c>
      <c r="B1945" s="56" t="s">
        <v>1298</v>
      </c>
      <c r="C1945" s="1" t="s">
        <v>1272</v>
      </c>
      <c r="D1945" s="1" t="s">
        <v>11</v>
      </c>
      <c r="E1945" s="193"/>
      <c r="F1945" s="1" t="s">
        <v>1301</v>
      </c>
      <c r="G1945" s="1" t="s">
        <v>1247</v>
      </c>
      <c r="H1945" s="1" t="s">
        <v>1274</v>
      </c>
      <c r="I1945" s="1" t="s">
        <v>1175</v>
      </c>
      <c r="J1945" s="1">
        <v>35</v>
      </c>
      <c r="K1945" s="81" cm="1">
        <f t="array" ref="K1945">IFERROR(INDEX(Grille_Tarifs_Modulable!$B$2:$B$204,MATCH(Tableau1[[#This Row],[Designation]]&amp;Tableau1[[#This Row],[CL]],Grille_Tarifs_Modulable!$C$2:$C$204&amp;Grille_Tarifs_Modulable!$F$2:$F$204,0)),0)</f>
        <v>4067700013866</v>
      </c>
      <c r="L194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5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5" s="1">
        <v>18</v>
      </c>
      <c r="O1945" s="56">
        <f>ROUND(Tableau1[[#This Row],[Prix_Unit_HT]],2)*Tableau1[[#This Row],[Qte_commande]]</f>
        <v>112.85999999999999</v>
      </c>
      <c r="P1945" s="56">
        <f>ROUND(Tableau1[[#This Row],[Prix_Unit_TTC]],2)*Tableau1[[#This Row],[Qte_commande]]</f>
        <v>135.54</v>
      </c>
      <c r="R194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</v>
      </c>
    </row>
    <row r="1946" spans="1:18" ht="14.7" customHeight="1" x14ac:dyDescent="0.25">
      <c r="A1946" s="2">
        <v>43831</v>
      </c>
      <c r="B1946" s="56" t="s">
        <v>1298</v>
      </c>
      <c r="C1946" s="1" t="s">
        <v>1272</v>
      </c>
      <c r="D1946" s="1" t="s">
        <v>11</v>
      </c>
      <c r="E1946" s="193"/>
      <c r="F1946" s="1" t="s">
        <v>1301</v>
      </c>
      <c r="G1946" s="1" t="s">
        <v>1247</v>
      </c>
      <c r="H1946" s="1" t="s">
        <v>1274</v>
      </c>
      <c r="I1946" s="1" t="s">
        <v>1175</v>
      </c>
      <c r="J1946" s="1">
        <v>100</v>
      </c>
      <c r="K1946" s="81" cm="1">
        <f t="array" ref="K1946">IFERROR(INDEX(Grille_Tarifs_Modulable!$B$2:$B$204,MATCH(Tableau1[[#This Row],[Designation]]&amp;Tableau1[[#This Row],[CL]],Grille_Tarifs_Modulable!$C$2:$C$204&amp;Grille_Tarifs_Modulable!$F$2:$F$204,0)),0)</f>
        <v>4067700013842</v>
      </c>
      <c r="L194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46" s="57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46" s="1">
        <v>306</v>
      </c>
      <c r="O1946" s="56">
        <f>ROUND(Tableau1[[#This Row],[Prix_Unit_HT]],2)*Tableau1[[#This Row],[Qte_commande]]</f>
        <v>5232.6000000000004</v>
      </c>
      <c r="P1946" s="56">
        <f>ROUND(Tableau1[[#This Row],[Prix_Unit_TTC]],2)*Tableau1[[#This Row],[Qte_commande]]</f>
        <v>6279.12</v>
      </c>
      <c r="R194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437.14285714285717</v>
      </c>
    </row>
    <row r="1947" spans="1:18" ht="14.7" customHeight="1" x14ac:dyDescent="0.25">
      <c r="A1947" s="2">
        <v>43838</v>
      </c>
      <c r="B1947" s="56" t="s">
        <v>1299</v>
      </c>
      <c r="C1947" s="1" t="s">
        <v>111</v>
      </c>
      <c r="D1947" s="1" t="s">
        <v>946</v>
      </c>
      <c r="E1947" s="193"/>
      <c r="F1947" s="1" t="s">
        <v>1300</v>
      </c>
      <c r="G1947" s="1" t="s">
        <v>1247</v>
      </c>
      <c r="H1947" s="1" t="s">
        <v>1274</v>
      </c>
      <c r="I1947" s="1" t="s">
        <v>1175</v>
      </c>
      <c r="J1947" s="1">
        <v>35</v>
      </c>
      <c r="K1947" s="81" cm="1">
        <f t="array" ref="K1947">IFERROR(INDEX(Grille_Tarifs_Modulable!$B$2:$B$204,MATCH(Tableau1[[#This Row],[Designation]]&amp;Tableau1[[#This Row],[CL]],Grille_Tarifs_Modulable!$C$2:$C$204&amp;Grille_Tarifs_Modulable!$F$2:$F$204,0)),0)</f>
        <v>4067700013866</v>
      </c>
      <c r="L194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7" s="57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7" s="1">
        <v>216</v>
      </c>
      <c r="O1947" s="56">
        <f>ROUND(Tableau1[[#This Row],[Prix_Unit_HT]],2)*Tableau1[[#This Row],[Qte_commande]]</f>
        <v>1354.32</v>
      </c>
      <c r="P1947" s="56">
        <f>ROUND(Tableau1[[#This Row],[Prix_Unit_TTC]],2)*Tableau1[[#This Row],[Qte_commande]]</f>
        <v>1626.48</v>
      </c>
      <c r="R194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108</v>
      </c>
    </row>
    <row r="1948" spans="1:18" ht="14.7" customHeight="1" x14ac:dyDescent="0.25">
      <c r="A1948" s="2">
        <v>43838</v>
      </c>
      <c r="B1948" s="56" t="s">
        <v>1299</v>
      </c>
      <c r="C1948" s="1" t="s">
        <v>111</v>
      </c>
      <c r="D1948" s="1" t="s">
        <v>946</v>
      </c>
      <c r="E1948" s="193"/>
      <c r="F1948" s="1" t="s">
        <v>1300</v>
      </c>
      <c r="G1948" s="1" t="s">
        <v>1247</v>
      </c>
      <c r="H1948" s="1" t="s">
        <v>1274</v>
      </c>
      <c r="I1948" s="1" t="s">
        <v>1176</v>
      </c>
      <c r="J1948" s="1">
        <v>70</v>
      </c>
      <c r="K1948" s="81" cm="1">
        <f t="array" ref="K1948">IFERROR(INDEX(Grille_Tarifs_Modulable!$B$2:$B$204,MATCH(Tableau1[[#This Row],[Designation]]&amp;Tableau1[[#This Row],[CL]],Grille_Tarifs_Modulable!$C$2:$C$204&amp;Grille_Tarifs_Modulable!$F$2:$F$204,0)),0)</f>
        <v>4067700012085</v>
      </c>
      <c r="L194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48" s="57">
        <f>IF(Tableau1[[#This Row],[Prix_Unit_HT]]=0,0,Tableau1[[#This Row],[Prix_Unit_HT]]+(Tableau1[[#This Row],[Prix_Unit_HT]]*VLOOKUP(Tableau1[[#This Row],[EAN]],Grille_Tarifs_Modulable!$B$10:$Q$204,16,FALSE)))</f>
        <v>14.64255756</v>
      </c>
      <c r="N1948" s="1">
        <v>30</v>
      </c>
      <c r="O1948" s="56">
        <f>ROUND(Tableau1[[#This Row],[Prix_Unit_HT]],2)*Tableau1[[#This Row],[Qte_commande]]</f>
        <v>366</v>
      </c>
      <c r="P1948" s="56">
        <f>ROUND(Tableau1[[#This Row],[Prix_Unit_TTC]],2)*Tableau1[[#This Row],[Qte_commande]]</f>
        <v>439.20000000000005</v>
      </c>
      <c r="R194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30.000000000000004</v>
      </c>
    </row>
    <row r="1949" spans="1:18" ht="14.7" customHeight="1" x14ac:dyDescent="0.25">
      <c r="A1949" s="2">
        <v>43838</v>
      </c>
      <c r="B1949" s="56" t="s">
        <v>1299</v>
      </c>
      <c r="C1949" s="1" t="s">
        <v>111</v>
      </c>
      <c r="D1949" s="1" t="s">
        <v>946</v>
      </c>
      <c r="E1949" s="193"/>
      <c r="F1949" s="1" t="s">
        <v>1300</v>
      </c>
      <c r="G1949" s="1" t="s">
        <v>1247</v>
      </c>
      <c r="H1949" s="1" t="s">
        <v>1274</v>
      </c>
      <c r="I1949" s="1" t="s">
        <v>1190</v>
      </c>
      <c r="J1949" s="1">
        <v>70</v>
      </c>
      <c r="K1949" s="81" cm="1">
        <f t="array" ref="K1949">IFERROR(INDEX(Grille_Tarifs_Modulable!$B$2:$B$204,MATCH(Tableau1[[#This Row],[Designation]]&amp;Tableau1[[#This Row],[CL]],Grille_Tarifs_Modulable!$C$2:$C$204&amp;Grille_Tarifs_Modulable!$F$2:$F$204,0)),0)</f>
        <v>3257150100228</v>
      </c>
      <c r="L194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9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9" s="1">
        <v>78</v>
      </c>
      <c r="O1949" s="56">
        <f>ROUND(Tableau1[[#This Row],[Prix_Unit_HT]],2)*Tableau1[[#This Row],[Qte_commande]]</f>
        <v>1560</v>
      </c>
      <c r="P1949" s="56">
        <f>ROUND(Tableau1[[#This Row],[Prix_Unit_TTC]],2)*Tableau1[[#This Row],[Qte_commande]]</f>
        <v>1872</v>
      </c>
      <c r="R194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78</v>
      </c>
    </row>
    <row r="1950" spans="1:18" ht="14.7" customHeight="1" x14ac:dyDescent="0.25">
      <c r="A1950" s="2">
        <v>43868</v>
      </c>
      <c r="B1950" s="56" t="s">
        <v>1303</v>
      </c>
      <c r="C1950" s="1" t="s">
        <v>70</v>
      </c>
      <c r="D1950" s="1" t="s">
        <v>20</v>
      </c>
      <c r="E1950" s="193"/>
      <c r="F1950" s="1" t="s">
        <v>1249</v>
      </c>
      <c r="G1950" s="1" t="s">
        <v>1163</v>
      </c>
      <c r="H1950" s="1" t="s">
        <v>1274</v>
      </c>
      <c r="I1950" s="1" t="s">
        <v>1217</v>
      </c>
      <c r="J1950" s="1">
        <v>100</v>
      </c>
      <c r="K1950" s="81" cm="1">
        <f t="array" ref="K1950">IFERROR(INDEX(Grille_Tarifs_Modulable!$B$2:$B$204,MATCH(Tableau1[[#This Row],[Designation]]&amp;Tableau1[[#This Row],[CL]],Grille_Tarifs_Modulable!$C$2:$C$204&amp;Grille_Tarifs_Modulable!$F$2:$F$204,0)),0)</f>
        <v>3257150410068</v>
      </c>
      <c r="L195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50" s="57">
        <f>IF(Tableau1[[#This Row],[Prix_Unit_HT]]=0,0,Tableau1[[#This Row],[Prix_Unit_HT]]+(Tableau1[[#This Row],[Prix_Unit_HT]]*VLOOKUP(Tableau1[[#This Row],[EAN]],Grille_Tarifs_Modulable!$B$10:$Q$204,16,FALSE)))</f>
        <v>17.6866488</v>
      </c>
      <c r="N1950" s="1">
        <v>36</v>
      </c>
      <c r="O1950" s="56">
        <f>ROUND(Tableau1[[#This Row],[Prix_Unit_HT]],2)*Tableau1[[#This Row],[Qte_commande]]</f>
        <v>530.64</v>
      </c>
      <c r="P1950" s="56">
        <f>ROUND(Tableau1[[#This Row],[Prix_Unit_TTC]],2)*Tableau1[[#This Row],[Qte_commande]]</f>
        <v>636.84</v>
      </c>
      <c r="R195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51.428571428571431</v>
      </c>
    </row>
    <row r="1951" spans="1:18" ht="14.7" customHeight="1" x14ac:dyDescent="0.25">
      <c r="A1951" s="2">
        <v>43868</v>
      </c>
      <c r="B1951" s="56" t="s">
        <v>1303</v>
      </c>
      <c r="C1951" s="1" t="s">
        <v>70</v>
      </c>
      <c r="D1951" s="1" t="s">
        <v>20</v>
      </c>
      <c r="E1951" s="193"/>
      <c r="F1951" s="1" t="s">
        <v>1249</v>
      </c>
      <c r="G1951" s="1" t="s">
        <v>1163</v>
      </c>
      <c r="H1951" s="1" t="s">
        <v>1274</v>
      </c>
      <c r="I1951" s="1" t="s">
        <v>1175</v>
      </c>
      <c r="J1951" s="1">
        <v>175</v>
      </c>
      <c r="K1951" s="81" cm="1">
        <f t="array" ref="K1951">IFERROR(INDEX(Grille_Tarifs_Modulable!$B$2:$B$204,MATCH(Tableau1[[#This Row],[Designation]]&amp;Tableau1[[#This Row],[CL]],Grille_Tarifs_Modulable!$C$2:$C$204&amp;Grille_Tarifs_Modulable!$F$2:$F$204,0)),0)</f>
        <v>4067700013835</v>
      </c>
      <c r="L195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951" s="57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951" s="1">
        <v>18</v>
      </c>
      <c r="O1951" s="56">
        <f>ROUND(Tableau1[[#This Row],[Prix_Unit_HT]],2)*Tableau1[[#This Row],[Qte_commande]]</f>
        <v>580.86</v>
      </c>
      <c r="P1951" s="56">
        <f>ROUND(Tableau1[[#This Row],[Prix_Unit_TTC]],2)*Tableau1[[#This Row],[Qte_commande]]</f>
        <v>696.96</v>
      </c>
      <c r="R195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45</v>
      </c>
    </row>
    <row r="1952" spans="1:18" ht="14.7" customHeight="1" x14ac:dyDescent="0.25">
      <c r="A1952" s="2">
        <v>43868</v>
      </c>
      <c r="B1952" s="56" t="s">
        <v>1304</v>
      </c>
      <c r="C1952" s="1" t="s">
        <v>965</v>
      </c>
      <c r="D1952" s="1" t="s">
        <v>313</v>
      </c>
      <c r="E1952" s="193"/>
      <c r="F1952" s="1" t="s">
        <v>1249</v>
      </c>
      <c r="G1952" s="1" t="s">
        <v>1163</v>
      </c>
      <c r="H1952" s="1" t="s">
        <v>1274</v>
      </c>
      <c r="I1952" s="1" t="s">
        <v>1190</v>
      </c>
      <c r="J1952" s="1">
        <v>70</v>
      </c>
      <c r="K1952" s="81" cm="1">
        <f t="array" ref="K1952">IFERROR(INDEX(Grille_Tarifs_Modulable!$B$2:$B$204,MATCH(Tableau1[[#This Row],[Designation]]&amp;Tableau1[[#This Row],[CL]],Grille_Tarifs_Modulable!$C$2:$C$204&amp;Grille_Tarifs_Modulable!$F$2:$F$204,0)),0)</f>
        <v>3257150100228</v>
      </c>
      <c r="L195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5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52" s="1">
        <v>6</v>
      </c>
      <c r="O1952" s="56">
        <f>ROUND(Tableau1[[#This Row],[Prix_Unit_HT]],2)*Tableau1[[#This Row],[Qte_commande]]</f>
        <v>128.94</v>
      </c>
      <c r="P1952" s="56">
        <f>ROUND(Tableau1[[#This Row],[Prix_Unit_TTC]],2)*Tableau1[[#This Row],[Qte_commande]]</f>
        <v>154.74</v>
      </c>
      <c r="R195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3" spans="1:18" ht="14.7" customHeight="1" x14ac:dyDescent="0.25">
      <c r="A1953" s="2">
        <v>43868</v>
      </c>
      <c r="B1953" s="56" t="s">
        <v>1304</v>
      </c>
      <c r="C1953" s="1" t="s">
        <v>965</v>
      </c>
      <c r="D1953" s="1" t="s">
        <v>313</v>
      </c>
      <c r="E1953" s="193"/>
      <c r="F1953" s="1" t="s">
        <v>1249</v>
      </c>
      <c r="G1953" s="1" t="s">
        <v>1163</v>
      </c>
      <c r="H1953" s="1" t="s">
        <v>1274</v>
      </c>
      <c r="I1953" s="1" t="s">
        <v>1197</v>
      </c>
      <c r="J1953" s="1">
        <v>70</v>
      </c>
      <c r="K1953" s="81" cm="1">
        <f t="array" ref="K1953">IFERROR(INDEX(Grille_Tarifs_Modulable!$B$2:$B$204,MATCH(Tableau1[[#This Row],[Designation]]&amp;Tableau1[[#This Row],[CL]],Grille_Tarifs_Modulable!$C$2:$C$204&amp;Grille_Tarifs_Modulable!$F$2:$F$204,0)),0)</f>
        <v>3257150107012</v>
      </c>
      <c r="L195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53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53" s="1">
        <v>2</v>
      </c>
      <c r="O1953" s="56">
        <f>ROUND(Tableau1[[#This Row],[Prix_Unit_HT]],2)*Tableau1[[#This Row],[Qte_commande]]</f>
        <v>64.819999999999993</v>
      </c>
      <c r="P1953" s="56">
        <f>ROUND(Tableau1[[#This Row],[Prix_Unit_TTC]],2)*Tableau1[[#This Row],[Qte_commande]]</f>
        <v>77.78</v>
      </c>
      <c r="R195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4" spans="1:18" ht="14.7" customHeight="1" x14ac:dyDescent="0.25">
      <c r="A1954" s="2">
        <v>43868</v>
      </c>
      <c r="B1954" s="56" t="s">
        <v>1304</v>
      </c>
      <c r="C1954" s="1" t="s">
        <v>965</v>
      </c>
      <c r="D1954" s="1" t="s">
        <v>313</v>
      </c>
      <c r="E1954" s="193"/>
      <c r="F1954" s="1" t="s">
        <v>1249</v>
      </c>
      <c r="G1954" s="1" t="s">
        <v>1163</v>
      </c>
      <c r="H1954" s="1" t="s">
        <v>1274</v>
      </c>
      <c r="I1954" s="1" t="s">
        <v>1226</v>
      </c>
      <c r="J1954" s="1">
        <v>70</v>
      </c>
      <c r="K1954" s="81" cm="1">
        <f t="array" ref="K1954">IFERROR(INDEX(Grille_Tarifs_Modulable!$B$2:$B$204,MATCH(Tableau1[[#This Row],[Designation]]&amp;Tableau1[[#This Row],[CL]],Grille_Tarifs_Modulable!$C$2:$C$204&amp;Grille_Tarifs_Modulable!$F$2:$F$204,0)),0)</f>
        <v>3257150673005</v>
      </c>
      <c r="L195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954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954" s="1">
        <v>6</v>
      </c>
      <c r="O1954" s="56">
        <f>ROUND(Tableau1[[#This Row],[Prix_Unit_HT]],2)*Tableau1[[#This Row],[Qte_commande]]</f>
        <v>161.10000000000002</v>
      </c>
      <c r="P1954" s="56">
        <f>ROUND(Tableau1[[#This Row],[Prix_Unit_TTC]],2)*Tableau1[[#This Row],[Qte_commande]]</f>
        <v>193.32</v>
      </c>
      <c r="R195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55" spans="1:18" ht="14.7" customHeight="1" x14ac:dyDescent="0.25">
      <c r="A1955" s="2">
        <v>43868</v>
      </c>
      <c r="B1955" s="56" t="s">
        <v>1306</v>
      </c>
      <c r="C1955" s="1" t="s">
        <v>638</v>
      </c>
      <c r="D1955" s="1" t="s">
        <v>639</v>
      </c>
      <c r="E1955" s="193"/>
      <c r="F1955" s="1" t="s">
        <v>1253</v>
      </c>
      <c r="G1955" s="1" t="s">
        <v>1247</v>
      </c>
      <c r="H1955" s="1" t="s">
        <v>1274</v>
      </c>
      <c r="I1955" s="1" t="s">
        <v>1204</v>
      </c>
      <c r="J1955" s="1">
        <v>70</v>
      </c>
      <c r="K1955" s="81" cm="1">
        <f t="array" ref="K1955">IFERROR(INDEX(Grille_Tarifs_Modulable!$B$2:$B$204,MATCH(Tableau1[[#This Row],[Designation]]&amp;Tableau1[[#This Row],[CL]],Grille_Tarifs_Modulable!$C$2:$C$204&amp;Grille_Tarifs_Modulable!$F$2:$F$204,0)),0)</f>
        <v>3257150100945</v>
      </c>
      <c r="L195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123.608644</v>
      </c>
      <c r="M1955" s="57">
        <f>IF(Tableau1[[#This Row],[Prix_Unit_HT]]=0,0,Tableau1[[#This Row],[Prix_Unit_HT]]+(Tableau1[[#This Row],[Prix_Unit_HT]]*VLOOKUP(Tableau1[[#This Row],[EAN]],Grille_Tarifs_Modulable!$B$10:$Q$204,16,FALSE)))</f>
        <v>148.33037279999999</v>
      </c>
      <c r="N1955" s="1">
        <v>2</v>
      </c>
      <c r="O1955" s="56">
        <f>ROUND(Tableau1[[#This Row],[Prix_Unit_HT]],2)*Tableau1[[#This Row],[Qte_commande]]</f>
        <v>247.22</v>
      </c>
      <c r="P1955" s="56">
        <f>ROUND(Tableau1[[#This Row],[Prix_Unit_TTC]],2)*Tableau1[[#This Row],[Qte_commande]]</f>
        <v>296.66000000000003</v>
      </c>
      <c r="R195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</v>
      </c>
    </row>
    <row r="1956" spans="1:18" ht="14.7" customHeight="1" x14ac:dyDescent="0.25">
      <c r="A1956" s="2">
        <v>43868</v>
      </c>
      <c r="B1956" s="56" t="s">
        <v>1306</v>
      </c>
      <c r="C1956" s="1" t="s">
        <v>638</v>
      </c>
      <c r="D1956" s="1" t="s">
        <v>639</v>
      </c>
      <c r="E1956" s="193"/>
      <c r="F1956" s="1" t="s">
        <v>1253</v>
      </c>
      <c r="G1956" s="1" t="s">
        <v>1247</v>
      </c>
      <c r="H1956" s="1" t="s">
        <v>1274</v>
      </c>
      <c r="I1956" s="1" t="s">
        <v>1201</v>
      </c>
      <c r="J1956" s="1">
        <v>70</v>
      </c>
      <c r="K1956" s="81" cm="1">
        <f t="array" ref="K1956">IFERROR(INDEX(Grille_Tarifs_Modulable!$B$2:$B$204,MATCH(Tableau1[[#This Row],[Designation]]&amp;Tableau1[[#This Row],[CL]],Grille_Tarifs_Modulable!$C$2:$C$204&amp;Grille_Tarifs_Modulable!$F$2:$F$204,0)),0)</f>
        <v>3257150101300</v>
      </c>
      <c r="L195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956" s="57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956" s="1">
        <v>3</v>
      </c>
      <c r="O1956" s="56">
        <f>ROUND(Tableau1[[#This Row],[Prix_Unit_HT]],2)*Tableau1[[#This Row],[Qte_commande]]</f>
        <v>246.63</v>
      </c>
      <c r="P1956" s="56">
        <f>ROUND(Tableau1[[#This Row],[Prix_Unit_TTC]],2)*Tableau1[[#This Row],[Qte_commande]]</f>
        <v>295.95000000000005</v>
      </c>
      <c r="R195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57" spans="1:18" ht="14.7" customHeight="1" x14ac:dyDescent="0.25">
      <c r="A1957" s="2">
        <v>43868</v>
      </c>
      <c r="B1957" s="56" t="s">
        <v>1306</v>
      </c>
      <c r="C1957" s="1" t="s">
        <v>638</v>
      </c>
      <c r="D1957" s="1" t="s">
        <v>639</v>
      </c>
      <c r="E1957" s="193"/>
      <c r="F1957" s="1" t="s">
        <v>1253</v>
      </c>
      <c r="G1957" s="1" t="s">
        <v>1247</v>
      </c>
      <c r="H1957" s="1" t="s">
        <v>1274</v>
      </c>
      <c r="I1957" s="1" t="s">
        <v>1190</v>
      </c>
      <c r="J1957" s="1">
        <v>70</v>
      </c>
      <c r="K1957" s="81" cm="1">
        <f t="array" ref="K1957">IFERROR(INDEX(Grille_Tarifs_Modulable!$B$2:$B$204,MATCH(Tableau1[[#This Row],[Designation]]&amp;Tableau1[[#This Row],[CL]],Grille_Tarifs_Modulable!$C$2:$C$204&amp;Grille_Tarifs_Modulable!$F$2:$F$204,0)),0)</f>
        <v>3257150100228</v>
      </c>
      <c r="L195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57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57" s="1">
        <v>12</v>
      </c>
      <c r="O1957" s="56">
        <f>ROUND(Tableau1[[#This Row],[Prix_Unit_HT]],2)*Tableau1[[#This Row],[Qte_commande]]</f>
        <v>240</v>
      </c>
      <c r="P1957" s="56">
        <f>ROUND(Tableau1[[#This Row],[Prix_Unit_TTC]],2)*Tableau1[[#This Row],[Qte_commande]]</f>
        <v>288</v>
      </c>
      <c r="R195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8" spans="1:18" ht="14.7" customHeight="1" x14ac:dyDescent="0.25">
      <c r="A1958" s="2">
        <v>43868</v>
      </c>
      <c r="B1958" s="56" t="s">
        <v>1306</v>
      </c>
      <c r="C1958" s="1" t="s">
        <v>638</v>
      </c>
      <c r="D1958" s="1" t="s">
        <v>639</v>
      </c>
      <c r="E1958" s="193"/>
      <c r="F1958" s="1" t="s">
        <v>1253</v>
      </c>
      <c r="G1958" s="1" t="s">
        <v>1247</v>
      </c>
      <c r="H1958" s="1" t="s">
        <v>1274</v>
      </c>
      <c r="I1958" s="1" t="s">
        <v>1194</v>
      </c>
      <c r="J1958" s="1">
        <v>70</v>
      </c>
      <c r="K1958" s="81" cm="1">
        <f t="array" ref="K1958">IFERROR(INDEX(Grille_Tarifs_Modulable!$B$2:$B$204,MATCH(Tableau1[[#This Row],[Designation]]&amp;Tableau1[[#This Row],[CL]],Grille_Tarifs_Modulable!$C$2:$C$204&amp;Grille_Tarifs_Modulable!$F$2:$F$204,0)),0)</f>
        <v>3257150100167</v>
      </c>
      <c r="L195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958" s="57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958" s="1">
        <v>12</v>
      </c>
      <c r="O1958" s="56">
        <f>ROUND(Tableau1[[#This Row],[Prix_Unit_HT]],2)*Tableau1[[#This Row],[Qte_commande]]</f>
        <v>331.44</v>
      </c>
      <c r="P1958" s="56">
        <f>ROUND(Tableau1[[#This Row],[Prix_Unit_TTC]],2)*Tableau1[[#This Row],[Qte_commande]]</f>
        <v>397.68</v>
      </c>
      <c r="R195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59" spans="1:18" ht="14.7" customHeight="1" x14ac:dyDescent="0.25">
      <c r="A1959" s="2">
        <v>43868</v>
      </c>
      <c r="B1959" s="56" t="s">
        <v>1306</v>
      </c>
      <c r="C1959" s="1" t="s">
        <v>638</v>
      </c>
      <c r="D1959" s="1" t="s">
        <v>639</v>
      </c>
      <c r="E1959" s="193"/>
      <c r="F1959" s="1" t="s">
        <v>1253</v>
      </c>
      <c r="G1959" s="1" t="s">
        <v>1247</v>
      </c>
      <c r="H1959" s="1" t="s">
        <v>1274</v>
      </c>
      <c r="I1959" s="1" t="s">
        <v>1227</v>
      </c>
      <c r="J1959" s="1">
        <v>70</v>
      </c>
      <c r="K1959" s="81" cm="1">
        <f t="array" ref="K1959">IFERROR(INDEX(Grille_Tarifs_Modulable!$B$2:$B$204,MATCH(Tableau1[[#This Row],[Designation]]&amp;Tableau1[[#This Row],[CL]],Grille_Tarifs_Modulable!$C$2:$C$204&amp;Grille_Tarifs_Modulable!$F$2:$F$204,0)),0)</f>
        <v>3257150673029</v>
      </c>
      <c r="L195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59" s="57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59" s="1">
        <v>12</v>
      </c>
      <c r="O1959" s="56">
        <f>ROUND(Tableau1[[#This Row],[Prix_Unit_HT]],2)*Tableau1[[#This Row],[Qte_commande]]</f>
        <v>213.24</v>
      </c>
      <c r="P1959" s="56">
        <f>ROUND(Tableau1[[#This Row],[Prix_Unit_TTC]],2)*Tableau1[[#This Row],[Qte_commande]]</f>
        <v>255.84</v>
      </c>
      <c r="R195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0" spans="1:18" ht="14.7" customHeight="1" x14ac:dyDescent="0.25">
      <c r="A1960" s="2">
        <v>43868</v>
      </c>
      <c r="B1960" s="56" t="s">
        <v>1306</v>
      </c>
      <c r="C1960" s="1" t="s">
        <v>638</v>
      </c>
      <c r="D1960" s="1" t="s">
        <v>639</v>
      </c>
      <c r="E1960" s="193"/>
      <c r="F1960" s="1" t="s">
        <v>1253</v>
      </c>
      <c r="G1960" s="1" t="s">
        <v>1247</v>
      </c>
      <c r="H1960" s="1" t="s">
        <v>1274</v>
      </c>
      <c r="I1960" s="1" t="s">
        <v>1226</v>
      </c>
      <c r="J1960" s="1">
        <v>70</v>
      </c>
      <c r="K1960" s="81" cm="1">
        <f t="array" ref="K1960">IFERROR(INDEX(Grille_Tarifs_Modulable!$B$2:$B$204,MATCH(Tableau1[[#This Row],[Designation]]&amp;Tableau1[[#This Row],[CL]],Grille_Tarifs_Modulable!$C$2:$C$204&amp;Grille_Tarifs_Modulable!$F$2:$F$204,0)),0)</f>
        <v>3257150673005</v>
      </c>
      <c r="L196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960" s="57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960" s="1">
        <v>12</v>
      </c>
      <c r="O1960" s="56">
        <f>ROUND(Tableau1[[#This Row],[Prix_Unit_HT]],2)*Tableau1[[#This Row],[Qte_commande]]</f>
        <v>241.92000000000002</v>
      </c>
      <c r="P1960" s="56">
        <f>ROUND(Tableau1[[#This Row],[Prix_Unit_TTC]],2)*Tableau1[[#This Row],[Qte_commande]]</f>
        <v>290.28000000000003</v>
      </c>
      <c r="R196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12.000000000000002</v>
      </c>
    </row>
    <row r="1961" spans="1:18" ht="14.7" customHeight="1" x14ac:dyDescent="0.25">
      <c r="A1961" s="2">
        <v>43868</v>
      </c>
      <c r="B1961" s="56" t="s">
        <v>1306</v>
      </c>
      <c r="C1961" s="1" t="s">
        <v>638</v>
      </c>
      <c r="D1961" s="1" t="s">
        <v>639</v>
      </c>
      <c r="E1961" s="193"/>
      <c r="F1961" s="1" t="s">
        <v>1253</v>
      </c>
      <c r="G1961" s="1" t="s">
        <v>1247</v>
      </c>
      <c r="H1961" s="1" t="s">
        <v>1274</v>
      </c>
      <c r="I1961" s="1" t="s">
        <v>1228</v>
      </c>
      <c r="J1961" s="1">
        <v>70</v>
      </c>
      <c r="K1961" s="81" cm="1">
        <f t="array" ref="K1961">IFERROR(INDEX(Grille_Tarifs_Modulable!$B$2:$B$204,MATCH(Tableau1[[#This Row],[Designation]]&amp;Tableau1[[#This Row],[CL]],Grille_Tarifs_Modulable!$C$2:$C$204&amp;Grille_Tarifs_Modulable!$F$2:$F$204,0)),0)</f>
        <v>3257150673043</v>
      </c>
      <c r="L196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61" s="57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61" s="1">
        <v>24</v>
      </c>
      <c r="O1961" s="56">
        <f>ROUND(Tableau1[[#This Row],[Prix_Unit_HT]],2)*Tableau1[[#This Row],[Qte_commande]]</f>
        <v>478.32</v>
      </c>
      <c r="P1961" s="56">
        <f>ROUND(Tableau1[[#This Row],[Prix_Unit_TTC]],2)*Tableau1[[#This Row],[Qte_commande]]</f>
        <v>574.08000000000004</v>
      </c>
      <c r="R196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24.000000000000004</v>
      </c>
    </row>
    <row r="1962" spans="1:18" ht="14.7" customHeight="1" x14ac:dyDescent="0.25">
      <c r="A1962" s="2">
        <v>43868</v>
      </c>
      <c r="B1962" s="56" t="s">
        <v>1306</v>
      </c>
      <c r="C1962" s="1" t="s">
        <v>638</v>
      </c>
      <c r="D1962" s="1" t="s">
        <v>639</v>
      </c>
      <c r="E1962" s="193"/>
      <c r="F1962" s="1" t="s">
        <v>1253</v>
      </c>
      <c r="G1962" s="1" t="s">
        <v>1247</v>
      </c>
      <c r="H1962" s="1" t="s">
        <v>1274</v>
      </c>
      <c r="I1962" s="1" t="s">
        <v>1232</v>
      </c>
      <c r="J1962" s="1">
        <v>75</v>
      </c>
      <c r="K1962" s="81" cm="1">
        <f t="array" ref="K1962">IFERROR(INDEX(Grille_Tarifs_Modulable!$B$2:$B$204,MATCH(Tableau1[[#This Row],[Designation]]&amp;Tableau1[[#This Row],[CL]],Grille_Tarifs_Modulable!$C$2:$C$204&amp;Grille_Tarifs_Modulable!$F$2:$F$204,0)),0)</f>
        <v>3242890008019</v>
      </c>
      <c r="L196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2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2" s="1">
        <v>6</v>
      </c>
      <c r="O1962" s="56">
        <f>ROUND(Tableau1[[#This Row],[Prix_Unit_HT]],2)*Tableau1[[#This Row],[Qte_commande]]</f>
        <v>55.14</v>
      </c>
      <c r="P1962" s="56">
        <f>ROUND(Tableau1[[#This Row],[Prix_Unit_TTC]],2)*Tableau1[[#This Row],[Qte_commande]]</f>
        <v>66.179999999999993</v>
      </c>
      <c r="R196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3" spans="1:18" ht="14.7" customHeight="1" x14ac:dyDescent="0.25">
      <c r="A1963" s="2">
        <v>43868</v>
      </c>
      <c r="B1963" s="56" t="s">
        <v>1306</v>
      </c>
      <c r="C1963" s="1" t="s">
        <v>638</v>
      </c>
      <c r="D1963" s="1" t="s">
        <v>639</v>
      </c>
      <c r="E1963" s="193"/>
      <c r="F1963" s="1" t="s">
        <v>1253</v>
      </c>
      <c r="G1963" s="1" t="s">
        <v>1247</v>
      </c>
      <c r="H1963" s="1" t="s">
        <v>1274</v>
      </c>
      <c r="I1963" s="1" t="s">
        <v>1233</v>
      </c>
      <c r="J1963" s="1">
        <v>75</v>
      </c>
      <c r="K1963" s="81" cm="1">
        <f t="array" ref="K1963">IFERROR(INDEX(Grille_Tarifs_Modulable!$B$2:$B$204,MATCH(Tableau1[[#This Row],[Designation]]&amp;Tableau1[[#This Row],[CL]],Grille_Tarifs_Modulable!$C$2:$C$204&amp;Grille_Tarifs_Modulable!$F$2:$F$204,0)),0)</f>
        <v>3242890008026</v>
      </c>
      <c r="L196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9.1929750000000006</v>
      </c>
      <c r="M1963" s="57">
        <f>IF(Tableau1[[#This Row],[Prix_Unit_HT]]=0,0,Tableau1[[#This Row],[Prix_Unit_HT]]+(Tableau1[[#This Row],[Prix_Unit_HT]]*VLOOKUP(Tableau1[[#This Row],[EAN]],Grille_Tarifs_Modulable!$B$10:$Q$204,16,FALSE)))</f>
        <v>11.03157</v>
      </c>
      <c r="N1963" s="1">
        <v>6</v>
      </c>
      <c r="O1963" s="56">
        <f>ROUND(Tableau1[[#This Row],[Prix_Unit_HT]],2)*Tableau1[[#This Row],[Qte_commande]]</f>
        <v>55.14</v>
      </c>
      <c r="P1963" s="56">
        <f>ROUND(Tableau1[[#This Row],[Prix_Unit_TTC]],2)*Tableau1[[#This Row],[Qte_commande]]</f>
        <v>66.179999999999993</v>
      </c>
      <c r="R196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6.4285714285714288</v>
      </c>
    </row>
    <row r="1964" spans="1:18" ht="14.7" customHeight="1" x14ac:dyDescent="0.25">
      <c r="A1964" s="2">
        <v>43868</v>
      </c>
      <c r="B1964" s="56" t="s">
        <v>1306</v>
      </c>
      <c r="C1964" s="1" t="s">
        <v>638</v>
      </c>
      <c r="D1964" s="1" t="s">
        <v>639</v>
      </c>
      <c r="E1964" s="193"/>
      <c r="F1964" s="1" t="s">
        <v>1253</v>
      </c>
      <c r="G1964" s="1" t="s">
        <v>1247</v>
      </c>
      <c r="H1964" s="1" t="s">
        <v>1274</v>
      </c>
      <c r="I1964" s="1" t="s">
        <v>1223</v>
      </c>
      <c r="J1964" s="1">
        <v>50</v>
      </c>
      <c r="K1964" s="81" cm="1">
        <f t="array" ref="K1964">IFERROR(INDEX(Grille_Tarifs_Modulable!$B$2:$B$204,MATCH(Tableau1[[#This Row],[Designation]]&amp;Tableau1[[#This Row],[CL]],Grille_Tarifs_Modulable!$C$2:$C$204&amp;Grille_Tarifs_Modulable!$F$2:$F$204,0)),0)</f>
        <v>4260270192645</v>
      </c>
      <c r="L196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64" s="57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64" s="1">
        <v>12</v>
      </c>
      <c r="O1964" s="56">
        <f>ROUND(Tableau1[[#This Row],[Prix_Unit_HT]],2)*Tableau1[[#This Row],[Qte_commande]]</f>
        <v>302.28000000000003</v>
      </c>
      <c r="P1964" s="56">
        <f>ROUND(Tableau1[[#This Row],[Prix_Unit_TTC]],2)*Tableau1[[#This Row],[Qte_commande]]</f>
        <v>362.76</v>
      </c>
      <c r="R196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8.5714285714285712</v>
      </c>
    </row>
    <row r="1965" spans="1:18" ht="14.7" customHeight="1" x14ac:dyDescent="0.25">
      <c r="A1965" s="2">
        <v>43868</v>
      </c>
      <c r="B1965" s="56" t="s">
        <v>1305</v>
      </c>
      <c r="C1965" s="1" t="s">
        <v>1307</v>
      </c>
      <c r="D1965" s="1" t="s">
        <v>11</v>
      </c>
      <c r="E1965" s="193">
        <v>82145</v>
      </c>
      <c r="F1965" s="1" t="s">
        <v>1249</v>
      </c>
      <c r="G1965" s="1" t="s">
        <v>1163</v>
      </c>
      <c r="H1965" s="1" t="s">
        <v>1274</v>
      </c>
      <c r="I1965" s="1" t="s">
        <v>1190</v>
      </c>
      <c r="J1965" s="1">
        <v>70</v>
      </c>
      <c r="K1965" s="81" cm="1">
        <f t="array" ref="K1965">IFERROR(INDEX(Grille_Tarifs_Modulable!$B$2:$B$204,MATCH(Tableau1[[#This Row],[Designation]]&amp;Tableau1[[#This Row],[CL]],Grille_Tarifs_Modulable!$C$2:$C$204&amp;Grille_Tarifs_Modulable!$F$2:$F$204,0)),0)</f>
        <v>3257150100228</v>
      </c>
      <c r="L196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65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65" s="1">
        <v>3</v>
      </c>
      <c r="O1965" s="56">
        <f>ROUND(Tableau1[[#This Row],[Prix_Unit_HT]],2)*Tableau1[[#This Row],[Qte_commande]]</f>
        <v>64.47</v>
      </c>
      <c r="P1965" s="56">
        <f>ROUND(Tableau1[[#This Row],[Prix_Unit_TTC]],2)*Tableau1[[#This Row],[Qte_commande]]</f>
        <v>77.37</v>
      </c>
      <c r="R196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6" spans="1:18" ht="14.7" customHeight="1" x14ac:dyDescent="0.25">
      <c r="A1966" s="2">
        <v>43868</v>
      </c>
      <c r="B1966" s="56" t="s">
        <v>1305</v>
      </c>
      <c r="C1966" s="1" t="s">
        <v>1307</v>
      </c>
      <c r="D1966" s="1" t="s">
        <v>11</v>
      </c>
      <c r="E1966" s="193">
        <v>82145</v>
      </c>
      <c r="F1966" s="1" t="s">
        <v>1249</v>
      </c>
      <c r="G1966" s="1" t="s">
        <v>1163</v>
      </c>
      <c r="H1966" s="1" t="s">
        <v>1274</v>
      </c>
      <c r="I1966" s="1" t="s">
        <v>1197</v>
      </c>
      <c r="J1966" s="1">
        <v>70</v>
      </c>
      <c r="K1966" s="81" cm="1">
        <f t="array" ref="K1966">IFERROR(INDEX(Grille_Tarifs_Modulable!$B$2:$B$204,MATCH(Tableau1[[#This Row],[Designation]]&amp;Tableau1[[#This Row],[CL]],Grille_Tarifs_Modulable!$C$2:$C$204&amp;Grille_Tarifs_Modulable!$F$2:$F$204,0)),0)</f>
        <v>3257150107012</v>
      </c>
      <c r="L196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66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66" s="1">
        <v>3</v>
      </c>
      <c r="O1966" s="56">
        <f>ROUND(Tableau1[[#This Row],[Prix_Unit_HT]],2)*Tableau1[[#This Row],[Qte_commande]]</f>
        <v>97.22999999999999</v>
      </c>
      <c r="P1966" s="56">
        <f>ROUND(Tableau1[[#This Row],[Prix_Unit_TTC]],2)*Tableau1[[#This Row],[Qte_commande]]</f>
        <v>116.67</v>
      </c>
      <c r="R196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3.0000000000000004</v>
      </c>
    </row>
    <row r="1967" spans="1:18" ht="14.7" customHeight="1" x14ac:dyDescent="0.25">
      <c r="A1967" s="2">
        <v>43868</v>
      </c>
      <c r="B1967" s="56" t="s">
        <v>1305</v>
      </c>
      <c r="C1967" s="1" t="s">
        <v>1307</v>
      </c>
      <c r="D1967" s="1" t="s">
        <v>11</v>
      </c>
      <c r="E1967" s="193">
        <v>82145</v>
      </c>
      <c r="F1967" s="1" t="s">
        <v>1249</v>
      </c>
      <c r="G1967" s="1" t="s">
        <v>1163</v>
      </c>
      <c r="H1967" s="1" t="s">
        <v>1274</v>
      </c>
      <c r="I1967" s="1" t="s">
        <v>1232</v>
      </c>
      <c r="J1967" s="1">
        <v>75</v>
      </c>
      <c r="K1967" s="81" cm="1">
        <f t="array" ref="K1967">IFERROR(INDEX(Grille_Tarifs_Modulable!$B$2:$B$204,MATCH(Tableau1[[#This Row],[Designation]]&amp;Tableau1[[#This Row],[CL]],Grille_Tarifs_Modulable!$C$2:$C$204&amp;Grille_Tarifs_Modulable!$F$2:$F$204,0)),0)</f>
        <v>3242890008019</v>
      </c>
      <c r="L196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7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7" s="1">
        <v>3</v>
      </c>
      <c r="O1967" s="56">
        <f>ROUND(Tableau1[[#This Row],[Prix_Unit_HT]],2)*Tableau1[[#This Row],[Qte_commande]]</f>
        <v>34.019999999999996</v>
      </c>
      <c r="P1967" s="56">
        <f>ROUND(Tableau1[[#This Row],[Prix_Unit_TTC]],2)*Tableau1[[#This Row],[Qte_commande]]</f>
        <v>40.83</v>
      </c>
      <c r="R196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8" spans="1:18" ht="14.7" customHeight="1" x14ac:dyDescent="0.25">
      <c r="A1968" s="2">
        <v>43868</v>
      </c>
      <c r="B1968" s="56" t="s">
        <v>1305</v>
      </c>
      <c r="C1968" s="1" t="s">
        <v>1307</v>
      </c>
      <c r="D1968" s="1" t="s">
        <v>11</v>
      </c>
      <c r="E1968" s="193">
        <v>82145</v>
      </c>
      <c r="F1968" s="1" t="s">
        <v>1249</v>
      </c>
      <c r="G1968" s="1" t="s">
        <v>1163</v>
      </c>
      <c r="H1968" s="1" t="s">
        <v>1274</v>
      </c>
      <c r="I1968" s="1" t="s">
        <v>1233</v>
      </c>
      <c r="J1968" s="1">
        <v>75</v>
      </c>
      <c r="K1968" s="81" cm="1">
        <f t="array" ref="K1968">IFERROR(INDEX(Grille_Tarifs_Modulable!$B$2:$B$204,MATCH(Tableau1[[#This Row],[Designation]]&amp;Tableau1[[#This Row],[CL]],Grille_Tarifs_Modulable!$C$2:$C$204&amp;Grille_Tarifs_Modulable!$F$2:$F$204,0)),0)</f>
        <v>3242890008026</v>
      </c>
      <c r="L196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11.342975000000001</v>
      </c>
      <c r="M1968" s="57">
        <f>IF(Tableau1[[#This Row],[Prix_Unit_HT]]=0,0,Tableau1[[#This Row],[Prix_Unit_HT]]+(Tableau1[[#This Row],[Prix_Unit_HT]]*VLOOKUP(Tableau1[[#This Row],[EAN]],Grille_Tarifs_Modulable!$B$10:$Q$204,16,FALSE)))</f>
        <v>13.61157</v>
      </c>
      <c r="N1968" s="1">
        <v>3</v>
      </c>
      <c r="O1968" s="56">
        <f>ROUND(Tableau1[[#This Row],[Prix_Unit_HT]],2)*Tableau1[[#This Row],[Qte_commande]]</f>
        <v>34.019999999999996</v>
      </c>
      <c r="P1968" s="56">
        <f>ROUND(Tableau1[[#This Row],[Prix_Unit_TTC]],2)*Tableau1[[#This Row],[Qte_commande]]</f>
        <v>40.83</v>
      </c>
      <c r="R196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3.2142857142857144</v>
      </c>
    </row>
    <row r="1969" spans="1:18" ht="14.7" customHeight="1" x14ac:dyDescent="0.25">
      <c r="A1969" s="2">
        <v>43868</v>
      </c>
      <c r="B1969" s="56" t="s">
        <v>1305</v>
      </c>
      <c r="C1969" s="1" t="s">
        <v>1307</v>
      </c>
      <c r="D1969" s="1" t="s">
        <v>11</v>
      </c>
      <c r="E1969" s="193">
        <v>82145</v>
      </c>
      <c r="F1969" s="1" t="s">
        <v>1249</v>
      </c>
      <c r="G1969" s="1" t="s">
        <v>1163</v>
      </c>
      <c r="H1969" s="1" t="s">
        <v>1274</v>
      </c>
      <c r="I1969" s="1" t="s">
        <v>1223</v>
      </c>
      <c r="J1969" s="1">
        <v>50</v>
      </c>
      <c r="K1969" s="81" cm="1">
        <f t="array" ref="K1969">IFERROR(INDEX(Grille_Tarifs_Modulable!$B$2:$B$204,MATCH(Tableau1[[#This Row],[Designation]]&amp;Tableau1[[#This Row],[CL]],Grille_Tarifs_Modulable!$C$2:$C$204&amp;Grille_Tarifs_Modulable!$F$2:$F$204,0)),0)</f>
        <v>4260270192645</v>
      </c>
      <c r="L196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69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69" s="1">
        <v>6</v>
      </c>
      <c r="O1969" s="56">
        <f>ROUND(Tableau1[[#This Row],[Prix_Unit_HT]],2)*Tableau1[[#This Row],[Qte_commande]]</f>
        <v>168.3</v>
      </c>
      <c r="P1969" s="56">
        <f>ROUND(Tableau1[[#This Row],[Prix_Unit_TTC]],2)*Tableau1[[#This Row],[Qte_commande]]</f>
        <v>201.95999999999998</v>
      </c>
      <c r="R196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0" spans="1:18" ht="14.7" customHeight="1" x14ac:dyDescent="0.25">
      <c r="A1970" s="2">
        <v>43868</v>
      </c>
      <c r="B1970" s="56" t="s">
        <v>1305</v>
      </c>
      <c r="C1970" s="1" t="s">
        <v>1307</v>
      </c>
      <c r="D1970" s="1" t="s">
        <v>11</v>
      </c>
      <c r="E1970" s="193">
        <v>82145</v>
      </c>
      <c r="F1970" s="1" t="s">
        <v>1249</v>
      </c>
      <c r="G1970" s="1" t="s">
        <v>1163</v>
      </c>
      <c r="H1970" s="1" t="s">
        <v>1275</v>
      </c>
      <c r="I1970" s="1" t="s">
        <v>1241</v>
      </c>
      <c r="J1970" s="1">
        <v>20</v>
      </c>
      <c r="K1970" s="81" cm="1">
        <f t="array" ref="K1970">IFERROR(INDEX(Grille_Tarifs_Modulable!$B$2:$B$204,MATCH(Tableau1[[#This Row],[Designation]]&amp;Tableau1[[#This Row],[CL]],Grille_Tarifs_Modulable!$C$2:$C$204&amp;Grille_Tarifs_Modulable!$F$2:$F$204,0)),0)</f>
        <v>4260310553849</v>
      </c>
      <c r="L197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0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0" s="1">
        <v>24</v>
      </c>
      <c r="O1970" s="56">
        <f>ROUND(Tableau1[[#This Row],[Prix_Unit_HT]],2)*Tableau1[[#This Row],[Qte_commande]]</f>
        <v>21.36</v>
      </c>
      <c r="P1970" s="56">
        <f>ROUND(Tableau1[[#This Row],[Prix_Unit_TTC]],2)*Tableau1[[#This Row],[Qte_commande]]</f>
        <v>22.56</v>
      </c>
      <c r="R197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1" spans="1:18" ht="14.7" customHeight="1" x14ac:dyDescent="0.25">
      <c r="A1971" s="2">
        <v>43868</v>
      </c>
      <c r="B1971" s="56" t="s">
        <v>1305</v>
      </c>
      <c r="C1971" s="1" t="s">
        <v>1307</v>
      </c>
      <c r="D1971" s="1" t="s">
        <v>11</v>
      </c>
      <c r="E1971" s="193">
        <v>82145</v>
      </c>
      <c r="F1971" s="1" t="s">
        <v>1249</v>
      </c>
      <c r="G1971" s="1" t="s">
        <v>1163</v>
      </c>
      <c r="H1971" s="1" t="s">
        <v>1275</v>
      </c>
      <c r="I1971" s="1" t="s">
        <v>1237</v>
      </c>
      <c r="J1971" s="1">
        <v>20</v>
      </c>
      <c r="K1971" s="81" cm="1">
        <f t="array" ref="K1971">IFERROR(INDEX(Grille_Tarifs_Modulable!$B$2:$B$204,MATCH(Tableau1[[#This Row],[Designation]]&amp;Tableau1[[#This Row],[CL]],Grille_Tarifs_Modulable!$C$2:$C$204&amp;Grille_Tarifs_Modulable!$F$2:$F$204,0)),0)</f>
        <v>4260310553818</v>
      </c>
      <c r="L197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71" s="57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71" s="1">
        <v>24</v>
      </c>
      <c r="O1971" s="56">
        <f>ROUND(Tableau1[[#This Row],[Prix_Unit_HT]],2)*Tableau1[[#This Row],[Qte_commande]]</f>
        <v>21.36</v>
      </c>
      <c r="P1971" s="56">
        <f>ROUND(Tableau1[[#This Row],[Prix_Unit_TTC]],2)*Tableau1[[#This Row],[Qte_commande]]</f>
        <v>22.56</v>
      </c>
      <c r="R197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6.8571428571428577</v>
      </c>
    </row>
    <row r="1972" spans="1:18" ht="14.7" customHeight="1" x14ac:dyDescent="0.25">
      <c r="A1972" s="2">
        <v>43876</v>
      </c>
      <c r="B1972" s="56" t="s">
        <v>1309</v>
      </c>
      <c r="C1972" s="7" t="s">
        <v>118</v>
      </c>
      <c r="D1972" s="7" t="s">
        <v>120</v>
      </c>
      <c r="E1972" s="193">
        <v>88069</v>
      </c>
      <c r="F1972" s="1" t="s">
        <v>1249</v>
      </c>
      <c r="G1972" s="1" t="s">
        <v>1163</v>
      </c>
      <c r="H1972" s="1" t="s">
        <v>1274</v>
      </c>
      <c r="I1972" s="1" t="s">
        <v>1190</v>
      </c>
      <c r="J1972" s="1">
        <v>70</v>
      </c>
      <c r="K1972" s="81" cm="1">
        <f t="array" ref="K1972">IFERROR(INDEX(Grille_Tarifs_Modulable!$B$2:$B$204,MATCH(Tableau1[[#This Row],[Designation]]&amp;Tableau1[[#This Row],[CL]],Grille_Tarifs_Modulable!$C$2:$C$204&amp;Grille_Tarifs_Modulable!$F$2:$F$204,0)),0)</f>
        <v>3257150100228</v>
      </c>
      <c r="L197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72" s="57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72" s="1">
        <v>6</v>
      </c>
      <c r="O1972" s="56">
        <f>ROUND(Tableau1[[#This Row],[Prix_Unit_HT]],2)*Tableau1[[#This Row],[Qte_commande]]</f>
        <v>128.94</v>
      </c>
      <c r="P1972" s="56">
        <f>ROUND(Tableau1[[#This Row],[Prix_Unit_TTC]],2)*Tableau1[[#This Row],[Qte_commande]]</f>
        <v>154.74</v>
      </c>
      <c r="R197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73" spans="1:18" ht="14.7" customHeight="1" x14ac:dyDescent="0.25">
      <c r="A1973" s="2">
        <v>43876</v>
      </c>
      <c r="B1973" s="56" t="s">
        <v>1309</v>
      </c>
      <c r="C1973" s="7" t="s">
        <v>118</v>
      </c>
      <c r="D1973" s="7" t="s">
        <v>120</v>
      </c>
      <c r="E1973" s="193">
        <v>88069</v>
      </c>
      <c r="F1973" s="1" t="s">
        <v>1249</v>
      </c>
      <c r="G1973" s="1" t="s">
        <v>1163</v>
      </c>
      <c r="H1973" s="1" t="s">
        <v>1274</v>
      </c>
      <c r="I1973" s="1" t="s">
        <v>1223</v>
      </c>
      <c r="J1973" s="1">
        <v>50</v>
      </c>
      <c r="K1973" s="81" cm="1">
        <f t="array" ref="K1973">IFERROR(INDEX(Grille_Tarifs_Modulable!$B$2:$B$204,MATCH(Tableau1[[#This Row],[Designation]]&amp;Tableau1[[#This Row],[CL]],Grille_Tarifs_Modulable!$C$2:$C$204&amp;Grille_Tarifs_Modulable!$F$2:$F$204,0)),0)</f>
        <v>4260270192645</v>
      </c>
      <c r="L197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73" s="57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73" s="1">
        <v>6</v>
      </c>
      <c r="O1973" s="56">
        <f>ROUND(Tableau1[[#This Row],[Prix_Unit_HT]],2)*Tableau1[[#This Row],[Qte_commande]]</f>
        <v>168.3</v>
      </c>
      <c r="P1973" s="56">
        <f>ROUND(Tableau1[[#This Row],[Prix_Unit_TTC]],2)*Tableau1[[#This Row],[Qte_commande]]</f>
        <v>201.95999999999998</v>
      </c>
      <c r="R197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4.2857142857142856</v>
      </c>
    </row>
    <row r="1974" spans="1:18" ht="14.7" customHeight="1" x14ac:dyDescent="0.25">
      <c r="A1974" s="2">
        <v>43860</v>
      </c>
      <c r="B1974" s="56">
        <v>79858</v>
      </c>
      <c r="C1974" s="1" t="s">
        <v>1310</v>
      </c>
      <c r="D1974" s="1" t="s">
        <v>313</v>
      </c>
      <c r="E1974" s="193">
        <v>89920</v>
      </c>
      <c r="F1974" s="1" t="s">
        <v>1249</v>
      </c>
      <c r="G1974" s="1" t="s">
        <v>1163</v>
      </c>
      <c r="H1974" s="1" t="s">
        <v>1276</v>
      </c>
      <c r="I1974" s="1" t="s">
        <v>128</v>
      </c>
      <c r="J1974" s="1">
        <v>3</v>
      </c>
      <c r="K1974" s="81" cm="1">
        <f t="array" ref="K1974">IFERROR(INDEX(Grille_Tarifs_Modulable!$B$2:$B$204,MATCH(Tableau1[[#This Row],[Designation]]&amp;Tableau1[[#This Row],[CL]],Grille_Tarifs_Modulable!$C$2:$C$204&amp;Grille_Tarifs_Modulable!$F$2:$F$204,0)),0)</f>
        <v>121</v>
      </c>
      <c r="L197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4" s="57">
        <f>IF(Tableau1[[#This Row],[Prix_Unit_HT]]=0,0,Tableau1[[#This Row],[Prix_Unit_HT]]+(Tableau1[[#This Row],[Prix_Unit_HT]]*VLOOKUP(Tableau1[[#This Row],[EAN]],Grille_Tarifs_Modulable!$B$10:$Q$204,16,FALSE)))</f>
        <v>358.8</v>
      </c>
      <c r="N1974" s="1">
        <v>1</v>
      </c>
      <c r="O1974" s="56">
        <f>ROUND(Tableau1[[#This Row],[Prix_Unit_HT]],2)*Tableau1[[#This Row],[Qte_commande]]</f>
        <v>299</v>
      </c>
      <c r="P1974" s="56">
        <f>ROUND(Tableau1[[#This Row],[Prix_Unit_TTC]],2)*Tableau1[[#This Row],[Qte_commande]]</f>
        <v>358.8</v>
      </c>
      <c r="R197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5" spans="1:18" ht="14.7" customHeight="1" x14ac:dyDescent="0.25">
      <c r="A1975" s="2">
        <v>43866</v>
      </c>
      <c r="B1975" s="56">
        <v>79851</v>
      </c>
      <c r="C1975" s="1" t="s">
        <v>1312</v>
      </c>
      <c r="D1975" s="1" t="s">
        <v>1311</v>
      </c>
      <c r="E1975" s="193">
        <v>89962</v>
      </c>
      <c r="F1975" s="1" t="s">
        <v>1254</v>
      </c>
      <c r="G1975" s="1" t="s">
        <v>1163</v>
      </c>
      <c r="H1975" s="1" t="s">
        <v>1276</v>
      </c>
      <c r="I1975" s="1" t="s">
        <v>128</v>
      </c>
      <c r="J1975" s="1">
        <v>3</v>
      </c>
      <c r="K1975" s="81" cm="1">
        <f t="array" ref="K1975">IFERROR(INDEX(Grille_Tarifs_Modulable!$B$2:$B$204,MATCH(Tableau1[[#This Row],[Designation]]&amp;Tableau1[[#This Row],[CL]],Grille_Tarifs_Modulable!$C$2:$C$204&amp;Grille_Tarifs_Modulable!$F$2:$F$204,0)),0)</f>
        <v>121</v>
      </c>
      <c r="L197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5" s="57">
        <f>IF(Tableau1[[#This Row],[Prix_Unit_HT]]=0,0,Tableau1[[#This Row],[Prix_Unit_HT]]+(Tableau1[[#This Row],[Prix_Unit_HT]]*VLOOKUP(Tableau1[[#This Row],[EAN]],Grille_Tarifs_Modulable!$B$10:$Q$204,16,FALSE)))</f>
        <v>358.8</v>
      </c>
      <c r="N1975" s="1">
        <v>1</v>
      </c>
      <c r="O1975" s="56">
        <f>ROUND(Tableau1[[#This Row],[Prix_Unit_HT]],2)*Tableau1[[#This Row],[Qte_commande]]</f>
        <v>299</v>
      </c>
      <c r="P1975" s="56">
        <f>ROUND(Tableau1[[#This Row],[Prix_Unit_TTC]],2)*Tableau1[[#This Row],[Qte_commande]]</f>
        <v>358.8</v>
      </c>
      <c r="R197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6" spans="1:18" ht="14.7" customHeight="1" x14ac:dyDescent="0.25">
      <c r="A1976" s="2">
        <v>43871</v>
      </c>
      <c r="B1976" s="56">
        <v>79855</v>
      </c>
      <c r="C1976" s="1" t="s">
        <v>1313</v>
      </c>
      <c r="D1976" s="1" t="s">
        <v>1314</v>
      </c>
      <c r="E1976" s="193">
        <v>89998</v>
      </c>
      <c r="F1976" s="1" t="s">
        <v>1250</v>
      </c>
      <c r="G1976" s="1" t="s">
        <v>1163</v>
      </c>
      <c r="H1976" s="1" t="s">
        <v>1276</v>
      </c>
      <c r="I1976" s="1" t="s">
        <v>128</v>
      </c>
      <c r="J1976" s="1">
        <v>3</v>
      </c>
      <c r="K1976" s="81" cm="1">
        <f t="array" ref="K1976">IFERROR(INDEX(Grille_Tarifs_Modulable!$B$2:$B$204,MATCH(Tableau1[[#This Row],[Designation]]&amp;Tableau1[[#This Row],[CL]],Grille_Tarifs_Modulable!$C$2:$C$204&amp;Grille_Tarifs_Modulable!$F$2:$F$204,0)),0)</f>
        <v>121</v>
      </c>
      <c r="L197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6" s="57">
        <f>IF(Tableau1[[#This Row],[Prix_Unit_HT]]=0,0,Tableau1[[#This Row],[Prix_Unit_HT]]+(Tableau1[[#This Row],[Prix_Unit_HT]]*VLOOKUP(Tableau1[[#This Row],[EAN]],Grille_Tarifs_Modulable!$B$10:$Q$204,16,FALSE)))</f>
        <v>358.8</v>
      </c>
      <c r="N1976" s="1">
        <v>1</v>
      </c>
      <c r="O1976" s="56">
        <f>ROUND(Tableau1[[#This Row],[Prix_Unit_HT]],2)*Tableau1[[#This Row],[Qte_commande]]</f>
        <v>299</v>
      </c>
      <c r="P1976" s="56">
        <f>ROUND(Tableau1[[#This Row],[Prix_Unit_TTC]],2)*Tableau1[[#This Row],[Qte_commande]]</f>
        <v>358.8</v>
      </c>
      <c r="R197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7" spans="1:18" ht="14.7" customHeight="1" x14ac:dyDescent="0.25">
      <c r="A1977" s="2">
        <v>43871</v>
      </c>
      <c r="B1977" s="56">
        <v>79850</v>
      </c>
      <c r="C1977" s="1" t="s">
        <v>1315</v>
      </c>
      <c r="D1977" s="1" t="s">
        <v>164</v>
      </c>
      <c r="E1977" s="193">
        <v>90001</v>
      </c>
      <c r="F1977" s="1" t="s">
        <v>1250</v>
      </c>
      <c r="G1977" s="1" t="s">
        <v>1163</v>
      </c>
      <c r="H1977" s="1" t="s">
        <v>1276</v>
      </c>
      <c r="I1977" s="1" t="s">
        <v>128</v>
      </c>
      <c r="J1977" s="1">
        <v>3</v>
      </c>
      <c r="K1977" s="81" cm="1">
        <f t="array" ref="K1977">IFERROR(INDEX(Grille_Tarifs_Modulable!$B$2:$B$204,MATCH(Tableau1[[#This Row],[Designation]]&amp;Tableau1[[#This Row],[CL]],Grille_Tarifs_Modulable!$C$2:$C$204&amp;Grille_Tarifs_Modulable!$F$2:$F$204,0)),0)</f>
        <v>121</v>
      </c>
      <c r="L197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7" s="57">
        <f>IF(Tableau1[[#This Row],[Prix_Unit_HT]]=0,0,Tableau1[[#This Row],[Prix_Unit_HT]]+(Tableau1[[#This Row],[Prix_Unit_HT]]*VLOOKUP(Tableau1[[#This Row],[EAN]],Grille_Tarifs_Modulable!$B$10:$Q$204,16,FALSE)))</f>
        <v>358.8</v>
      </c>
      <c r="N1977" s="1">
        <v>1</v>
      </c>
      <c r="O1977" s="56">
        <f>ROUND(Tableau1[[#This Row],[Prix_Unit_HT]],2)*Tableau1[[#This Row],[Qte_commande]]</f>
        <v>299</v>
      </c>
      <c r="P1977" s="56">
        <f>ROUND(Tableau1[[#This Row],[Prix_Unit_TTC]],2)*Tableau1[[#This Row],[Qte_commande]]</f>
        <v>358.8</v>
      </c>
      <c r="R197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8" spans="1:18" ht="14.7" customHeight="1" x14ac:dyDescent="0.25">
      <c r="A1978" s="2">
        <v>43871</v>
      </c>
      <c r="B1978" s="56">
        <v>79857</v>
      </c>
      <c r="C1978" s="1" t="s">
        <v>1316</v>
      </c>
      <c r="D1978" s="1" t="s">
        <v>1317</v>
      </c>
      <c r="E1978" s="193">
        <v>89177</v>
      </c>
      <c r="F1978" s="1" t="s">
        <v>1249</v>
      </c>
      <c r="G1978" s="1" t="s">
        <v>1163</v>
      </c>
      <c r="H1978" s="1" t="s">
        <v>1276</v>
      </c>
      <c r="I1978" s="1" t="s">
        <v>128</v>
      </c>
      <c r="J1978" s="1">
        <v>3</v>
      </c>
      <c r="K1978" s="81" cm="1">
        <f t="array" ref="K1978">IFERROR(INDEX(Grille_Tarifs_Modulable!$B$2:$B$204,MATCH(Tableau1[[#This Row],[Designation]]&amp;Tableau1[[#This Row],[CL]],Grille_Tarifs_Modulable!$C$2:$C$204&amp;Grille_Tarifs_Modulable!$F$2:$F$204,0)),0)</f>
        <v>121</v>
      </c>
      <c r="L197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8" s="57">
        <f>IF(Tableau1[[#This Row],[Prix_Unit_HT]]=0,0,Tableau1[[#This Row],[Prix_Unit_HT]]+(Tableau1[[#This Row],[Prix_Unit_HT]]*VLOOKUP(Tableau1[[#This Row],[EAN]],Grille_Tarifs_Modulable!$B$10:$Q$204,16,FALSE)))</f>
        <v>358.8</v>
      </c>
      <c r="N1978" s="1">
        <v>1</v>
      </c>
      <c r="O1978" s="56">
        <f>ROUND(Tableau1[[#This Row],[Prix_Unit_HT]],2)*Tableau1[[#This Row],[Qte_commande]]</f>
        <v>299</v>
      </c>
      <c r="P1978" s="56">
        <f>ROUND(Tableau1[[#This Row],[Prix_Unit_TTC]],2)*Tableau1[[#This Row],[Qte_commande]]</f>
        <v>358.8</v>
      </c>
      <c r="R197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79" spans="1:18" ht="14.7" customHeight="1" x14ac:dyDescent="0.25">
      <c r="A1979" s="2">
        <v>43886</v>
      </c>
      <c r="B1979" s="56">
        <v>79853</v>
      </c>
      <c r="C1979" s="7" t="s">
        <v>1326</v>
      </c>
      <c r="D1979" s="7" t="s">
        <v>1327</v>
      </c>
      <c r="E1979" s="193">
        <v>90166</v>
      </c>
      <c r="F1979" s="1" t="s">
        <v>1249</v>
      </c>
      <c r="G1979" s="1" t="s">
        <v>1163</v>
      </c>
      <c r="H1979" s="1" t="s">
        <v>1276</v>
      </c>
      <c r="I1979" s="1" t="s">
        <v>128</v>
      </c>
      <c r="J1979" s="1">
        <v>3</v>
      </c>
      <c r="K1979" s="81" cm="1">
        <f t="array" ref="K1979">IFERROR(INDEX(Grille_Tarifs_Modulable!$B$2:$B$204,MATCH(Tableau1[[#This Row],[Designation]]&amp;Tableau1[[#This Row],[CL]],Grille_Tarifs_Modulable!$C$2:$C$204&amp;Grille_Tarifs_Modulable!$F$2:$F$204,0)),0)</f>
        <v>121</v>
      </c>
      <c r="L197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79" s="57">
        <f>IF(Tableau1[[#This Row],[Prix_Unit_HT]]=0,0,Tableau1[[#This Row],[Prix_Unit_HT]]+(Tableau1[[#This Row],[Prix_Unit_HT]]*VLOOKUP(Tableau1[[#This Row],[EAN]],Grille_Tarifs_Modulable!$B$10:$Q$204,16,FALSE)))</f>
        <v>358.8</v>
      </c>
      <c r="N1979" s="1">
        <v>1</v>
      </c>
      <c r="O1979" s="56">
        <f>ROUND(Tableau1[[#This Row],[Prix_Unit_HT]],2)*Tableau1[[#This Row],[Qte_commande]]</f>
        <v>299</v>
      </c>
      <c r="P1979" s="56">
        <f>ROUND(Tableau1[[#This Row],[Prix_Unit_TTC]],2)*Tableau1[[#This Row],[Qte_commande]]</f>
        <v>358.8</v>
      </c>
      <c r="R197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0" spans="1:18" ht="14.7" customHeight="1" x14ac:dyDescent="0.25">
      <c r="A1980" s="2">
        <v>43878</v>
      </c>
      <c r="B1980" s="214" t="s">
        <v>1328</v>
      </c>
      <c r="C1980" s="7" t="s">
        <v>157</v>
      </c>
      <c r="D1980" s="7" t="s">
        <v>159</v>
      </c>
      <c r="E1980" s="193">
        <v>4111</v>
      </c>
      <c r="F1980" s="1" t="s">
        <v>1293</v>
      </c>
      <c r="G1980" s="1" t="s">
        <v>1247</v>
      </c>
      <c r="H1980" s="1" t="s">
        <v>1274</v>
      </c>
      <c r="I1980" s="1" t="s">
        <v>1190</v>
      </c>
      <c r="J1980" s="1">
        <v>70</v>
      </c>
      <c r="K1980" s="81" cm="1">
        <f t="array" ref="K1980">IFERROR(INDEX(Grille_Tarifs_Modulable!$B$2:$B$204,MATCH(Tableau1[[#This Row],[Designation]]&amp;Tableau1[[#This Row],[CL]],Grille_Tarifs_Modulable!$C$2:$C$204&amp;Grille_Tarifs_Modulable!$F$2:$F$204,0)),0)</f>
        <v>3257150100228</v>
      </c>
      <c r="L198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80" s="57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80" s="1">
        <v>1</v>
      </c>
      <c r="O1980" s="56">
        <f>ROUND(Tableau1[[#This Row],[Prix_Unit_HT]],2)*Tableau1[[#This Row],[Qte_commande]]</f>
        <v>20</v>
      </c>
      <c r="P1980" s="56">
        <f>ROUND(Tableau1[[#This Row],[Prix_Unit_TTC]],2)*Tableau1[[#This Row],[Qte_commande]]</f>
        <v>24</v>
      </c>
      <c r="R198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1" spans="1:18" ht="14.7" customHeight="1" x14ac:dyDescent="0.25">
      <c r="A1981" s="2">
        <v>43878</v>
      </c>
      <c r="B1981" s="214" t="s">
        <v>1328</v>
      </c>
      <c r="C1981" s="7" t="s">
        <v>157</v>
      </c>
      <c r="D1981" s="7" t="s">
        <v>159</v>
      </c>
      <c r="E1981" s="193">
        <v>4111</v>
      </c>
      <c r="F1981" s="1" t="s">
        <v>1293</v>
      </c>
      <c r="G1981" s="1" t="s">
        <v>1247</v>
      </c>
      <c r="H1981" s="1" t="s">
        <v>1274</v>
      </c>
      <c r="I1981" s="1" t="s">
        <v>1188</v>
      </c>
      <c r="J1981" s="1">
        <v>70</v>
      </c>
      <c r="K1981" s="81" cm="1">
        <f t="array" ref="K1981">IFERROR(INDEX(Grille_Tarifs_Modulable!$B$2:$B$204,MATCH(Tableau1[[#This Row],[Designation]]&amp;Tableau1[[#This Row],[CL]],Grille_Tarifs_Modulable!$C$2:$C$204&amp;Grille_Tarifs_Modulable!$F$2:$F$204,0)),0)</f>
        <v>3257150101904</v>
      </c>
      <c r="L1981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81" s="57">
        <f>IF(Tableau1[[#This Row],[Prix_Unit_HT]]=0,0,Tableau1[[#This Row],[Prix_Unit_HT]]+(Tableau1[[#This Row],[Prix_Unit_HT]]*VLOOKUP(Tableau1[[#This Row],[EAN]],Grille_Tarifs_Modulable!$B$10:$Q$204,16,FALSE)))</f>
        <v>19.6157796</v>
      </c>
      <c r="N1981" s="1">
        <v>1</v>
      </c>
      <c r="O1981" s="56">
        <f>ROUND(Tableau1[[#This Row],[Prix_Unit_HT]],2)*Tableau1[[#This Row],[Qte_commande]]</f>
        <v>16.350000000000001</v>
      </c>
      <c r="P1981" s="56">
        <f>ROUND(Tableau1[[#This Row],[Prix_Unit_TTC]],2)*Tableau1[[#This Row],[Qte_commande]]</f>
        <v>19.62</v>
      </c>
      <c r="R1981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2" spans="1:18" ht="14.7" customHeight="1" x14ac:dyDescent="0.25">
      <c r="A1982" s="2">
        <v>43878</v>
      </c>
      <c r="B1982" s="214" t="s">
        <v>1328</v>
      </c>
      <c r="C1982" s="7" t="s">
        <v>157</v>
      </c>
      <c r="D1982" s="7" t="s">
        <v>159</v>
      </c>
      <c r="E1982" s="193">
        <v>4111</v>
      </c>
      <c r="F1982" s="1" t="s">
        <v>1293</v>
      </c>
      <c r="G1982" s="1" t="s">
        <v>1247</v>
      </c>
      <c r="H1982" s="1" t="s">
        <v>1274</v>
      </c>
      <c r="I1982" s="1" t="s">
        <v>1189</v>
      </c>
      <c r="J1982" s="1">
        <v>70</v>
      </c>
      <c r="K1982" s="81" cm="1">
        <f t="array" ref="K1982">IFERROR(INDEX(Grille_Tarifs_Modulable!$B$2:$B$204,MATCH(Tableau1[[#This Row],[Designation]]&amp;Tableau1[[#This Row],[CL]],Grille_Tarifs_Modulable!$C$2:$C$204&amp;Grille_Tarifs_Modulable!$F$2:$F$204,0)),0)</f>
        <v>3257150102017</v>
      </c>
      <c r="L1982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82" s="57">
        <f>IF(Tableau1[[#This Row],[Prix_Unit_HT]]=0,0,Tableau1[[#This Row],[Prix_Unit_HT]]+(Tableau1[[#This Row],[Prix_Unit_HT]]*VLOOKUP(Tableau1[[#This Row],[EAN]],Grille_Tarifs_Modulable!$B$10:$Q$204,16,FALSE)))</f>
        <v>17.6331864</v>
      </c>
      <c r="N1982" s="1">
        <v>1</v>
      </c>
      <c r="O1982" s="56">
        <f>ROUND(Tableau1[[#This Row],[Prix_Unit_HT]],2)*Tableau1[[#This Row],[Qte_commande]]</f>
        <v>14.69</v>
      </c>
      <c r="P1982" s="56">
        <f>ROUND(Tableau1[[#This Row],[Prix_Unit_TTC]],2)*Tableau1[[#This Row],[Qte_commande]]</f>
        <v>17.63</v>
      </c>
      <c r="R1982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3" spans="1:18" ht="14.7" customHeight="1" x14ac:dyDescent="0.25">
      <c r="A1983" s="2">
        <v>43888</v>
      </c>
      <c r="B1983" s="56">
        <v>79861</v>
      </c>
      <c r="C1983" s="1" t="s">
        <v>1329</v>
      </c>
      <c r="D1983" s="1" t="s">
        <v>1330</v>
      </c>
      <c r="E1983" s="193">
        <v>4027</v>
      </c>
      <c r="F1983" s="1" t="s">
        <v>1250</v>
      </c>
      <c r="G1983" s="1" t="s">
        <v>1163</v>
      </c>
      <c r="H1983" s="1" t="s">
        <v>1276</v>
      </c>
      <c r="I1983" s="1" t="s">
        <v>128</v>
      </c>
      <c r="J1983" s="1">
        <v>3</v>
      </c>
      <c r="K1983" s="81" cm="1">
        <f t="array" ref="K1983">IFERROR(INDEX(Grille_Tarifs_Modulable!$B$2:$B$204,MATCH(Tableau1[[#This Row],[Designation]]&amp;Tableau1[[#This Row],[CL]],Grille_Tarifs_Modulable!$C$2:$C$204&amp;Grille_Tarifs_Modulable!$F$2:$F$204,0)),0)</f>
        <v>121</v>
      </c>
      <c r="L1983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83" s="57">
        <f>IF(Tableau1[[#This Row],[Prix_Unit_HT]]=0,0,Tableau1[[#This Row],[Prix_Unit_HT]]+(Tableau1[[#This Row],[Prix_Unit_HT]]*VLOOKUP(Tableau1[[#This Row],[EAN]],Grille_Tarifs_Modulable!$B$10:$Q$204,16,FALSE)))</f>
        <v>358.8</v>
      </c>
      <c r="N1983" s="1">
        <v>1</v>
      </c>
      <c r="O1983" s="56">
        <f>ROUND(Tableau1[[#This Row],[Prix_Unit_HT]],2)*Tableau1[[#This Row],[Qte_commande]]</f>
        <v>299</v>
      </c>
      <c r="P1983" s="56">
        <f>ROUND(Tableau1[[#This Row],[Prix_Unit_TTC]],2)*Tableau1[[#This Row],[Qte_commande]]</f>
        <v>358.8</v>
      </c>
      <c r="R1983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4" spans="1:18" ht="14.7" customHeight="1" x14ac:dyDescent="0.25">
      <c r="A1984" s="2">
        <v>43893</v>
      </c>
      <c r="B1984" s="56">
        <v>79854</v>
      </c>
      <c r="C1984" s="1" t="s">
        <v>1331</v>
      </c>
      <c r="D1984" s="1" t="s">
        <v>609</v>
      </c>
      <c r="E1984" s="193">
        <v>90264</v>
      </c>
      <c r="F1984" s="1" t="s">
        <v>1254</v>
      </c>
      <c r="G1984" s="1" t="s">
        <v>1163</v>
      </c>
      <c r="H1984" s="1" t="s">
        <v>1276</v>
      </c>
      <c r="I1984" s="1" t="s">
        <v>128</v>
      </c>
      <c r="J1984" s="1">
        <v>3</v>
      </c>
      <c r="K1984" s="81" cm="1">
        <f t="array" ref="K1984">IFERROR(INDEX(Grille_Tarifs_Modulable!$B$2:$B$204,MATCH(Tableau1[[#This Row],[Designation]]&amp;Tableau1[[#This Row],[CL]],Grille_Tarifs_Modulable!$C$2:$C$204&amp;Grille_Tarifs_Modulable!$F$2:$F$204,0)),0)</f>
        <v>121</v>
      </c>
      <c r="L1984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84" s="57">
        <f>IF(Tableau1[[#This Row],[Prix_Unit_HT]]=0,0,Tableau1[[#This Row],[Prix_Unit_HT]]+(Tableau1[[#This Row],[Prix_Unit_HT]]*VLOOKUP(Tableau1[[#This Row],[EAN]],Grille_Tarifs_Modulable!$B$10:$Q$204,16,FALSE)))</f>
        <v>358.8</v>
      </c>
      <c r="N1984" s="1">
        <v>1</v>
      </c>
      <c r="O1984" s="56">
        <f>ROUND(Tableau1[[#This Row],[Prix_Unit_HT]],2)*Tableau1[[#This Row],[Qte_commande]]</f>
        <v>299</v>
      </c>
      <c r="P1984" s="56">
        <f>ROUND(Tableau1[[#This Row],[Prix_Unit_TTC]],2)*Tableau1[[#This Row],[Qte_commande]]</f>
        <v>358.8</v>
      </c>
      <c r="R1984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5" spans="1:18" ht="14.7" customHeight="1" x14ac:dyDescent="0.25">
      <c r="A1985" s="2">
        <v>43901</v>
      </c>
      <c r="B1985" s="56">
        <v>79860</v>
      </c>
      <c r="C1985" s="1" t="s">
        <v>1332</v>
      </c>
      <c r="D1985" s="1" t="s">
        <v>537</v>
      </c>
      <c r="E1985" s="193">
        <v>75052</v>
      </c>
      <c r="F1985" s="1" t="s">
        <v>1249</v>
      </c>
      <c r="G1985" s="1" t="s">
        <v>1163</v>
      </c>
      <c r="H1985" s="1" t="s">
        <v>1276</v>
      </c>
      <c r="I1985" s="1" t="s">
        <v>128</v>
      </c>
      <c r="J1985" s="1">
        <v>3</v>
      </c>
      <c r="K1985" s="81" cm="1">
        <f t="array" ref="K1985">IFERROR(INDEX(Grille_Tarifs_Modulable!$B$2:$B$204,MATCH(Tableau1[[#This Row],[Designation]]&amp;Tableau1[[#This Row],[CL]],Grille_Tarifs_Modulable!$C$2:$C$204&amp;Grille_Tarifs_Modulable!$F$2:$F$204,0)),0)</f>
        <v>121</v>
      </c>
      <c r="L1985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85" s="57">
        <f>IF(Tableau1[[#This Row],[Prix_Unit_HT]]=0,0,Tableau1[[#This Row],[Prix_Unit_HT]]+(Tableau1[[#This Row],[Prix_Unit_HT]]*VLOOKUP(Tableau1[[#This Row],[EAN]],Grille_Tarifs_Modulable!$B$10:$Q$204,16,FALSE)))</f>
        <v>358.8</v>
      </c>
      <c r="N1985" s="1">
        <v>1</v>
      </c>
      <c r="O1985" s="56">
        <f>ROUND(Tableau1[[#This Row],[Prix_Unit_HT]],2)*Tableau1[[#This Row],[Qte_commande]]</f>
        <v>299</v>
      </c>
      <c r="P1985" s="56">
        <f>ROUND(Tableau1[[#This Row],[Prix_Unit_TTC]],2)*Tableau1[[#This Row],[Qte_commande]]</f>
        <v>358.8</v>
      </c>
      <c r="R1985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</v>
      </c>
    </row>
    <row r="1986" spans="1:18" ht="14.7" customHeight="1" x14ac:dyDescent="0.25">
      <c r="A1986" s="2">
        <v>43902</v>
      </c>
      <c r="B1986" s="56" t="s">
        <v>1333</v>
      </c>
      <c r="C1986" s="1" t="s">
        <v>70</v>
      </c>
      <c r="D1986" s="1" t="s">
        <v>20</v>
      </c>
      <c r="E1986" s="193">
        <v>4079</v>
      </c>
      <c r="F1986" s="1" t="s">
        <v>1249</v>
      </c>
      <c r="G1986" s="1" t="s">
        <v>1163</v>
      </c>
      <c r="H1986" s="1" t="s">
        <v>1274</v>
      </c>
      <c r="I1986" s="1" t="s">
        <v>1217</v>
      </c>
      <c r="J1986" s="1">
        <v>100</v>
      </c>
      <c r="K1986" s="81" cm="1">
        <f t="array" ref="K1986">IFERROR(INDEX(Grille_Tarifs_Modulable!$B$2:$B$204,MATCH(Tableau1[[#This Row],[Designation]]&amp;Tableau1[[#This Row],[CL]],Grille_Tarifs_Modulable!$C$2:$C$204&amp;Grille_Tarifs_Modulable!$F$2:$F$204,0)),0)</f>
        <v>3257150410068</v>
      </c>
      <c r="L1986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14.738873999999999</v>
      </c>
      <c r="M1986" s="57">
        <f>IF(Tableau1[[#This Row],[Prix_Unit_HT]]=0,0,Tableau1[[#This Row],[Prix_Unit_HT]]+(Tableau1[[#This Row],[Prix_Unit_HT]]*VLOOKUP(Tableau1[[#This Row],[EAN]],Grille_Tarifs_Modulable!$B$10:$Q$204,16,FALSE)))</f>
        <v>17.6866488</v>
      </c>
      <c r="N1986" s="1">
        <v>60</v>
      </c>
      <c r="O1986" s="56">
        <f>ROUND(Tableau1[[#This Row],[Prix_Unit_HT]],2)*Tableau1[[#This Row],[Qte_commande]]</f>
        <v>884.4</v>
      </c>
      <c r="P1986" s="56">
        <f>ROUND(Tableau1[[#This Row],[Prix_Unit_TTC]],2)*Tableau1[[#This Row],[Qte_commande]]</f>
        <v>1061.4000000000001</v>
      </c>
      <c r="R1986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85.714285714285722</v>
      </c>
    </row>
    <row r="1987" spans="1:18" ht="14.7" customHeight="1" x14ac:dyDescent="0.25">
      <c r="A1987" s="2">
        <v>43902</v>
      </c>
      <c r="B1987" s="56" t="s">
        <v>1334</v>
      </c>
      <c r="C1987" s="1" t="s">
        <v>2</v>
      </c>
      <c r="D1987" s="1" t="s">
        <v>4</v>
      </c>
      <c r="E1987" s="193">
        <v>84114</v>
      </c>
      <c r="F1987" s="1" t="s">
        <v>1249</v>
      </c>
      <c r="G1987" s="1" t="s">
        <v>1163</v>
      </c>
      <c r="H1987" s="1" t="s">
        <v>1274</v>
      </c>
      <c r="I1987" s="1" t="s">
        <v>1175</v>
      </c>
      <c r="J1987" s="1">
        <v>70</v>
      </c>
      <c r="K1987" s="81" cm="1">
        <f t="array" ref="K1987">IFERROR(INDEX(Grille_Tarifs_Modulable!$B$2:$B$204,MATCH(Tableau1[[#This Row],[Designation]]&amp;Tableau1[[#This Row],[CL]],Grille_Tarifs_Modulable!$C$2:$C$204&amp;Grille_Tarifs_Modulable!$F$2:$F$204,0)),0)</f>
        <v>4067700013859</v>
      </c>
      <c r="L1987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987" s="57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987" s="1">
        <v>90</v>
      </c>
      <c r="O1987" s="56">
        <f>ROUND(Tableau1[[#This Row],[Prix_Unit_HT]],2)*Tableau1[[#This Row],[Qte_commande]]</f>
        <v>1254.5999999999999</v>
      </c>
      <c r="P1987" s="56">
        <f>ROUND(Tableau1[[#This Row],[Prix_Unit_TTC]],2)*Tableau1[[#This Row],[Qte_commande]]</f>
        <v>1505.7</v>
      </c>
      <c r="R1987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90</v>
      </c>
    </row>
    <row r="1988" spans="1:18" ht="14.7" customHeight="1" x14ac:dyDescent="0.25">
      <c r="A1988" s="2">
        <v>43902</v>
      </c>
      <c r="B1988" s="56" t="s">
        <v>1334</v>
      </c>
      <c r="C1988" s="1" t="s">
        <v>2</v>
      </c>
      <c r="D1988" s="1" t="s">
        <v>4</v>
      </c>
      <c r="E1988" s="193">
        <v>84114</v>
      </c>
      <c r="F1988" s="1" t="s">
        <v>1249</v>
      </c>
      <c r="G1988" s="1" t="s">
        <v>1163</v>
      </c>
      <c r="H1988" s="1" t="s">
        <v>1274</v>
      </c>
      <c r="I1988" s="1" t="s">
        <v>1197</v>
      </c>
      <c r="J1988" s="1">
        <v>70</v>
      </c>
      <c r="K1988" s="81" cm="1">
        <f t="array" ref="K1988">IFERROR(INDEX(Grille_Tarifs_Modulable!$B$2:$B$204,MATCH(Tableau1[[#This Row],[Designation]]&amp;Tableau1[[#This Row],[CL]],Grille_Tarifs_Modulable!$C$2:$C$204&amp;Grille_Tarifs_Modulable!$F$2:$F$204,0)),0)</f>
        <v>3257150107012</v>
      </c>
      <c r="L1988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988" s="57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988" s="1">
        <v>18</v>
      </c>
      <c r="O1988" s="56">
        <f>ROUND(Tableau1[[#This Row],[Prix_Unit_HT]],2)*Tableau1[[#This Row],[Qte_commande]]</f>
        <v>583.37999999999988</v>
      </c>
      <c r="P1988" s="56">
        <f>ROUND(Tableau1[[#This Row],[Prix_Unit_TTC]],2)*Tableau1[[#This Row],[Qte_commande]]</f>
        <v>700.02</v>
      </c>
      <c r="R1988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18</v>
      </c>
    </row>
    <row r="1989" spans="1:18" ht="14.7" customHeight="1" x14ac:dyDescent="0.25">
      <c r="A1989" s="2">
        <v>43902</v>
      </c>
      <c r="B1989" s="56" t="s">
        <v>1334</v>
      </c>
      <c r="C1989" s="1" t="s">
        <v>2</v>
      </c>
      <c r="D1989" s="1" t="s">
        <v>4</v>
      </c>
      <c r="E1989" s="193">
        <v>84114</v>
      </c>
      <c r="F1989" s="1" t="s">
        <v>1249</v>
      </c>
      <c r="G1989" s="1" t="s">
        <v>1163</v>
      </c>
      <c r="H1989" s="1" t="s">
        <v>1274</v>
      </c>
      <c r="I1989" s="1" t="s">
        <v>1226</v>
      </c>
      <c r="J1989" s="1">
        <v>70</v>
      </c>
      <c r="K1989" s="81" cm="1">
        <f t="array" ref="K1989">IFERROR(INDEX(Grille_Tarifs_Modulable!$B$2:$B$204,MATCH(Tableau1[[#This Row],[Designation]]&amp;Tableau1[[#This Row],[CL]],Grille_Tarifs_Modulable!$C$2:$C$204&amp;Grille_Tarifs_Modulable!$F$2:$F$204,0)),0)</f>
        <v>3257150673005</v>
      </c>
      <c r="L1989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989" s="57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989" s="1">
        <v>6</v>
      </c>
      <c r="O1989" s="56">
        <f>ROUND(Tableau1[[#This Row],[Prix_Unit_HT]],2)*Tableau1[[#This Row],[Qte_commande]]</f>
        <v>161.10000000000002</v>
      </c>
      <c r="P1989" s="56">
        <f>ROUND(Tableau1[[#This Row],[Prix_Unit_TTC]],2)*Tableau1[[#This Row],[Qte_commande]]</f>
        <v>193.32</v>
      </c>
      <c r="R1989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90" spans="1:18" ht="14.7" customHeight="1" x14ac:dyDescent="0.25">
      <c r="A1990" s="2">
        <v>43902</v>
      </c>
      <c r="B1990" s="56" t="s">
        <v>1334</v>
      </c>
      <c r="C1990" s="1" t="s">
        <v>2</v>
      </c>
      <c r="D1990" s="1" t="s">
        <v>4</v>
      </c>
      <c r="E1990" s="193">
        <v>84114</v>
      </c>
      <c r="F1990" s="1" t="s">
        <v>1249</v>
      </c>
      <c r="G1990" s="1" t="s">
        <v>1163</v>
      </c>
      <c r="H1990" s="1" t="s">
        <v>1274</v>
      </c>
      <c r="I1990" s="1" t="s">
        <v>1228</v>
      </c>
      <c r="J1990" s="1">
        <v>70</v>
      </c>
      <c r="K1990" s="81" cm="1">
        <f t="array" ref="K1990">IFERROR(INDEX(Grille_Tarifs_Modulable!$B$2:$B$204,MATCH(Tableau1[[#This Row],[Designation]]&amp;Tableau1[[#This Row],[CL]],Grille_Tarifs_Modulable!$C$2:$C$204&amp;Grille_Tarifs_Modulable!$F$2:$F$204,0)),0)</f>
        <v>3257150673043</v>
      </c>
      <c r="L1990" s="57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990" s="57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990" s="1">
        <v>6</v>
      </c>
      <c r="O1990" s="56">
        <f>ROUND(Tableau1[[#This Row],[Prix_Unit_HT]],2)*Tableau1[[#This Row],[Qte_commande]]</f>
        <v>140.57999999999998</v>
      </c>
      <c r="P1990" s="56">
        <f>ROUND(Tableau1[[#This Row],[Prix_Unit_TTC]],2)*Tableau1[[#This Row],[Qte_commande]]</f>
        <v>168.72</v>
      </c>
      <c r="R1990" s="57">
        <f>VALUE(IF(COUNTIF(Tableau1[[#This Row],[Type_Produit]],"*Boisson*"),PRODUCT(Tableau1[[#This Row],[CL]],Tableau1[[#This Row],[Qte_commande]])/100/0.7,IF(COUNTIF(Tableau1[[#This Row],[Type_Produit]],"*JGR*"),Tableau1[[#This Row],[Qte_commande]],0)))</f>
        <v>6.0000000000000009</v>
      </c>
    </row>
    <row r="1991" spans="1:18" ht="14.7" customHeight="1" x14ac:dyDescent="0.25">
      <c r="B1991" s="2"/>
    </row>
    <row r="1992" spans="1:18" ht="14.7" customHeight="1" x14ac:dyDescent="0.25">
      <c r="B1992" s="2"/>
    </row>
    <row r="1993" spans="1:18" ht="14.7" customHeight="1" x14ac:dyDescent="0.25">
      <c r="B1993" s="2"/>
    </row>
    <row r="1994" spans="1:18" ht="14.7" customHeight="1" x14ac:dyDescent="0.25">
      <c r="B1994" s="2"/>
    </row>
    <row r="1995" spans="1:18" ht="14.7" customHeight="1" x14ac:dyDescent="0.25">
      <c r="B1995" s="2"/>
    </row>
    <row r="1996" spans="1:18" ht="14.7" customHeight="1" x14ac:dyDescent="0.25">
      <c r="B1996" s="2"/>
    </row>
    <row r="1997" spans="1:18" ht="14.7" customHeight="1" x14ac:dyDescent="0.25">
      <c r="B1997" s="2"/>
    </row>
    <row r="1998" spans="1:18" ht="14.7" customHeight="1" x14ac:dyDescent="0.25">
      <c r="B1998" s="2"/>
    </row>
    <row r="1999" spans="1:18" ht="14.7" customHeight="1" x14ac:dyDescent="0.25">
      <c r="B1999" s="2"/>
    </row>
    <row r="2000" spans="1:18" ht="14.7" customHeight="1" x14ac:dyDescent="0.25">
      <c r="B2000" s="2"/>
    </row>
    <row r="2001" spans="2:2" ht="14.7" customHeight="1" x14ac:dyDescent="0.25">
      <c r="B2001" s="2"/>
    </row>
    <row r="2002" spans="2:2" ht="14.7" customHeight="1" x14ac:dyDescent="0.25">
      <c r="B2002" s="2"/>
    </row>
    <row r="2003" spans="2:2" ht="14.7" customHeight="1" x14ac:dyDescent="0.25">
      <c r="B2003" s="2"/>
    </row>
    <row r="2004" spans="2:2" ht="14.7" customHeight="1" x14ac:dyDescent="0.25">
      <c r="B2004" s="2"/>
    </row>
    <row r="2005" spans="2:2" ht="14.7" customHeight="1" x14ac:dyDescent="0.25">
      <c r="B2005" s="2"/>
    </row>
    <row r="2006" spans="2:2" ht="14.7" customHeight="1" x14ac:dyDescent="0.25">
      <c r="B2006" s="2"/>
    </row>
    <row r="2007" spans="2:2" ht="14.7" customHeight="1" x14ac:dyDescent="0.25">
      <c r="B2007" s="2"/>
    </row>
    <row r="2008" spans="2:2" ht="14.7" customHeight="1" x14ac:dyDescent="0.25">
      <c r="B2008" s="2"/>
    </row>
    <row r="2009" spans="2:2" ht="14.7" customHeight="1" x14ac:dyDescent="0.25">
      <c r="B2009" s="2"/>
    </row>
    <row r="2010" spans="2:2" ht="14.7" customHeight="1" x14ac:dyDescent="0.25">
      <c r="B2010" s="2"/>
    </row>
    <row r="2011" spans="2:2" ht="14.7" customHeight="1" x14ac:dyDescent="0.25">
      <c r="B2011" s="2"/>
    </row>
    <row r="2012" spans="2:2" ht="14.7" customHeight="1" x14ac:dyDescent="0.25">
      <c r="B2012" s="2"/>
    </row>
    <row r="2013" spans="2:2" ht="14.7" customHeight="1" x14ac:dyDescent="0.25">
      <c r="B2013" s="2"/>
    </row>
    <row r="2014" spans="2:2" ht="14.7" customHeight="1" x14ac:dyDescent="0.25">
      <c r="B2014" s="2"/>
    </row>
    <row r="2015" spans="2:2" ht="14.7" customHeight="1" x14ac:dyDescent="0.25">
      <c r="B2015" s="2"/>
    </row>
    <row r="2016" spans="2:2" ht="14.7" customHeight="1" x14ac:dyDescent="0.25">
      <c r="B2016" s="2"/>
    </row>
    <row r="2017" spans="2:2" ht="14.7" customHeight="1" x14ac:dyDescent="0.25">
      <c r="B2017" s="2"/>
    </row>
    <row r="2018" spans="2:2" ht="14.7" customHeight="1" x14ac:dyDescent="0.25">
      <c r="B2018" s="2"/>
    </row>
    <row r="2019" spans="2:2" ht="14.7" customHeight="1" x14ac:dyDescent="0.25">
      <c r="B2019" s="2"/>
    </row>
    <row r="2020" spans="2:2" ht="14.7" customHeight="1" x14ac:dyDescent="0.25">
      <c r="B2020" s="2"/>
    </row>
    <row r="2021" spans="2:2" ht="14.7" customHeight="1" x14ac:dyDescent="0.25">
      <c r="B2021" s="2"/>
    </row>
    <row r="2022" spans="2:2" ht="14.7" customHeight="1" x14ac:dyDescent="0.25">
      <c r="B2022" s="2"/>
    </row>
    <row r="2023" spans="2:2" ht="14.7" customHeight="1" x14ac:dyDescent="0.25">
      <c r="B2023" s="2"/>
    </row>
    <row r="2024" spans="2:2" ht="14.7" customHeight="1" x14ac:dyDescent="0.25">
      <c r="B2024" s="2"/>
    </row>
    <row r="2025" spans="2:2" ht="14.7" customHeight="1" x14ac:dyDescent="0.25">
      <c r="B2025" s="2"/>
    </row>
    <row r="2026" spans="2:2" ht="14.7" customHeight="1" x14ac:dyDescent="0.25">
      <c r="B2026" s="2"/>
    </row>
    <row r="2027" spans="2:2" ht="14.7" customHeight="1" x14ac:dyDescent="0.25">
      <c r="B2027" s="2"/>
    </row>
    <row r="2028" spans="2:2" ht="14.7" customHeight="1" x14ac:dyDescent="0.25">
      <c r="B2028" s="2"/>
    </row>
    <row r="2029" spans="2:2" ht="14.7" customHeight="1" x14ac:dyDescent="0.25">
      <c r="B2029" s="2"/>
    </row>
    <row r="2030" spans="2:2" ht="14.7" customHeight="1" x14ac:dyDescent="0.25">
      <c r="B2030" s="2"/>
    </row>
    <row r="2031" spans="2:2" ht="14.7" customHeight="1" x14ac:dyDescent="0.25">
      <c r="B2031" s="2"/>
    </row>
    <row r="2032" spans="2:2" ht="14.7" customHeight="1" x14ac:dyDescent="0.25">
      <c r="B2032" s="2"/>
    </row>
    <row r="2033" spans="2:2" ht="14.7" customHeight="1" x14ac:dyDescent="0.25">
      <c r="B2033" s="2"/>
    </row>
    <row r="2034" spans="2:2" ht="14.7" customHeight="1" x14ac:dyDescent="0.25">
      <c r="B2034" s="2"/>
    </row>
    <row r="2035" spans="2:2" ht="14.7" customHeight="1" x14ac:dyDescent="0.25">
      <c r="B2035" s="2"/>
    </row>
    <row r="2036" spans="2:2" ht="14.7" customHeight="1" x14ac:dyDescent="0.25">
      <c r="B2036" s="2"/>
    </row>
    <row r="2037" spans="2:2" ht="14.7" customHeight="1" x14ac:dyDescent="0.25">
      <c r="B2037" s="2"/>
    </row>
    <row r="2038" spans="2:2" ht="14.7" customHeight="1" x14ac:dyDescent="0.25">
      <c r="B2038" s="2"/>
    </row>
    <row r="2039" spans="2:2" ht="14.7" customHeight="1" x14ac:dyDescent="0.25">
      <c r="B2039" s="2"/>
    </row>
    <row r="2040" spans="2:2" ht="14.7" customHeight="1" x14ac:dyDescent="0.25">
      <c r="B2040" s="2"/>
    </row>
    <row r="2041" spans="2:2" ht="14.7" customHeight="1" x14ac:dyDescent="0.25">
      <c r="B2041" s="2"/>
    </row>
    <row r="2042" spans="2:2" ht="14.7" customHeight="1" x14ac:dyDescent="0.25">
      <c r="B2042" s="2"/>
    </row>
    <row r="2043" spans="2:2" ht="14.7" customHeight="1" x14ac:dyDescent="0.25">
      <c r="B2043" s="2"/>
    </row>
    <row r="2044" spans="2:2" ht="14.7" customHeight="1" x14ac:dyDescent="0.25">
      <c r="B2044" s="2"/>
    </row>
    <row r="2045" spans="2:2" ht="14.7" customHeight="1" x14ac:dyDescent="0.25">
      <c r="B2045" s="2"/>
    </row>
    <row r="2046" spans="2:2" ht="14.7" customHeight="1" x14ac:dyDescent="0.25">
      <c r="B2046" s="2"/>
    </row>
    <row r="2047" spans="2:2" ht="14.7" customHeight="1" x14ac:dyDescent="0.25">
      <c r="B2047" s="2"/>
    </row>
    <row r="2048" spans="2:2" ht="14.7" customHeight="1" x14ac:dyDescent="0.25">
      <c r="B2048" s="2"/>
    </row>
    <row r="2049" spans="2:2" ht="14.7" customHeight="1" x14ac:dyDescent="0.25">
      <c r="B2049" s="2"/>
    </row>
    <row r="2050" spans="2:2" ht="14.7" customHeight="1" x14ac:dyDescent="0.25">
      <c r="B2050" s="2"/>
    </row>
    <row r="2051" spans="2:2" ht="14.7" customHeight="1" x14ac:dyDescent="0.25">
      <c r="B2051" s="2"/>
    </row>
    <row r="2052" spans="2:2" ht="14.7" customHeight="1" x14ac:dyDescent="0.25">
      <c r="B2052" s="2"/>
    </row>
    <row r="2053" spans="2:2" ht="14.7" customHeight="1" x14ac:dyDescent="0.25">
      <c r="B2053" s="2"/>
    </row>
    <row r="2054" spans="2:2" ht="14.7" customHeight="1" x14ac:dyDescent="0.25">
      <c r="B2054" s="2"/>
    </row>
    <row r="2055" spans="2:2" ht="14.7" customHeight="1" x14ac:dyDescent="0.25">
      <c r="B2055" s="2"/>
    </row>
    <row r="2056" spans="2:2" ht="14.7" customHeight="1" x14ac:dyDescent="0.25">
      <c r="B2056" s="2"/>
    </row>
    <row r="2057" spans="2:2" ht="14.7" customHeight="1" x14ac:dyDescent="0.25">
      <c r="B2057" s="2"/>
    </row>
    <row r="2058" spans="2:2" ht="14.7" customHeight="1" x14ac:dyDescent="0.25">
      <c r="B2058" s="2"/>
    </row>
    <row r="2059" spans="2:2" ht="14.7" customHeight="1" x14ac:dyDescent="0.25">
      <c r="B2059" s="2"/>
    </row>
    <row r="2060" spans="2:2" ht="14.7" customHeight="1" x14ac:dyDescent="0.25">
      <c r="B2060" s="2"/>
    </row>
    <row r="2061" spans="2:2" ht="14.7" customHeight="1" x14ac:dyDescent="0.25">
      <c r="B2061" s="2"/>
    </row>
    <row r="2062" spans="2:2" ht="14.7" customHeight="1" x14ac:dyDescent="0.25">
      <c r="B2062" s="2"/>
    </row>
    <row r="2063" spans="2:2" ht="14.7" customHeight="1" x14ac:dyDescent="0.25">
      <c r="B2063" s="2"/>
    </row>
    <row r="2064" spans="2:2" ht="14.7" customHeight="1" x14ac:dyDescent="0.25">
      <c r="B2064" s="2"/>
    </row>
    <row r="2065" spans="2:2" ht="14.7" customHeight="1" x14ac:dyDescent="0.25">
      <c r="B2065" s="2"/>
    </row>
    <row r="2066" spans="2:2" ht="14.7" customHeight="1" x14ac:dyDescent="0.25">
      <c r="B2066" s="2"/>
    </row>
    <row r="2067" spans="2:2" ht="14.7" customHeight="1" x14ac:dyDescent="0.25">
      <c r="B2067" s="2"/>
    </row>
    <row r="2068" spans="2:2" ht="14.7" customHeight="1" x14ac:dyDescent="0.25">
      <c r="B2068" s="2"/>
    </row>
    <row r="2069" spans="2:2" ht="14.7" customHeight="1" x14ac:dyDescent="0.25">
      <c r="B2069" s="2"/>
    </row>
    <row r="2070" spans="2:2" ht="14.7" customHeight="1" x14ac:dyDescent="0.25">
      <c r="B2070" s="2"/>
    </row>
    <row r="2071" spans="2:2" ht="14.7" customHeight="1" x14ac:dyDescent="0.25">
      <c r="B2071" s="2"/>
    </row>
    <row r="2072" spans="2:2" ht="14.7" customHeight="1" x14ac:dyDescent="0.25">
      <c r="B2072" s="2"/>
    </row>
    <row r="2073" spans="2:2" ht="14.7" customHeight="1" x14ac:dyDescent="0.25">
      <c r="B2073" s="2"/>
    </row>
    <row r="2074" spans="2:2" ht="14.7" customHeight="1" x14ac:dyDescent="0.25">
      <c r="B2074" s="2"/>
    </row>
    <row r="2075" spans="2:2" ht="14.7" customHeight="1" x14ac:dyDescent="0.25">
      <c r="B2075" s="2"/>
    </row>
    <row r="2076" spans="2:2" ht="14.7" customHeight="1" x14ac:dyDescent="0.25">
      <c r="B2076" s="2"/>
    </row>
    <row r="2077" spans="2:2" ht="14.7" customHeight="1" x14ac:dyDescent="0.25">
      <c r="B2077" s="2"/>
    </row>
    <row r="2078" spans="2:2" ht="14.7" customHeight="1" x14ac:dyDescent="0.25">
      <c r="B2078" s="2"/>
    </row>
    <row r="2079" spans="2:2" ht="14.7" customHeight="1" x14ac:dyDescent="0.25">
      <c r="B2079" s="2"/>
    </row>
    <row r="2080" spans="2:2" ht="14.7" customHeight="1" x14ac:dyDescent="0.25">
      <c r="B2080" s="2"/>
    </row>
    <row r="2081" spans="2:2" ht="14.7" customHeight="1" x14ac:dyDescent="0.25">
      <c r="B2081" s="2"/>
    </row>
    <row r="2082" spans="2:2" ht="14.7" customHeight="1" x14ac:dyDescent="0.25">
      <c r="B2082" s="2"/>
    </row>
    <row r="2083" spans="2:2" ht="14.7" customHeight="1" x14ac:dyDescent="0.25">
      <c r="B2083" s="2"/>
    </row>
    <row r="2084" spans="2:2" ht="14.7" customHeight="1" x14ac:dyDescent="0.25">
      <c r="B2084" s="2"/>
    </row>
    <row r="2085" spans="2:2" ht="14.7" customHeight="1" x14ac:dyDescent="0.25">
      <c r="B2085" s="2"/>
    </row>
    <row r="2086" spans="2:2" ht="14.7" customHeight="1" x14ac:dyDescent="0.25">
      <c r="B2086" s="2"/>
    </row>
    <row r="2087" spans="2:2" ht="14.7" customHeight="1" x14ac:dyDescent="0.25">
      <c r="B2087" s="2"/>
    </row>
    <row r="2088" spans="2:2" ht="14.7" customHeight="1" x14ac:dyDescent="0.25">
      <c r="B2088" s="2"/>
    </row>
    <row r="2089" spans="2:2" ht="14.7" customHeight="1" x14ac:dyDescent="0.25">
      <c r="B2089" s="2"/>
    </row>
    <row r="2090" spans="2:2" ht="14.7" customHeight="1" x14ac:dyDescent="0.25">
      <c r="B2090" s="2"/>
    </row>
    <row r="2091" spans="2:2" ht="14.7" customHeight="1" x14ac:dyDescent="0.25">
      <c r="B2091" s="2"/>
    </row>
    <row r="2092" spans="2:2" ht="14.7" customHeight="1" x14ac:dyDescent="0.25">
      <c r="B2092" s="2"/>
    </row>
    <row r="2093" spans="2:2" ht="14.7" customHeight="1" x14ac:dyDescent="0.25">
      <c r="B2093" s="2"/>
    </row>
    <row r="2094" spans="2:2" ht="14.7" customHeight="1" x14ac:dyDescent="0.25">
      <c r="B2094" s="2"/>
    </row>
    <row r="2095" spans="2:2" ht="14.7" customHeight="1" x14ac:dyDescent="0.25">
      <c r="B2095" s="2"/>
    </row>
    <row r="2096" spans="2:2" ht="14.7" customHeight="1" x14ac:dyDescent="0.25">
      <c r="B2096" s="2"/>
    </row>
    <row r="2097" spans="2:2" ht="14.7" customHeight="1" x14ac:dyDescent="0.25">
      <c r="B2097" s="2"/>
    </row>
    <row r="2098" spans="2:2" ht="14.7" customHeight="1" x14ac:dyDescent="0.25">
      <c r="B2098" s="2"/>
    </row>
    <row r="2099" spans="2:2" ht="14.7" customHeight="1" x14ac:dyDescent="0.25">
      <c r="B2099" s="2"/>
    </row>
    <row r="2100" spans="2:2" ht="14.7" customHeight="1" x14ac:dyDescent="0.25">
      <c r="B2100" s="2"/>
    </row>
    <row r="2101" spans="2:2" ht="14.7" customHeight="1" x14ac:dyDescent="0.25">
      <c r="B2101" s="2"/>
    </row>
    <row r="2102" spans="2:2" ht="14.7" customHeight="1" x14ac:dyDescent="0.25">
      <c r="B2102" s="2"/>
    </row>
    <row r="2103" spans="2:2" ht="14.7" customHeight="1" x14ac:dyDescent="0.25">
      <c r="B2103" s="2"/>
    </row>
    <row r="2104" spans="2:2" ht="14.7" customHeight="1" x14ac:dyDescent="0.25">
      <c r="B2104" s="2"/>
    </row>
    <row r="2105" spans="2:2" ht="14.7" customHeight="1" x14ac:dyDescent="0.25">
      <c r="B2105" s="2"/>
    </row>
    <row r="2106" spans="2:2" ht="14.7" customHeight="1" x14ac:dyDescent="0.25">
      <c r="B2106" s="2"/>
    </row>
    <row r="2107" spans="2:2" ht="14.7" customHeight="1" x14ac:dyDescent="0.25">
      <c r="B2107" s="2"/>
    </row>
    <row r="2108" spans="2:2" ht="14.7" customHeight="1" x14ac:dyDescent="0.25">
      <c r="B2108" s="2"/>
    </row>
    <row r="2109" spans="2:2" ht="14.7" customHeight="1" x14ac:dyDescent="0.25">
      <c r="B2109" s="2"/>
    </row>
    <row r="2110" spans="2:2" ht="14.7" customHeight="1" x14ac:dyDescent="0.25">
      <c r="B2110" s="2"/>
    </row>
    <row r="2111" spans="2:2" ht="14.7" customHeight="1" x14ac:dyDescent="0.25">
      <c r="B2111" s="2"/>
    </row>
    <row r="2112" spans="2:2" ht="14.7" customHeight="1" x14ac:dyDescent="0.25">
      <c r="B2112" s="2"/>
    </row>
    <row r="2113" spans="2:2" ht="14.7" customHeight="1" x14ac:dyDescent="0.25">
      <c r="B2113" s="2"/>
    </row>
    <row r="2114" spans="2:2" ht="14.7" customHeight="1" x14ac:dyDescent="0.25">
      <c r="B2114" s="2"/>
    </row>
    <row r="2115" spans="2:2" ht="14.7" customHeight="1" x14ac:dyDescent="0.25">
      <c r="B2115" s="2"/>
    </row>
    <row r="2116" spans="2:2" ht="14.7" customHeight="1" x14ac:dyDescent="0.25">
      <c r="B2116" s="2"/>
    </row>
    <row r="2117" spans="2:2" ht="14.7" customHeight="1" x14ac:dyDescent="0.25">
      <c r="B2117" s="2"/>
    </row>
    <row r="2118" spans="2:2" ht="14.7" customHeight="1" x14ac:dyDescent="0.25">
      <c r="B2118" s="2"/>
    </row>
    <row r="2119" spans="2:2" ht="14.7" customHeight="1" x14ac:dyDescent="0.25">
      <c r="B2119" s="2"/>
    </row>
    <row r="2120" spans="2:2" ht="14.7" customHeight="1" x14ac:dyDescent="0.25">
      <c r="B2120" s="2"/>
    </row>
    <row r="2121" spans="2:2" ht="14.7" customHeight="1" x14ac:dyDescent="0.25">
      <c r="B2121" s="2"/>
    </row>
    <row r="2122" spans="2:2" ht="14.7" customHeight="1" x14ac:dyDescent="0.25">
      <c r="B2122" s="2"/>
    </row>
    <row r="2123" spans="2:2" ht="14.7" customHeight="1" x14ac:dyDescent="0.25">
      <c r="B2123" s="2"/>
    </row>
    <row r="2124" spans="2:2" ht="14.7" customHeight="1" x14ac:dyDescent="0.25">
      <c r="B2124" s="2"/>
    </row>
    <row r="2125" spans="2:2" ht="14.7" customHeight="1" x14ac:dyDescent="0.25">
      <c r="B2125" s="2"/>
    </row>
    <row r="2126" spans="2:2" ht="14.7" customHeight="1" x14ac:dyDescent="0.25">
      <c r="B2126" s="2"/>
    </row>
    <row r="2127" spans="2:2" ht="14.7" customHeight="1" x14ac:dyDescent="0.25">
      <c r="B2127" s="2"/>
    </row>
    <row r="2128" spans="2:2" ht="14.7" customHeight="1" x14ac:dyDescent="0.25">
      <c r="B2128" s="2"/>
    </row>
    <row r="2129" spans="2:2" ht="14.7" customHeight="1" x14ac:dyDescent="0.25">
      <c r="B2129" s="2"/>
    </row>
    <row r="2130" spans="2:2" ht="14.7" customHeight="1" x14ac:dyDescent="0.25">
      <c r="B2130" s="2"/>
    </row>
    <row r="2131" spans="2:2" ht="14.7" customHeight="1" x14ac:dyDescent="0.25">
      <c r="B2131" s="2"/>
    </row>
    <row r="2132" spans="2:2" ht="14.7" customHeight="1" x14ac:dyDescent="0.25">
      <c r="B2132" s="2"/>
    </row>
    <row r="2133" spans="2:2" ht="14.7" customHeight="1" x14ac:dyDescent="0.25">
      <c r="B2133" s="2"/>
    </row>
    <row r="2134" spans="2:2" ht="14.7" customHeight="1" x14ac:dyDescent="0.25">
      <c r="B2134" s="2"/>
    </row>
    <row r="2135" spans="2:2" ht="14.7" customHeight="1" x14ac:dyDescent="0.25">
      <c r="B2135" s="2"/>
    </row>
    <row r="2136" spans="2:2" ht="14.7" customHeight="1" x14ac:dyDescent="0.25">
      <c r="B2136" s="2"/>
    </row>
    <row r="2137" spans="2:2" ht="14.7" customHeight="1" x14ac:dyDescent="0.25">
      <c r="B2137" s="2"/>
    </row>
    <row r="2138" spans="2:2" ht="14.7" customHeight="1" x14ac:dyDescent="0.25">
      <c r="B2138" s="2"/>
    </row>
    <row r="2139" spans="2:2" ht="14.7" customHeight="1" x14ac:dyDescent="0.25">
      <c r="B2139" s="2"/>
    </row>
    <row r="2140" spans="2:2" ht="14.7" customHeight="1" x14ac:dyDescent="0.25">
      <c r="B2140" s="2"/>
    </row>
    <row r="2141" spans="2:2" ht="14.7" customHeight="1" x14ac:dyDescent="0.25">
      <c r="B2141" s="2"/>
    </row>
    <row r="2142" spans="2:2" ht="14.7" customHeight="1" x14ac:dyDescent="0.25">
      <c r="B2142" s="2"/>
    </row>
    <row r="2143" spans="2:2" ht="14.7" customHeight="1" x14ac:dyDescent="0.25">
      <c r="B2143" s="2"/>
    </row>
    <row r="2144" spans="2:2" ht="14.7" customHeight="1" x14ac:dyDescent="0.25">
      <c r="B2144" s="2"/>
    </row>
    <row r="2145" spans="2:2" ht="14.7" customHeight="1" x14ac:dyDescent="0.25">
      <c r="B2145" s="2"/>
    </row>
    <row r="2146" spans="2:2" ht="14.7" customHeight="1" x14ac:dyDescent="0.25">
      <c r="B2146" s="2"/>
    </row>
    <row r="2147" spans="2:2" ht="14.7" customHeight="1" x14ac:dyDescent="0.25">
      <c r="B2147" s="2"/>
    </row>
    <row r="2148" spans="2:2" ht="14.7" customHeight="1" x14ac:dyDescent="0.25">
      <c r="B2148" s="2"/>
    </row>
    <row r="2149" spans="2:2" ht="14.7" customHeight="1" x14ac:dyDescent="0.25">
      <c r="B2149" s="2"/>
    </row>
    <row r="2150" spans="2:2" ht="14.7" customHeight="1" x14ac:dyDescent="0.25">
      <c r="B2150" s="2"/>
    </row>
    <row r="2151" spans="2:2" ht="14.7" customHeight="1" x14ac:dyDescent="0.25">
      <c r="B2151" s="2"/>
    </row>
    <row r="2152" spans="2:2" ht="14.7" customHeight="1" x14ac:dyDescent="0.25">
      <c r="B2152" s="2"/>
    </row>
    <row r="2153" spans="2:2" ht="14.7" customHeight="1" x14ac:dyDescent="0.25">
      <c r="B2153" s="2"/>
    </row>
    <row r="2154" spans="2:2" ht="14.7" customHeight="1" x14ac:dyDescent="0.25">
      <c r="B2154" s="2"/>
    </row>
    <row r="2155" spans="2:2" ht="14.7" customHeight="1" x14ac:dyDescent="0.25">
      <c r="B2155" s="2"/>
    </row>
    <row r="2156" spans="2:2" ht="14.7" customHeight="1" x14ac:dyDescent="0.25">
      <c r="B2156" s="2"/>
    </row>
    <row r="2157" spans="2:2" ht="14.7" customHeight="1" x14ac:dyDescent="0.25">
      <c r="B2157" s="2"/>
    </row>
    <row r="2158" spans="2:2" ht="14.7" customHeight="1" x14ac:dyDescent="0.25">
      <c r="B2158" s="2"/>
    </row>
    <row r="2159" spans="2:2" ht="14.7" customHeight="1" x14ac:dyDescent="0.25">
      <c r="B2159" s="2"/>
    </row>
    <row r="2160" spans="2:2" ht="14.7" customHeight="1" x14ac:dyDescent="0.25">
      <c r="B2160" s="2"/>
    </row>
    <row r="2161" spans="2:2" ht="14.7" customHeight="1" x14ac:dyDescent="0.25">
      <c r="B2161" s="2"/>
    </row>
    <row r="2162" spans="2:2" ht="14.7" customHeight="1" x14ac:dyDescent="0.25">
      <c r="B2162" s="2"/>
    </row>
    <row r="2163" spans="2:2" ht="14.7" customHeight="1" x14ac:dyDescent="0.25">
      <c r="B2163" s="2"/>
    </row>
    <row r="2164" spans="2:2" ht="14.7" customHeight="1" x14ac:dyDescent="0.25">
      <c r="B2164" s="2"/>
    </row>
    <row r="2165" spans="2:2" ht="14.7" customHeight="1" x14ac:dyDescent="0.25">
      <c r="B2165" s="2"/>
    </row>
    <row r="2166" spans="2:2" ht="14.7" customHeight="1" x14ac:dyDescent="0.25">
      <c r="B2166" s="2"/>
    </row>
    <row r="2167" spans="2:2" ht="14.7" customHeight="1" x14ac:dyDescent="0.25">
      <c r="B2167" s="2"/>
    </row>
    <row r="2168" spans="2:2" ht="14.7" customHeight="1" x14ac:dyDescent="0.25">
      <c r="B2168" s="2"/>
    </row>
    <row r="2169" spans="2:2" ht="14.7" customHeight="1" x14ac:dyDescent="0.25">
      <c r="B2169" s="2"/>
    </row>
    <row r="2170" spans="2:2" ht="14.7" customHeight="1" x14ac:dyDescent="0.25">
      <c r="B2170" s="2"/>
    </row>
    <row r="2171" spans="2:2" ht="14.7" customHeight="1" x14ac:dyDescent="0.25">
      <c r="B2171" s="2"/>
    </row>
    <row r="2172" spans="2:2" ht="14.7" customHeight="1" x14ac:dyDescent="0.25">
      <c r="B2172" s="2"/>
    </row>
    <row r="2173" spans="2:2" ht="14.7" customHeight="1" x14ac:dyDescent="0.25">
      <c r="B2173" s="2"/>
    </row>
    <row r="2174" spans="2:2" ht="14.7" customHeight="1" x14ac:dyDescent="0.25">
      <c r="B2174" s="2"/>
    </row>
    <row r="2175" spans="2:2" ht="14.7" customHeight="1" x14ac:dyDescent="0.25">
      <c r="B2175" s="2"/>
    </row>
    <row r="2176" spans="2:2" ht="14.7" customHeight="1" x14ac:dyDescent="0.25">
      <c r="B2176" s="2"/>
    </row>
    <row r="2177" spans="2:2" ht="14.7" customHeight="1" x14ac:dyDescent="0.25">
      <c r="B2177" s="2"/>
    </row>
    <row r="2178" spans="2:2" ht="14.7" customHeight="1" x14ac:dyDescent="0.25">
      <c r="B2178" s="2"/>
    </row>
    <row r="2179" spans="2:2" ht="14.7" customHeight="1" x14ac:dyDescent="0.25">
      <c r="B2179" s="2"/>
    </row>
    <row r="2180" spans="2:2" ht="14.7" customHeight="1" x14ac:dyDescent="0.25">
      <c r="B2180" s="2"/>
    </row>
    <row r="2181" spans="2:2" ht="14.7" customHeight="1" x14ac:dyDescent="0.25">
      <c r="B2181" s="2"/>
    </row>
    <row r="2182" spans="2:2" ht="14.7" customHeight="1" x14ac:dyDescent="0.25">
      <c r="B2182" s="2"/>
    </row>
    <row r="2183" spans="2:2" ht="14.7" customHeight="1" x14ac:dyDescent="0.25">
      <c r="B2183" s="2"/>
    </row>
    <row r="2184" spans="2:2" ht="14.7" customHeight="1" x14ac:dyDescent="0.25">
      <c r="B2184" s="2"/>
    </row>
    <row r="2185" spans="2:2" ht="14.7" customHeight="1" x14ac:dyDescent="0.25">
      <c r="B2185" s="2"/>
    </row>
    <row r="2186" spans="2:2" ht="14.7" customHeight="1" x14ac:dyDescent="0.25">
      <c r="B2186" s="2"/>
    </row>
    <row r="2187" spans="2:2" ht="14.7" customHeight="1" x14ac:dyDescent="0.25">
      <c r="B2187" s="2"/>
    </row>
    <row r="2188" spans="2:2" ht="14.7" customHeight="1" x14ac:dyDescent="0.25">
      <c r="B2188" s="2"/>
    </row>
    <row r="2189" spans="2:2" ht="14.7" customHeight="1" x14ac:dyDescent="0.25">
      <c r="B2189" s="2"/>
    </row>
    <row r="2190" spans="2:2" ht="14.7" customHeight="1" x14ac:dyDescent="0.25">
      <c r="B2190" s="2"/>
    </row>
    <row r="2191" spans="2:2" ht="14.7" customHeight="1" x14ac:dyDescent="0.25">
      <c r="B2191" s="2"/>
    </row>
    <row r="2192" spans="2:2" ht="14.7" customHeight="1" x14ac:dyDescent="0.25">
      <c r="B2192" s="2"/>
    </row>
    <row r="2193" spans="2:2" ht="14.7" customHeight="1" x14ac:dyDescent="0.25">
      <c r="B2193" s="2"/>
    </row>
    <row r="2194" spans="2:2" ht="14.7" customHeight="1" x14ac:dyDescent="0.25">
      <c r="B2194" s="2"/>
    </row>
    <row r="2195" spans="2:2" ht="14.7" customHeight="1" x14ac:dyDescent="0.25">
      <c r="B2195" s="2"/>
    </row>
    <row r="2196" spans="2:2" ht="14.7" customHeight="1" x14ac:dyDescent="0.25">
      <c r="B2196" s="2"/>
    </row>
    <row r="2197" spans="2:2" ht="14.7" customHeight="1" x14ac:dyDescent="0.25">
      <c r="B2197" s="2"/>
    </row>
    <row r="2198" spans="2:2" ht="14.7" customHeight="1" x14ac:dyDescent="0.25">
      <c r="B2198" s="2"/>
    </row>
    <row r="2199" spans="2:2" ht="14.7" customHeight="1" x14ac:dyDescent="0.25">
      <c r="B2199" s="2"/>
    </row>
    <row r="2200" spans="2:2" ht="14.7" customHeight="1" x14ac:dyDescent="0.25">
      <c r="B2200" s="2"/>
    </row>
    <row r="2201" spans="2:2" ht="14.7" customHeight="1" x14ac:dyDescent="0.25">
      <c r="B2201" s="2"/>
    </row>
    <row r="2202" spans="2:2" ht="14.7" customHeight="1" x14ac:dyDescent="0.25">
      <c r="B2202" s="2"/>
    </row>
    <row r="2203" spans="2:2" ht="14.7" customHeight="1" x14ac:dyDescent="0.25">
      <c r="B2203" s="2"/>
    </row>
    <row r="2204" spans="2:2" ht="14.7" customHeight="1" x14ac:dyDescent="0.25">
      <c r="B2204" s="2"/>
    </row>
    <row r="2205" spans="2:2" ht="14.7" customHeight="1" x14ac:dyDescent="0.25">
      <c r="B2205" s="2"/>
    </row>
    <row r="2206" spans="2:2" ht="14.7" customHeight="1" x14ac:dyDescent="0.25">
      <c r="B2206" s="2"/>
    </row>
    <row r="2207" spans="2:2" ht="14.7" customHeight="1" x14ac:dyDescent="0.25">
      <c r="B2207" s="2"/>
    </row>
    <row r="2208" spans="2:2" ht="14.7" customHeight="1" x14ac:dyDescent="0.25">
      <c r="B2208" s="2"/>
    </row>
    <row r="2209" spans="2:2" ht="14.7" customHeight="1" x14ac:dyDescent="0.25">
      <c r="B2209" s="2"/>
    </row>
    <row r="2210" spans="2:2" ht="14.7" customHeight="1" x14ac:dyDescent="0.25">
      <c r="B2210" s="2"/>
    </row>
    <row r="2211" spans="2:2" ht="14.7" customHeight="1" x14ac:dyDescent="0.25">
      <c r="B2211" s="2"/>
    </row>
    <row r="2212" spans="2:2" ht="14.7" customHeight="1" x14ac:dyDescent="0.25">
      <c r="B2212" s="2"/>
    </row>
    <row r="2213" spans="2:2" ht="14.7" customHeight="1" x14ac:dyDescent="0.25">
      <c r="B2213" s="2"/>
    </row>
    <row r="2214" spans="2:2" ht="14.7" customHeight="1" x14ac:dyDescent="0.25">
      <c r="B2214" s="2"/>
    </row>
    <row r="2215" spans="2:2" ht="14.7" customHeight="1" x14ac:dyDescent="0.25">
      <c r="B2215" s="2"/>
    </row>
    <row r="2216" spans="2:2" ht="14.7" customHeight="1" x14ac:dyDescent="0.25">
      <c r="B2216" s="2"/>
    </row>
    <row r="2217" spans="2:2" ht="14.7" customHeight="1" x14ac:dyDescent="0.25">
      <c r="B2217" s="2"/>
    </row>
    <row r="2218" spans="2:2" ht="14.7" customHeight="1" x14ac:dyDescent="0.25">
      <c r="B2218" s="2"/>
    </row>
    <row r="2219" spans="2:2" ht="14.7" customHeight="1" x14ac:dyDescent="0.25">
      <c r="B2219" s="2"/>
    </row>
    <row r="2220" spans="2:2" ht="14.7" customHeight="1" x14ac:dyDescent="0.25">
      <c r="B2220" s="2"/>
    </row>
    <row r="2221" spans="2:2" ht="14.7" customHeight="1" x14ac:dyDescent="0.25">
      <c r="B2221" s="2"/>
    </row>
    <row r="2222" spans="2:2" ht="14.7" customHeight="1" x14ac:dyDescent="0.25">
      <c r="B2222" s="2"/>
    </row>
    <row r="2223" spans="2:2" ht="14.7" customHeight="1" x14ac:dyDescent="0.25">
      <c r="B2223" s="2"/>
    </row>
    <row r="2224" spans="2:2" ht="14.7" customHeight="1" x14ac:dyDescent="0.25">
      <c r="B2224" s="2"/>
    </row>
    <row r="2225" spans="2:2" ht="14.7" customHeight="1" x14ac:dyDescent="0.25">
      <c r="B2225" s="2"/>
    </row>
    <row r="2226" spans="2:2" ht="14.7" customHeight="1" x14ac:dyDescent="0.25">
      <c r="B2226" s="2"/>
    </row>
    <row r="2227" spans="2:2" ht="14.7" customHeight="1" x14ac:dyDescent="0.25">
      <c r="B2227" s="2"/>
    </row>
    <row r="2228" spans="2:2" ht="14.7" customHeight="1" x14ac:dyDescent="0.25">
      <c r="B2228" s="2"/>
    </row>
    <row r="2229" spans="2:2" ht="14.7" customHeight="1" x14ac:dyDescent="0.25">
      <c r="B2229" s="2"/>
    </row>
    <row r="2230" spans="2:2" ht="14.7" customHeight="1" x14ac:dyDescent="0.25">
      <c r="B2230" s="2"/>
    </row>
    <row r="2231" spans="2:2" ht="14.7" customHeight="1" x14ac:dyDescent="0.25">
      <c r="B2231" s="2"/>
    </row>
    <row r="2232" spans="2:2" ht="14.7" customHeight="1" x14ac:dyDescent="0.25">
      <c r="B2232" s="2"/>
    </row>
    <row r="2233" spans="2:2" ht="14.7" customHeight="1" x14ac:dyDescent="0.25">
      <c r="B2233" s="2"/>
    </row>
    <row r="2234" spans="2:2" ht="14.7" customHeight="1" x14ac:dyDescent="0.25">
      <c r="B2234" s="2"/>
    </row>
    <row r="2235" spans="2:2" ht="14.7" customHeight="1" x14ac:dyDescent="0.25">
      <c r="B2235" s="2"/>
    </row>
    <row r="2236" spans="2:2" ht="14.7" customHeight="1" x14ac:dyDescent="0.25">
      <c r="B2236" s="2"/>
    </row>
    <row r="2237" spans="2:2" ht="14.7" customHeight="1" x14ac:dyDescent="0.25">
      <c r="B2237" s="2"/>
    </row>
    <row r="2238" spans="2:2" ht="14.7" customHeight="1" x14ac:dyDescent="0.25">
      <c r="B2238" s="2"/>
    </row>
    <row r="2239" spans="2:2" ht="14.7" customHeight="1" x14ac:dyDescent="0.25">
      <c r="B2239" s="2"/>
    </row>
    <row r="2240" spans="2:2" ht="14.7" customHeight="1" x14ac:dyDescent="0.25">
      <c r="B2240" s="2"/>
    </row>
    <row r="2241" spans="2:2" ht="14.7" customHeight="1" x14ac:dyDescent="0.25">
      <c r="B2241" s="2"/>
    </row>
    <row r="2242" spans="2:2" ht="14.7" customHeight="1" x14ac:dyDescent="0.25">
      <c r="B2242" s="2"/>
    </row>
    <row r="2243" spans="2:2" ht="14.7" customHeight="1" x14ac:dyDescent="0.25">
      <c r="B2243" s="2"/>
    </row>
    <row r="2244" spans="2:2" ht="14.7" customHeight="1" x14ac:dyDescent="0.25">
      <c r="B2244" s="2"/>
    </row>
    <row r="2245" spans="2:2" ht="14.7" customHeight="1" x14ac:dyDescent="0.25">
      <c r="B2245" s="2"/>
    </row>
    <row r="2246" spans="2:2" ht="14.7" customHeight="1" x14ac:dyDescent="0.25">
      <c r="B2246" s="2"/>
    </row>
    <row r="2247" spans="2:2" ht="14.7" customHeight="1" x14ac:dyDescent="0.25">
      <c r="B2247" s="2"/>
    </row>
    <row r="2248" spans="2:2" ht="14.7" customHeight="1" x14ac:dyDescent="0.25">
      <c r="B2248" s="2"/>
    </row>
    <row r="2249" spans="2:2" ht="14.7" customHeight="1" x14ac:dyDescent="0.25">
      <c r="B2249" s="2"/>
    </row>
    <row r="2250" spans="2:2" ht="14.7" customHeight="1" x14ac:dyDescent="0.25">
      <c r="B2250" s="2"/>
    </row>
    <row r="2251" spans="2:2" ht="14.7" customHeight="1" x14ac:dyDescent="0.25">
      <c r="B2251" s="2"/>
    </row>
    <row r="2252" spans="2:2" ht="14.7" customHeight="1" x14ac:dyDescent="0.25">
      <c r="B2252" s="2"/>
    </row>
    <row r="2253" spans="2:2" ht="14.7" customHeight="1" x14ac:dyDescent="0.25">
      <c r="B2253" s="2"/>
    </row>
    <row r="2254" spans="2:2" ht="14.7" customHeight="1" x14ac:dyDescent="0.25">
      <c r="B2254" s="2"/>
    </row>
    <row r="2255" spans="2:2" ht="14.7" customHeight="1" x14ac:dyDescent="0.25">
      <c r="B2255" s="2"/>
    </row>
    <row r="2256" spans="2:2" ht="14.7" customHeight="1" x14ac:dyDescent="0.25">
      <c r="B2256" s="2"/>
    </row>
    <row r="2257" spans="2:2" ht="14.7" customHeight="1" x14ac:dyDescent="0.25">
      <c r="B2257" s="2"/>
    </row>
    <row r="2258" spans="2:2" ht="14.7" customHeight="1" x14ac:dyDescent="0.25">
      <c r="B2258" s="2"/>
    </row>
    <row r="2259" spans="2:2" ht="14.7" customHeight="1" x14ac:dyDescent="0.25">
      <c r="B2259" s="2"/>
    </row>
    <row r="2260" spans="2:2" ht="14.7" customHeight="1" x14ac:dyDescent="0.25">
      <c r="B2260" s="2"/>
    </row>
    <row r="2261" spans="2:2" ht="14.7" customHeight="1" x14ac:dyDescent="0.25">
      <c r="B2261" s="2"/>
    </row>
    <row r="2262" spans="2:2" ht="14.7" customHeight="1" x14ac:dyDescent="0.25">
      <c r="B2262" s="2"/>
    </row>
    <row r="2263" spans="2:2" ht="14.7" customHeight="1" x14ac:dyDescent="0.25">
      <c r="B2263" s="2"/>
    </row>
    <row r="2264" spans="2:2" ht="14.7" customHeight="1" x14ac:dyDescent="0.25">
      <c r="B2264" s="2"/>
    </row>
    <row r="2265" spans="2:2" ht="14.7" customHeight="1" x14ac:dyDescent="0.25">
      <c r="B2265" s="2"/>
    </row>
    <row r="2266" spans="2:2" ht="14.7" customHeight="1" x14ac:dyDescent="0.25">
      <c r="B2266" s="2"/>
    </row>
    <row r="2267" spans="2:2" ht="14.7" customHeight="1" x14ac:dyDescent="0.25">
      <c r="B2267" s="2"/>
    </row>
    <row r="2268" spans="2:2" ht="14.7" customHeight="1" x14ac:dyDescent="0.25">
      <c r="B2268" s="2"/>
    </row>
    <row r="2269" spans="2:2" ht="14.7" customHeight="1" x14ac:dyDescent="0.25">
      <c r="B2269" s="2"/>
    </row>
    <row r="2270" spans="2:2" ht="14.7" customHeight="1" x14ac:dyDescent="0.25">
      <c r="B2270" s="2"/>
    </row>
    <row r="2271" spans="2:2" ht="14.7" customHeight="1" x14ac:dyDescent="0.25">
      <c r="B2271" s="2"/>
    </row>
    <row r="2272" spans="2:2" ht="14.7" customHeight="1" x14ac:dyDescent="0.25">
      <c r="B2272" s="2"/>
    </row>
    <row r="2273" spans="2:2" ht="14.7" customHeight="1" x14ac:dyDescent="0.25">
      <c r="B2273" s="2"/>
    </row>
    <row r="2274" spans="2:2" ht="14.7" customHeight="1" x14ac:dyDescent="0.25">
      <c r="B2274" s="2"/>
    </row>
    <row r="2275" spans="2:2" ht="14.7" customHeight="1" x14ac:dyDescent="0.25">
      <c r="B2275" s="2"/>
    </row>
    <row r="2276" spans="2:2" ht="14.7" customHeight="1" x14ac:dyDescent="0.25">
      <c r="B2276" s="2"/>
    </row>
    <row r="2277" spans="2:2" ht="14.7" customHeight="1" x14ac:dyDescent="0.25">
      <c r="B2277" s="2"/>
    </row>
    <row r="2278" spans="2:2" ht="14.7" customHeight="1" x14ac:dyDescent="0.25">
      <c r="B2278" s="2"/>
    </row>
    <row r="2279" spans="2:2" ht="14.7" customHeight="1" x14ac:dyDescent="0.25">
      <c r="B2279" s="2"/>
    </row>
    <row r="2280" spans="2:2" ht="14.7" customHeight="1" x14ac:dyDescent="0.25">
      <c r="B2280" s="2"/>
    </row>
    <row r="2281" spans="2:2" ht="14.7" customHeight="1" x14ac:dyDescent="0.25">
      <c r="B2281" s="2"/>
    </row>
    <row r="2282" spans="2:2" ht="14.7" customHeight="1" x14ac:dyDescent="0.25">
      <c r="B2282" s="2"/>
    </row>
    <row r="2283" spans="2:2" ht="14.7" customHeight="1" x14ac:dyDescent="0.25">
      <c r="B2283" s="2"/>
    </row>
    <row r="2284" spans="2:2" ht="14.7" customHeight="1" x14ac:dyDescent="0.25">
      <c r="B2284" s="2"/>
    </row>
    <row r="2285" spans="2:2" ht="14.7" customHeight="1" x14ac:dyDescent="0.25">
      <c r="B2285" s="2"/>
    </row>
    <row r="2286" spans="2:2" ht="14.7" customHeight="1" x14ac:dyDescent="0.25">
      <c r="B2286" s="2"/>
    </row>
    <row r="2287" spans="2:2" ht="14.7" customHeight="1" x14ac:dyDescent="0.25">
      <c r="B2287" s="2"/>
    </row>
    <row r="2288" spans="2:2" ht="14.7" customHeight="1" x14ac:dyDescent="0.25">
      <c r="B2288" s="2"/>
    </row>
    <row r="2289" spans="2:2" ht="14.7" customHeight="1" x14ac:dyDescent="0.25">
      <c r="B2289" s="2"/>
    </row>
    <row r="2290" spans="2:2" ht="14.7" customHeight="1" x14ac:dyDescent="0.25">
      <c r="B2290" s="2"/>
    </row>
    <row r="2291" spans="2:2" ht="14.7" customHeight="1" x14ac:dyDescent="0.25">
      <c r="B2291" s="2"/>
    </row>
    <row r="2292" spans="2:2" ht="14.7" customHeight="1" x14ac:dyDescent="0.25">
      <c r="B2292" s="2"/>
    </row>
    <row r="2293" spans="2:2" ht="14.7" customHeight="1" x14ac:dyDescent="0.25">
      <c r="B2293" s="2"/>
    </row>
    <row r="2294" spans="2:2" ht="14.7" customHeight="1" x14ac:dyDescent="0.25">
      <c r="B2294" s="2"/>
    </row>
    <row r="2295" spans="2:2" ht="14.7" customHeight="1" x14ac:dyDescent="0.25">
      <c r="B2295" s="2"/>
    </row>
    <row r="2296" spans="2:2" ht="14.7" customHeight="1" x14ac:dyDescent="0.25">
      <c r="B2296" s="2"/>
    </row>
    <row r="2297" spans="2:2" ht="14.7" customHeight="1" x14ac:dyDescent="0.25">
      <c r="B2297" s="2"/>
    </row>
    <row r="2298" spans="2:2" ht="14.7" customHeight="1" x14ac:dyDescent="0.25">
      <c r="B2298" s="2"/>
    </row>
    <row r="2299" spans="2:2" ht="14.7" customHeight="1" x14ac:dyDescent="0.25">
      <c r="B2299" s="2"/>
    </row>
    <row r="2300" spans="2:2" ht="14.7" customHeight="1" x14ac:dyDescent="0.25">
      <c r="B2300" s="2"/>
    </row>
    <row r="2301" spans="2:2" ht="14.7" customHeight="1" x14ac:dyDescent="0.25">
      <c r="B2301" s="2"/>
    </row>
    <row r="2302" spans="2:2" ht="14.7" customHeight="1" x14ac:dyDescent="0.25">
      <c r="B2302" s="2"/>
    </row>
    <row r="2303" spans="2:2" ht="14.7" customHeight="1" x14ac:dyDescent="0.25">
      <c r="B2303" s="2"/>
    </row>
    <row r="2304" spans="2:2" ht="14.7" customHeight="1" x14ac:dyDescent="0.25">
      <c r="B2304" s="2"/>
    </row>
    <row r="2305" spans="2:2" ht="14.7" customHeight="1" x14ac:dyDescent="0.25">
      <c r="B2305" s="2"/>
    </row>
    <row r="2306" spans="2:2" ht="14.7" customHeight="1" x14ac:dyDescent="0.25">
      <c r="B2306" s="2"/>
    </row>
    <row r="2307" spans="2:2" ht="14.7" customHeight="1" x14ac:dyDescent="0.25">
      <c r="B2307" s="2"/>
    </row>
    <row r="2308" spans="2:2" ht="14.7" customHeight="1" x14ac:dyDescent="0.25">
      <c r="B2308" s="2"/>
    </row>
    <row r="2309" spans="2:2" ht="14.7" customHeight="1" x14ac:dyDescent="0.25">
      <c r="B2309" s="2"/>
    </row>
    <row r="2310" spans="2:2" ht="14.7" customHeight="1" x14ac:dyDescent="0.25">
      <c r="B2310" s="2"/>
    </row>
    <row r="2311" spans="2:2" ht="14.7" customHeight="1" x14ac:dyDescent="0.25">
      <c r="B2311" s="2"/>
    </row>
    <row r="2312" spans="2:2" ht="14.7" customHeight="1" x14ac:dyDescent="0.25">
      <c r="B2312" s="2"/>
    </row>
    <row r="2313" spans="2:2" ht="14.7" customHeight="1" x14ac:dyDescent="0.25">
      <c r="B2313" s="2"/>
    </row>
    <row r="2314" spans="2:2" ht="14.7" customHeight="1" x14ac:dyDescent="0.25">
      <c r="B2314" s="2"/>
    </row>
    <row r="2315" spans="2:2" ht="14.7" customHeight="1" x14ac:dyDescent="0.25">
      <c r="B2315" s="2"/>
    </row>
    <row r="2316" spans="2:2" ht="14.7" customHeight="1" x14ac:dyDescent="0.25">
      <c r="B2316" s="2"/>
    </row>
    <row r="2317" spans="2:2" ht="14.7" customHeight="1" x14ac:dyDescent="0.25">
      <c r="B2317" s="2"/>
    </row>
    <row r="2318" spans="2:2" ht="14.7" customHeight="1" x14ac:dyDescent="0.25">
      <c r="B2318" s="2"/>
    </row>
    <row r="2319" spans="2:2" ht="14.7" customHeight="1" x14ac:dyDescent="0.25">
      <c r="B2319" s="2"/>
    </row>
    <row r="2320" spans="2:2" ht="14.7" customHeight="1" x14ac:dyDescent="0.25">
      <c r="B2320" s="2"/>
    </row>
    <row r="2321" spans="2:2" ht="14.7" customHeight="1" x14ac:dyDescent="0.25">
      <c r="B2321" s="2"/>
    </row>
    <row r="2322" spans="2:2" ht="14.7" customHeight="1" x14ac:dyDescent="0.25">
      <c r="B2322" s="2"/>
    </row>
    <row r="2323" spans="2:2" ht="14.7" customHeight="1" x14ac:dyDescent="0.25">
      <c r="B2323" s="2"/>
    </row>
    <row r="2324" spans="2:2" ht="14.7" customHeight="1" x14ac:dyDescent="0.25">
      <c r="B2324" s="2"/>
    </row>
    <row r="2325" spans="2:2" ht="14.7" customHeight="1" x14ac:dyDescent="0.25">
      <c r="B2325" s="2"/>
    </row>
    <row r="2326" spans="2:2" ht="14.7" customHeight="1" x14ac:dyDescent="0.25">
      <c r="B2326" s="2"/>
    </row>
    <row r="2327" spans="2:2" ht="14.7" customHeight="1" x14ac:dyDescent="0.25">
      <c r="B2327" s="2"/>
    </row>
    <row r="2328" spans="2:2" ht="14.7" customHeight="1" x14ac:dyDescent="0.25">
      <c r="B2328" s="2"/>
    </row>
    <row r="2329" spans="2:2" ht="14.7" customHeight="1" x14ac:dyDescent="0.25">
      <c r="B2329" s="2"/>
    </row>
    <row r="2330" spans="2:2" ht="14.7" customHeight="1" x14ac:dyDescent="0.25">
      <c r="B2330" s="2"/>
    </row>
    <row r="2331" spans="2:2" ht="14.7" customHeight="1" x14ac:dyDescent="0.25">
      <c r="B2331" s="2"/>
    </row>
    <row r="2332" spans="2:2" ht="14.7" customHeight="1" x14ac:dyDescent="0.25">
      <c r="B2332" s="2"/>
    </row>
    <row r="2333" spans="2:2" ht="14.7" customHeight="1" x14ac:dyDescent="0.25">
      <c r="B2333" s="2"/>
    </row>
    <row r="2334" spans="2:2" ht="14.7" customHeight="1" x14ac:dyDescent="0.25">
      <c r="B2334" s="2"/>
    </row>
    <row r="2335" spans="2:2" ht="14.7" customHeight="1" x14ac:dyDescent="0.25">
      <c r="B2335" s="2"/>
    </row>
    <row r="2336" spans="2:2" ht="14.7" customHeight="1" x14ac:dyDescent="0.25">
      <c r="B2336" s="2"/>
    </row>
    <row r="2337" spans="2:2" ht="14.7" customHeight="1" x14ac:dyDescent="0.25">
      <c r="B2337" s="2"/>
    </row>
    <row r="2338" spans="2:2" ht="14.7" customHeight="1" x14ac:dyDescent="0.25">
      <c r="B2338" s="2"/>
    </row>
    <row r="2339" spans="2:2" ht="14.7" customHeight="1" x14ac:dyDescent="0.25">
      <c r="B2339" s="2"/>
    </row>
    <row r="2340" spans="2:2" ht="14.7" customHeight="1" x14ac:dyDescent="0.25">
      <c r="B2340" s="2"/>
    </row>
    <row r="2341" spans="2:2" ht="14.7" customHeight="1" x14ac:dyDescent="0.25">
      <c r="B2341" s="2"/>
    </row>
    <row r="2342" spans="2:2" ht="14.7" customHeight="1" x14ac:dyDescent="0.25">
      <c r="B2342" s="2"/>
    </row>
    <row r="2343" spans="2:2" ht="14.7" customHeight="1" x14ac:dyDescent="0.25">
      <c r="B2343" s="2"/>
    </row>
    <row r="2344" spans="2:2" ht="14.7" customHeight="1" x14ac:dyDescent="0.25">
      <c r="B2344" s="2"/>
    </row>
    <row r="2345" spans="2:2" ht="14.7" customHeight="1" x14ac:dyDescent="0.25">
      <c r="B2345" s="2"/>
    </row>
    <row r="2346" spans="2:2" ht="14.7" customHeight="1" x14ac:dyDescent="0.25">
      <c r="B2346" s="2"/>
    </row>
    <row r="2347" spans="2:2" ht="14.7" customHeight="1" x14ac:dyDescent="0.25">
      <c r="B2347" s="2"/>
    </row>
    <row r="2348" spans="2:2" ht="14.7" customHeight="1" x14ac:dyDescent="0.25">
      <c r="B2348" s="2"/>
    </row>
    <row r="2349" spans="2:2" ht="14.7" customHeight="1" x14ac:dyDescent="0.25">
      <c r="B2349" s="2"/>
    </row>
    <row r="2350" spans="2:2" ht="14.7" customHeight="1" x14ac:dyDescent="0.25">
      <c r="B2350" s="2"/>
    </row>
    <row r="2351" spans="2:2" ht="14.7" customHeight="1" x14ac:dyDescent="0.25">
      <c r="B2351" s="2"/>
    </row>
    <row r="2352" spans="2:2" ht="14.7" customHeight="1" x14ac:dyDescent="0.25">
      <c r="B2352" s="2"/>
    </row>
    <row r="2353" spans="2:2" ht="14.7" customHeight="1" x14ac:dyDescent="0.25">
      <c r="B2353" s="2"/>
    </row>
    <row r="2354" spans="2:2" ht="14.7" customHeight="1" x14ac:dyDescent="0.25">
      <c r="B2354" s="2"/>
    </row>
    <row r="2355" spans="2:2" ht="14.7" customHeight="1" x14ac:dyDescent="0.25">
      <c r="B2355" s="2"/>
    </row>
    <row r="2356" spans="2:2" ht="14.7" customHeight="1" x14ac:dyDescent="0.25">
      <c r="B2356" s="2"/>
    </row>
    <row r="2357" spans="2:2" ht="14.7" customHeight="1" x14ac:dyDescent="0.25">
      <c r="B2357" s="2"/>
    </row>
    <row r="2358" spans="2:2" ht="14.7" customHeight="1" x14ac:dyDescent="0.25">
      <c r="B2358" s="2"/>
    </row>
    <row r="2359" spans="2:2" ht="14.7" customHeight="1" x14ac:dyDescent="0.25">
      <c r="B2359" s="2"/>
    </row>
    <row r="2360" spans="2:2" ht="14.7" customHeight="1" x14ac:dyDescent="0.25">
      <c r="B2360" s="2"/>
    </row>
    <row r="2361" spans="2:2" ht="14.7" customHeight="1" x14ac:dyDescent="0.25">
      <c r="B2361" s="2"/>
    </row>
    <row r="2362" spans="2:2" ht="14.7" customHeight="1" x14ac:dyDescent="0.25">
      <c r="B2362" s="2"/>
    </row>
    <row r="2363" spans="2:2" ht="14.7" customHeight="1" x14ac:dyDescent="0.25">
      <c r="B2363" s="2"/>
    </row>
    <row r="2364" spans="2:2" ht="14.7" customHeight="1" x14ac:dyDescent="0.25">
      <c r="B2364" s="2"/>
    </row>
    <row r="2365" spans="2:2" ht="14.7" customHeight="1" x14ac:dyDescent="0.25">
      <c r="B2365" s="2"/>
    </row>
    <row r="2366" spans="2:2" ht="14.7" customHeight="1" x14ac:dyDescent="0.25">
      <c r="B2366" s="2"/>
    </row>
    <row r="2367" spans="2:2" ht="14.7" customHeight="1" x14ac:dyDescent="0.25">
      <c r="B2367" s="2"/>
    </row>
    <row r="2368" spans="2:2" ht="14.7" customHeight="1" x14ac:dyDescent="0.25">
      <c r="B2368" s="2"/>
    </row>
    <row r="2369" spans="2:2" ht="14.7" customHeight="1" x14ac:dyDescent="0.25">
      <c r="B2369" s="2"/>
    </row>
    <row r="2370" spans="2:2" ht="14.7" customHeight="1" x14ac:dyDescent="0.25">
      <c r="B2370" s="2"/>
    </row>
    <row r="2371" spans="2:2" ht="14.7" customHeight="1" x14ac:dyDescent="0.25">
      <c r="B2371" s="2"/>
    </row>
    <row r="2372" spans="2:2" ht="14.7" customHeight="1" x14ac:dyDescent="0.25">
      <c r="B2372" s="2"/>
    </row>
    <row r="2373" spans="2:2" ht="14.7" customHeight="1" x14ac:dyDescent="0.25">
      <c r="B2373" s="2"/>
    </row>
    <row r="2374" spans="2:2" ht="14.7" customHeight="1" x14ac:dyDescent="0.25">
      <c r="B2374" s="2"/>
    </row>
    <row r="2375" spans="2:2" ht="14.7" customHeight="1" x14ac:dyDescent="0.25">
      <c r="B2375" s="2"/>
    </row>
    <row r="2376" spans="2:2" ht="14.7" customHeight="1" x14ac:dyDescent="0.25">
      <c r="B2376" s="2"/>
    </row>
    <row r="2377" spans="2:2" ht="14.7" customHeight="1" x14ac:dyDescent="0.25">
      <c r="B2377" s="2"/>
    </row>
    <row r="2378" spans="2:2" ht="14.7" customHeight="1" x14ac:dyDescent="0.25">
      <c r="B2378" s="2"/>
    </row>
    <row r="2379" spans="2:2" ht="14.7" customHeight="1" x14ac:dyDescent="0.25">
      <c r="B2379" s="2"/>
    </row>
    <row r="2380" spans="2:2" ht="14.7" customHeight="1" x14ac:dyDescent="0.25">
      <c r="B2380" s="2"/>
    </row>
    <row r="2381" spans="2:2" ht="14.7" customHeight="1" x14ac:dyDescent="0.25">
      <c r="B2381" s="2"/>
    </row>
    <row r="2382" spans="2:2" ht="14.7" customHeight="1" x14ac:dyDescent="0.25">
      <c r="B2382" s="2"/>
    </row>
    <row r="2383" spans="2:2" ht="14.7" customHeight="1" x14ac:dyDescent="0.25">
      <c r="B2383" s="2"/>
    </row>
    <row r="2384" spans="2:2" ht="14.7" customHeight="1" x14ac:dyDescent="0.25">
      <c r="B2384" s="2"/>
    </row>
    <row r="2385" spans="2:2" ht="14.7" customHeight="1" x14ac:dyDescent="0.25">
      <c r="B2385" s="2"/>
    </row>
    <row r="2386" spans="2:2" ht="14.7" customHeight="1" x14ac:dyDescent="0.25">
      <c r="B2386" s="2"/>
    </row>
    <row r="2387" spans="2:2" ht="14.7" customHeight="1" x14ac:dyDescent="0.25">
      <c r="B2387" s="2"/>
    </row>
    <row r="2388" spans="2:2" ht="14.7" customHeight="1" x14ac:dyDescent="0.25">
      <c r="B2388" s="2"/>
    </row>
    <row r="2389" spans="2:2" ht="14.7" customHeight="1" x14ac:dyDescent="0.25">
      <c r="B2389" s="2"/>
    </row>
    <row r="2390" spans="2:2" ht="14.7" customHeight="1" x14ac:dyDescent="0.25">
      <c r="B2390" s="2"/>
    </row>
    <row r="2391" spans="2:2" ht="14.7" customHeight="1" x14ac:dyDescent="0.25">
      <c r="B2391" s="2"/>
    </row>
    <row r="2392" spans="2:2" ht="14.7" customHeight="1" x14ac:dyDescent="0.25">
      <c r="B2392" s="2"/>
    </row>
    <row r="2393" spans="2:2" ht="14.7" customHeight="1" x14ac:dyDescent="0.25">
      <c r="B2393" s="2"/>
    </row>
    <row r="2394" spans="2:2" ht="14.7" customHeight="1" x14ac:dyDescent="0.25">
      <c r="B2394" s="2"/>
    </row>
    <row r="2395" spans="2:2" ht="14.7" customHeight="1" x14ac:dyDescent="0.25">
      <c r="B2395" s="2"/>
    </row>
    <row r="2396" spans="2:2" ht="14.7" customHeight="1" x14ac:dyDescent="0.25">
      <c r="B2396" s="2"/>
    </row>
    <row r="2397" spans="2:2" ht="14.7" customHeight="1" x14ac:dyDescent="0.25">
      <c r="B2397" s="2"/>
    </row>
    <row r="2398" spans="2:2" ht="14.7" customHeight="1" x14ac:dyDescent="0.25">
      <c r="B2398" s="2"/>
    </row>
    <row r="2399" spans="2:2" ht="14.7" customHeight="1" x14ac:dyDescent="0.25">
      <c r="B2399" s="2"/>
    </row>
    <row r="2400" spans="2:2" ht="14.7" customHeight="1" x14ac:dyDescent="0.25">
      <c r="B2400" s="2"/>
    </row>
    <row r="2401" spans="2:2" ht="14.7" customHeight="1" x14ac:dyDescent="0.25">
      <c r="B2401" s="2"/>
    </row>
    <row r="2402" spans="2:2" ht="14.7" customHeight="1" x14ac:dyDescent="0.25">
      <c r="B2402" s="2"/>
    </row>
    <row r="2403" spans="2:2" ht="14.7" customHeight="1" x14ac:dyDescent="0.25">
      <c r="B2403" s="2"/>
    </row>
    <row r="2404" spans="2:2" ht="14.7" customHeight="1" x14ac:dyDescent="0.25">
      <c r="B2404" s="2"/>
    </row>
    <row r="2405" spans="2:2" ht="14.7" customHeight="1" x14ac:dyDescent="0.25">
      <c r="B2405" s="2"/>
    </row>
    <row r="2406" spans="2:2" ht="14.7" customHeight="1" x14ac:dyDescent="0.25">
      <c r="B2406" s="2"/>
    </row>
    <row r="2407" spans="2:2" ht="14.7" customHeight="1" x14ac:dyDescent="0.25">
      <c r="B2407" s="2"/>
    </row>
    <row r="2408" spans="2:2" ht="14.7" customHeight="1" x14ac:dyDescent="0.25">
      <c r="B2408" s="2"/>
    </row>
    <row r="2409" spans="2:2" ht="14.7" customHeight="1" x14ac:dyDescent="0.25">
      <c r="B2409" s="2"/>
    </row>
    <row r="2410" spans="2:2" ht="14.7" customHeight="1" x14ac:dyDescent="0.25">
      <c r="B2410" s="2"/>
    </row>
    <row r="2411" spans="2:2" ht="14.7" customHeight="1" x14ac:dyDescent="0.25">
      <c r="B2411" s="2"/>
    </row>
    <row r="2412" spans="2:2" ht="14.7" customHeight="1" x14ac:dyDescent="0.25">
      <c r="B2412" s="2"/>
    </row>
    <row r="2413" spans="2:2" ht="14.7" customHeight="1" x14ac:dyDescent="0.25">
      <c r="B2413" s="2"/>
    </row>
    <row r="2414" spans="2:2" ht="14.7" customHeight="1" x14ac:dyDescent="0.25">
      <c r="B2414" s="2"/>
    </row>
    <row r="2415" spans="2:2" ht="14.7" customHeight="1" x14ac:dyDescent="0.25">
      <c r="B2415" s="2"/>
    </row>
    <row r="2416" spans="2:2" ht="14.7" customHeight="1" x14ac:dyDescent="0.25">
      <c r="B2416" s="2"/>
    </row>
    <row r="2417" spans="2:2" ht="14.7" customHeight="1" x14ac:dyDescent="0.25">
      <c r="B2417" s="2"/>
    </row>
    <row r="2418" spans="2:2" ht="14.7" customHeight="1" x14ac:dyDescent="0.25">
      <c r="B2418" s="2"/>
    </row>
    <row r="2419" spans="2:2" ht="14.7" customHeight="1" x14ac:dyDescent="0.25">
      <c r="B2419" s="2"/>
    </row>
    <row r="2420" spans="2:2" ht="14.7" customHeight="1" x14ac:dyDescent="0.25">
      <c r="B2420" s="2"/>
    </row>
    <row r="2421" spans="2:2" ht="14.7" customHeight="1" x14ac:dyDescent="0.25">
      <c r="B2421" s="2"/>
    </row>
    <row r="2422" spans="2:2" ht="14.7" customHeight="1" x14ac:dyDescent="0.25">
      <c r="B2422" s="2"/>
    </row>
    <row r="2423" spans="2:2" ht="14.7" customHeight="1" x14ac:dyDescent="0.25">
      <c r="B2423" s="2"/>
    </row>
    <row r="2424" spans="2:2" ht="14.7" customHeight="1" x14ac:dyDescent="0.25">
      <c r="B2424" s="2"/>
    </row>
    <row r="2425" spans="2:2" ht="14.7" customHeight="1" x14ac:dyDescent="0.25">
      <c r="B2425" s="2"/>
    </row>
    <row r="2426" spans="2:2" ht="14.7" customHeight="1" x14ac:dyDescent="0.25">
      <c r="B2426" s="2"/>
    </row>
    <row r="2427" spans="2:2" ht="14.7" customHeight="1" x14ac:dyDescent="0.25">
      <c r="B2427" s="2"/>
    </row>
    <row r="2428" spans="2:2" ht="14.7" customHeight="1" x14ac:dyDescent="0.25">
      <c r="B2428" s="2"/>
    </row>
    <row r="2429" spans="2:2" ht="14.7" customHeight="1" x14ac:dyDescent="0.25">
      <c r="B2429" s="2"/>
    </row>
    <row r="2430" spans="2:2" ht="14.7" customHeight="1" x14ac:dyDescent="0.25">
      <c r="B2430" s="2"/>
    </row>
    <row r="2431" spans="2:2" ht="14.7" customHeight="1" x14ac:dyDescent="0.25">
      <c r="B2431" s="2"/>
    </row>
    <row r="2432" spans="2:2" ht="14.7" customHeight="1" x14ac:dyDescent="0.25">
      <c r="B2432" s="2"/>
    </row>
    <row r="2433" spans="2:2" ht="14.7" customHeight="1" x14ac:dyDescent="0.25">
      <c r="B2433" s="2"/>
    </row>
    <row r="2434" spans="2:2" ht="14.7" customHeight="1" x14ac:dyDescent="0.25">
      <c r="B2434" s="2"/>
    </row>
    <row r="2435" spans="2:2" ht="14.7" customHeight="1" x14ac:dyDescent="0.25">
      <c r="B2435" s="2"/>
    </row>
    <row r="2436" spans="2:2" ht="14.7" customHeight="1" x14ac:dyDescent="0.25">
      <c r="B2436" s="2"/>
    </row>
    <row r="2437" spans="2:2" ht="14.7" customHeight="1" x14ac:dyDescent="0.25">
      <c r="B2437" s="2"/>
    </row>
    <row r="2438" spans="2:2" ht="14.7" customHeight="1" x14ac:dyDescent="0.25">
      <c r="B2438" s="2"/>
    </row>
    <row r="2439" spans="2:2" ht="14.7" customHeight="1" x14ac:dyDescent="0.25">
      <c r="B2439" s="2"/>
    </row>
    <row r="2440" spans="2:2" ht="14.7" customHeight="1" x14ac:dyDescent="0.25">
      <c r="B2440" s="2"/>
    </row>
    <row r="2441" spans="2:2" ht="14.7" customHeight="1" x14ac:dyDescent="0.25">
      <c r="B2441" s="2"/>
    </row>
    <row r="2442" spans="2:2" ht="14.7" customHeight="1" x14ac:dyDescent="0.25">
      <c r="B2442" s="2"/>
    </row>
    <row r="2443" spans="2:2" ht="14.7" customHeight="1" x14ac:dyDescent="0.25">
      <c r="B2443" s="2"/>
    </row>
    <row r="2444" spans="2:2" ht="14.7" customHeight="1" x14ac:dyDescent="0.25">
      <c r="B2444" s="2"/>
    </row>
    <row r="2445" spans="2:2" ht="14.7" customHeight="1" x14ac:dyDescent="0.25">
      <c r="B2445" s="2"/>
    </row>
    <row r="2446" spans="2:2" ht="14.7" customHeight="1" x14ac:dyDescent="0.25">
      <c r="B2446" s="2"/>
    </row>
    <row r="2447" spans="2:2" ht="14.7" customHeight="1" x14ac:dyDescent="0.25">
      <c r="B2447" s="2"/>
    </row>
    <row r="2448" spans="2:2" ht="14.7" customHeight="1" x14ac:dyDescent="0.25">
      <c r="B2448" s="2"/>
    </row>
    <row r="2449" spans="2:2" ht="14.7" customHeight="1" x14ac:dyDescent="0.25">
      <c r="B2449" s="2"/>
    </row>
    <row r="2450" spans="2:2" ht="14.7" customHeight="1" x14ac:dyDescent="0.25">
      <c r="B2450" s="2"/>
    </row>
    <row r="2451" spans="2:2" ht="14.7" customHeight="1" x14ac:dyDescent="0.25">
      <c r="B2451" s="2"/>
    </row>
    <row r="2452" spans="2:2" ht="14.7" customHeight="1" x14ac:dyDescent="0.25">
      <c r="B2452" s="2"/>
    </row>
    <row r="2453" spans="2:2" ht="14.7" customHeight="1" x14ac:dyDescent="0.25">
      <c r="B2453" s="2"/>
    </row>
    <row r="2454" spans="2:2" ht="14.7" customHeight="1" x14ac:dyDescent="0.25">
      <c r="B2454" s="2"/>
    </row>
    <row r="2455" spans="2:2" ht="14.7" customHeight="1" x14ac:dyDescent="0.25">
      <c r="B2455" s="2"/>
    </row>
    <row r="2456" spans="2:2" ht="14.7" customHeight="1" x14ac:dyDescent="0.25">
      <c r="B2456" s="2"/>
    </row>
    <row r="2457" spans="2:2" ht="14.7" customHeight="1" x14ac:dyDescent="0.25">
      <c r="B2457" s="2"/>
    </row>
    <row r="2458" spans="2:2" ht="14.7" customHeight="1" x14ac:dyDescent="0.25">
      <c r="B2458" s="2"/>
    </row>
    <row r="2459" spans="2:2" ht="14.7" customHeight="1" x14ac:dyDescent="0.25">
      <c r="B2459" s="2"/>
    </row>
    <row r="2460" spans="2:2" ht="14.7" customHeight="1" x14ac:dyDescent="0.25">
      <c r="B2460" s="2"/>
    </row>
    <row r="2461" spans="2:2" ht="14.7" customHeight="1" x14ac:dyDescent="0.25">
      <c r="B2461" s="2"/>
    </row>
    <row r="2462" spans="2:2" ht="14.7" customHeight="1" x14ac:dyDescent="0.25">
      <c r="B2462" s="2"/>
    </row>
    <row r="2463" spans="2:2" ht="14.7" customHeight="1" x14ac:dyDescent="0.25">
      <c r="B2463" s="2"/>
    </row>
    <row r="2464" spans="2:2" ht="14.7" customHeight="1" x14ac:dyDescent="0.25">
      <c r="B2464" s="2"/>
    </row>
    <row r="2465" spans="2:2" ht="14.7" customHeight="1" x14ac:dyDescent="0.25">
      <c r="B2465" s="2"/>
    </row>
    <row r="2466" spans="2:2" ht="14.7" customHeight="1" x14ac:dyDescent="0.25">
      <c r="B2466" s="2"/>
    </row>
    <row r="2467" spans="2:2" ht="14.7" customHeight="1" x14ac:dyDescent="0.25">
      <c r="B2467" s="2"/>
    </row>
    <row r="2468" spans="2:2" ht="14.7" customHeight="1" x14ac:dyDescent="0.25">
      <c r="B2468" s="2"/>
    </row>
    <row r="2469" spans="2:2" ht="14.7" customHeight="1" x14ac:dyDescent="0.25">
      <c r="B2469" s="2"/>
    </row>
    <row r="2470" spans="2:2" ht="14.7" customHeight="1" x14ac:dyDescent="0.25">
      <c r="B2470" s="2"/>
    </row>
    <row r="2471" spans="2:2" ht="14.7" customHeight="1" x14ac:dyDescent="0.25">
      <c r="B2471" s="2"/>
    </row>
    <row r="2472" spans="2:2" ht="14.7" customHeight="1" x14ac:dyDescent="0.25">
      <c r="B2472" s="2"/>
    </row>
    <row r="2473" spans="2:2" ht="14.7" customHeight="1" x14ac:dyDescent="0.25">
      <c r="B2473" s="2"/>
    </row>
    <row r="2474" spans="2:2" ht="14.7" customHeight="1" x14ac:dyDescent="0.25">
      <c r="B2474" s="2"/>
    </row>
    <row r="2475" spans="2:2" ht="14.7" customHeight="1" x14ac:dyDescent="0.25">
      <c r="B2475" s="2"/>
    </row>
    <row r="2476" spans="2:2" ht="14.7" customHeight="1" x14ac:dyDescent="0.25">
      <c r="B2476" s="2"/>
    </row>
    <row r="2477" spans="2:2" ht="14.7" customHeight="1" x14ac:dyDescent="0.25">
      <c r="B2477" s="2"/>
    </row>
    <row r="2478" spans="2:2" ht="14.7" customHeight="1" x14ac:dyDescent="0.25">
      <c r="B2478" s="2"/>
    </row>
    <row r="2479" spans="2:2" ht="14.7" customHeight="1" x14ac:dyDescent="0.25">
      <c r="B2479" s="2"/>
    </row>
    <row r="2480" spans="2:2" ht="14.7" customHeight="1" x14ac:dyDescent="0.25">
      <c r="B2480" s="2"/>
    </row>
    <row r="2481" spans="2:2" ht="14.7" customHeight="1" x14ac:dyDescent="0.25">
      <c r="B2481" s="2"/>
    </row>
    <row r="2482" spans="2:2" ht="14.7" customHeight="1" x14ac:dyDescent="0.25">
      <c r="B2482" s="2"/>
    </row>
    <row r="2483" spans="2:2" ht="14.7" customHeight="1" x14ac:dyDescent="0.25">
      <c r="B2483" s="2"/>
    </row>
    <row r="2484" spans="2:2" ht="14.7" customHeight="1" x14ac:dyDescent="0.25">
      <c r="B2484" s="2"/>
    </row>
    <row r="2485" spans="2:2" ht="14.7" customHeight="1" x14ac:dyDescent="0.25">
      <c r="B2485" s="2"/>
    </row>
    <row r="2486" spans="2:2" ht="14.7" customHeight="1" x14ac:dyDescent="0.25">
      <c r="B2486" s="2"/>
    </row>
    <row r="2487" spans="2:2" ht="14.7" customHeight="1" x14ac:dyDescent="0.25">
      <c r="B2487" s="2"/>
    </row>
    <row r="2488" spans="2:2" ht="14.7" customHeight="1" x14ac:dyDescent="0.25">
      <c r="B2488" s="2"/>
    </row>
    <row r="2489" spans="2:2" ht="14.7" customHeight="1" x14ac:dyDescent="0.25">
      <c r="B2489" s="2"/>
    </row>
    <row r="2490" spans="2:2" ht="14.7" customHeight="1" x14ac:dyDescent="0.25">
      <c r="B2490" s="2"/>
    </row>
    <row r="2491" spans="2:2" ht="14.7" customHeight="1" x14ac:dyDescent="0.25">
      <c r="B2491" s="2"/>
    </row>
    <row r="2492" spans="2:2" ht="14.7" customHeight="1" x14ac:dyDescent="0.25">
      <c r="B2492" s="2"/>
    </row>
    <row r="2493" spans="2:2" ht="14.7" customHeight="1" x14ac:dyDescent="0.25">
      <c r="B2493" s="2"/>
    </row>
    <row r="2494" spans="2:2" ht="14.7" customHeight="1" x14ac:dyDescent="0.25">
      <c r="B2494" s="2"/>
    </row>
    <row r="2495" spans="2:2" ht="14.7" customHeight="1" x14ac:dyDescent="0.25">
      <c r="B2495" s="2"/>
    </row>
    <row r="2496" spans="2:2" ht="14.7" customHeight="1" x14ac:dyDescent="0.25">
      <c r="B2496" s="2"/>
    </row>
    <row r="2497" spans="2:2" ht="14.7" customHeight="1" x14ac:dyDescent="0.25">
      <c r="B2497" s="2"/>
    </row>
    <row r="2498" spans="2:2" ht="14.7" customHeight="1" x14ac:dyDescent="0.25">
      <c r="B2498" s="2"/>
    </row>
    <row r="2499" spans="2:2" ht="14.7" customHeight="1" x14ac:dyDescent="0.25">
      <c r="B2499" s="2"/>
    </row>
    <row r="2500" spans="2:2" ht="14.7" customHeight="1" x14ac:dyDescent="0.25">
      <c r="B2500" s="2"/>
    </row>
    <row r="2501" spans="2:2" ht="14.7" customHeight="1" x14ac:dyDescent="0.25">
      <c r="B2501" s="2"/>
    </row>
    <row r="2502" spans="2:2" ht="14.7" customHeight="1" x14ac:dyDescent="0.25">
      <c r="B2502" s="2"/>
    </row>
    <row r="2503" spans="2:2" ht="14.7" customHeight="1" x14ac:dyDescent="0.25">
      <c r="B2503" s="2"/>
    </row>
    <row r="2504" spans="2:2" ht="14.7" customHeight="1" x14ac:dyDescent="0.25">
      <c r="B2504" s="2"/>
    </row>
    <row r="2505" spans="2:2" ht="14.7" customHeight="1" x14ac:dyDescent="0.25">
      <c r="B2505" s="2"/>
    </row>
    <row r="2506" spans="2:2" ht="14.7" customHeight="1" x14ac:dyDescent="0.25">
      <c r="B2506" s="2"/>
    </row>
    <row r="2507" spans="2:2" ht="14.7" customHeight="1" x14ac:dyDescent="0.25">
      <c r="B2507" s="2"/>
    </row>
    <row r="2508" spans="2:2" ht="14.7" customHeight="1" x14ac:dyDescent="0.25">
      <c r="B2508" s="2"/>
    </row>
    <row r="2509" spans="2:2" ht="14.7" customHeight="1" x14ac:dyDescent="0.25">
      <c r="B2509" s="2"/>
    </row>
    <row r="2510" spans="2:2" ht="14.7" customHeight="1" x14ac:dyDescent="0.25">
      <c r="B2510" s="2"/>
    </row>
    <row r="2511" spans="2:2" ht="14.7" customHeight="1" x14ac:dyDescent="0.25">
      <c r="B2511" s="2"/>
    </row>
    <row r="2512" spans="2:2" ht="14.7" customHeight="1" x14ac:dyDescent="0.25">
      <c r="B2512" s="2"/>
    </row>
    <row r="2513" spans="2:2" ht="14.7" customHeight="1" x14ac:dyDescent="0.25">
      <c r="B2513" s="2"/>
    </row>
    <row r="2514" spans="2:2" ht="14.7" customHeight="1" x14ac:dyDescent="0.25">
      <c r="B2514" s="2"/>
    </row>
    <row r="2515" spans="2:2" ht="14.7" customHeight="1" x14ac:dyDescent="0.25">
      <c r="B2515" s="2"/>
    </row>
    <row r="2516" spans="2:2" ht="14.7" customHeight="1" x14ac:dyDescent="0.25">
      <c r="B2516" s="2"/>
    </row>
    <row r="2517" spans="2:2" ht="14.7" customHeight="1" x14ac:dyDescent="0.25">
      <c r="B2517" s="2"/>
    </row>
    <row r="2518" spans="2:2" ht="14.7" customHeight="1" x14ac:dyDescent="0.25">
      <c r="B2518" s="2"/>
    </row>
    <row r="2519" spans="2:2" ht="14.7" customHeight="1" x14ac:dyDescent="0.25">
      <c r="B2519" s="2"/>
    </row>
    <row r="2520" spans="2:2" ht="14.7" customHeight="1" x14ac:dyDescent="0.25">
      <c r="B2520" s="2"/>
    </row>
    <row r="2521" spans="2:2" ht="14.7" customHeight="1" x14ac:dyDescent="0.25">
      <c r="B2521" s="2"/>
    </row>
    <row r="2522" spans="2:2" ht="14.7" customHeight="1" x14ac:dyDescent="0.25">
      <c r="B2522" s="2"/>
    </row>
    <row r="2523" spans="2:2" ht="14.7" customHeight="1" x14ac:dyDescent="0.25">
      <c r="B2523" s="2"/>
    </row>
    <row r="2524" spans="2:2" ht="14.7" customHeight="1" x14ac:dyDescent="0.25">
      <c r="B2524" s="2"/>
    </row>
    <row r="2525" spans="2:2" ht="14.7" customHeight="1" x14ac:dyDescent="0.25">
      <c r="B2525" s="2"/>
    </row>
    <row r="2526" spans="2:2" ht="14.7" customHeight="1" x14ac:dyDescent="0.25">
      <c r="B2526" s="2"/>
    </row>
    <row r="2527" spans="2:2" ht="14.7" customHeight="1" x14ac:dyDescent="0.25">
      <c r="B2527" s="2"/>
    </row>
    <row r="2528" spans="2:2" ht="14.7" customHeight="1" x14ac:dyDescent="0.25">
      <c r="B2528" s="2"/>
    </row>
    <row r="2529" spans="2:2" ht="14.7" customHeight="1" x14ac:dyDescent="0.25">
      <c r="B2529" s="2"/>
    </row>
    <row r="2530" spans="2:2" ht="14.7" customHeight="1" x14ac:dyDescent="0.25">
      <c r="B2530" s="2"/>
    </row>
    <row r="2531" spans="2:2" ht="14.7" customHeight="1" x14ac:dyDescent="0.25">
      <c r="B2531" s="2"/>
    </row>
    <row r="2532" spans="2:2" ht="14.7" customHeight="1" x14ac:dyDescent="0.25">
      <c r="B2532" s="2"/>
    </row>
    <row r="2533" spans="2:2" ht="14.7" customHeight="1" x14ac:dyDescent="0.25">
      <c r="B2533" s="2"/>
    </row>
    <row r="2534" spans="2:2" ht="14.7" customHeight="1" x14ac:dyDescent="0.25">
      <c r="B2534" s="2"/>
    </row>
    <row r="2535" spans="2:2" ht="14.7" customHeight="1" x14ac:dyDescent="0.25">
      <c r="B2535" s="2"/>
    </row>
    <row r="2536" spans="2:2" ht="14.7" customHeight="1" x14ac:dyDescent="0.25">
      <c r="B2536" s="2"/>
    </row>
    <row r="2537" spans="2:2" ht="14.7" customHeight="1" x14ac:dyDescent="0.25">
      <c r="B2537" s="2"/>
    </row>
    <row r="2538" spans="2:2" ht="14.7" customHeight="1" x14ac:dyDescent="0.25">
      <c r="B2538" s="2"/>
    </row>
    <row r="2539" spans="2:2" ht="14.7" customHeight="1" x14ac:dyDescent="0.25">
      <c r="B2539" s="2"/>
    </row>
    <row r="2540" spans="2:2" ht="14.7" customHeight="1" x14ac:dyDescent="0.25">
      <c r="B2540" s="2"/>
    </row>
    <row r="2541" spans="2:2" ht="14.7" customHeight="1" x14ac:dyDescent="0.25">
      <c r="B2541" s="2"/>
    </row>
    <row r="2542" spans="2:2" ht="14.7" customHeight="1" x14ac:dyDescent="0.25">
      <c r="B2542" s="2"/>
    </row>
    <row r="2543" spans="2:2" ht="14.7" customHeight="1" x14ac:dyDescent="0.25">
      <c r="B2543" s="2"/>
    </row>
    <row r="2544" spans="2:2" ht="14.7" customHeight="1" x14ac:dyDescent="0.25">
      <c r="B2544" s="2"/>
    </row>
    <row r="2545" spans="2:2" ht="14.7" customHeight="1" x14ac:dyDescent="0.25">
      <c r="B2545" s="2"/>
    </row>
    <row r="2546" spans="2:2" ht="14.7" customHeight="1" x14ac:dyDescent="0.25">
      <c r="B2546" s="2"/>
    </row>
    <row r="2547" spans="2:2" ht="14.7" customHeight="1" x14ac:dyDescent="0.25">
      <c r="B2547" s="2"/>
    </row>
    <row r="2548" spans="2:2" ht="14.7" customHeight="1" x14ac:dyDescent="0.25">
      <c r="B2548" s="2"/>
    </row>
    <row r="2549" spans="2:2" ht="14.7" customHeight="1" x14ac:dyDescent="0.25">
      <c r="B2549" s="2"/>
    </row>
    <row r="2550" spans="2:2" ht="14.7" customHeight="1" x14ac:dyDescent="0.25">
      <c r="B2550" s="2"/>
    </row>
    <row r="2551" spans="2:2" ht="14.7" customHeight="1" x14ac:dyDescent="0.25">
      <c r="B2551" s="2"/>
    </row>
    <row r="2552" spans="2:2" ht="14.7" customHeight="1" x14ac:dyDescent="0.25">
      <c r="B2552" s="2"/>
    </row>
    <row r="2553" spans="2:2" ht="14.7" customHeight="1" x14ac:dyDescent="0.25">
      <c r="B2553" s="2"/>
    </row>
    <row r="2554" spans="2:2" ht="14.7" customHeight="1" x14ac:dyDescent="0.25">
      <c r="B2554" s="2"/>
    </row>
    <row r="2555" spans="2:2" ht="14.7" customHeight="1" x14ac:dyDescent="0.25">
      <c r="B2555" s="2"/>
    </row>
    <row r="2556" spans="2:2" ht="14.7" customHeight="1" x14ac:dyDescent="0.25">
      <c r="B2556" s="2"/>
    </row>
    <row r="2557" spans="2:2" ht="14.7" customHeight="1" x14ac:dyDescent="0.25">
      <c r="B2557" s="2"/>
    </row>
    <row r="2558" spans="2:2" ht="14.7" customHeight="1" x14ac:dyDescent="0.25">
      <c r="B2558" s="2"/>
    </row>
    <row r="2559" spans="2:2" ht="14.7" customHeight="1" x14ac:dyDescent="0.25">
      <c r="B2559" s="2"/>
    </row>
    <row r="2560" spans="2:2" ht="14.7" customHeight="1" x14ac:dyDescent="0.25">
      <c r="B2560" s="2"/>
    </row>
    <row r="2561" spans="2:2" ht="14.7" customHeight="1" x14ac:dyDescent="0.25">
      <c r="B2561" s="2"/>
    </row>
    <row r="2562" spans="2:2" ht="14.7" customHeight="1" x14ac:dyDescent="0.25">
      <c r="B2562" s="2"/>
    </row>
    <row r="2563" spans="2:2" ht="14.7" customHeight="1" x14ac:dyDescent="0.25">
      <c r="B2563" s="2"/>
    </row>
    <row r="2564" spans="2:2" ht="14.7" customHeight="1" x14ac:dyDescent="0.25">
      <c r="B2564" s="2"/>
    </row>
    <row r="2565" spans="2:2" ht="14.7" customHeight="1" x14ac:dyDescent="0.25">
      <c r="B2565" s="2"/>
    </row>
    <row r="2566" spans="2:2" ht="14.7" customHeight="1" x14ac:dyDescent="0.25">
      <c r="B2566" s="2"/>
    </row>
    <row r="2567" spans="2:2" ht="14.7" customHeight="1" x14ac:dyDescent="0.25">
      <c r="B2567" s="2"/>
    </row>
    <row r="2568" spans="2:2" ht="14.7" customHeight="1" x14ac:dyDescent="0.25">
      <c r="B2568" s="2"/>
    </row>
    <row r="2569" spans="2:2" ht="14.7" customHeight="1" x14ac:dyDescent="0.25">
      <c r="B2569" s="2"/>
    </row>
    <row r="2570" spans="2:2" ht="14.7" customHeight="1" x14ac:dyDescent="0.25">
      <c r="B2570" s="2"/>
    </row>
    <row r="2571" spans="2:2" ht="14.7" customHeight="1" x14ac:dyDescent="0.25">
      <c r="B2571" s="2"/>
    </row>
    <row r="2572" spans="2:2" ht="14.7" customHeight="1" x14ac:dyDescent="0.25">
      <c r="B2572" s="2"/>
    </row>
    <row r="2573" spans="2:2" ht="14.7" customHeight="1" x14ac:dyDescent="0.25">
      <c r="B2573" s="2"/>
    </row>
    <row r="2574" spans="2:2" ht="14.7" customHeight="1" x14ac:dyDescent="0.25">
      <c r="B2574" s="2"/>
    </row>
    <row r="2575" spans="2:2" ht="14.7" customHeight="1" x14ac:dyDescent="0.25">
      <c r="B2575" s="2"/>
    </row>
    <row r="2576" spans="2:2" ht="14.7" customHeight="1" x14ac:dyDescent="0.25">
      <c r="B2576" s="2"/>
    </row>
    <row r="2577" spans="2:2" ht="14.7" customHeight="1" x14ac:dyDescent="0.25">
      <c r="B2577" s="2"/>
    </row>
    <row r="2578" spans="2:2" ht="14.7" customHeight="1" x14ac:dyDescent="0.25">
      <c r="B2578" s="2"/>
    </row>
    <row r="2579" spans="2:2" ht="14.7" customHeight="1" x14ac:dyDescent="0.25">
      <c r="B2579" s="2"/>
    </row>
    <row r="2580" spans="2:2" ht="14.7" customHeight="1" x14ac:dyDescent="0.25">
      <c r="B2580" s="2"/>
    </row>
    <row r="2581" spans="2:2" ht="14.7" customHeight="1" x14ac:dyDescent="0.25">
      <c r="B2581" s="2"/>
    </row>
    <row r="2582" spans="2:2" ht="14.7" customHeight="1" x14ac:dyDescent="0.25">
      <c r="B2582" s="2"/>
    </row>
    <row r="2583" spans="2:2" ht="14.7" customHeight="1" x14ac:dyDescent="0.25">
      <c r="B2583" s="2"/>
    </row>
    <row r="2584" spans="2:2" ht="14.7" customHeight="1" x14ac:dyDescent="0.25">
      <c r="B2584" s="2"/>
    </row>
    <row r="2585" spans="2:2" ht="14.7" customHeight="1" x14ac:dyDescent="0.25">
      <c r="B2585" s="2"/>
    </row>
    <row r="2586" spans="2:2" ht="14.7" customHeight="1" x14ac:dyDescent="0.25">
      <c r="B2586" s="2"/>
    </row>
    <row r="2587" spans="2:2" ht="14.7" customHeight="1" x14ac:dyDescent="0.25">
      <c r="B2587" s="2"/>
    </row>
    <row r="2588" spans="2:2" ht="14.7" customHeight="1" x14ac:dyDescent="0.25">
      <c r="B2588" s="2"/>
    </row>
    <row r="2589" spans="2:2" ht="14.7" customHeight="1" x14ac:dyDescent="0.25">
      <c r="B2589" s="2"/>
    </row>
    <row r="2590" spans="2:2" ht="14.7" customHeight="1" x14ac:dyDescent="0.25">
      <c r="B2590" s="2"/>
    </row>
    <row r="2591" spans="2:2" ht="14.7" customHeight="1" x14ac:dyDescent="0.25">
      <c r="B2591" s="2"/>
    </row>
    <row r="2592" spans="2:2" ht="14.7" customHeight="1" x14ac:dyDescent="0.25">
      <c r="B2592" s="2"/>
    </row>
    <row r="2593" spans="2:2" ht="14.7" customHeight="1" x14ac:dyDescent="0.25">
      <c r="B2593" s="2"/>
    </row>
    <row r="2594" spans="2:2" ht="14.7" customHeight="1" x14ac:dyDescent="0.25">
      <c r="B2594" s="2"/>
    </row>
    <row r="2595" spans="2:2" ht="14.7" customHeight="1" x14ac:dyDescent="0.25">
      <c r="B2595" s="2"/>
    </row>
    <row r="2596" spans="2:2" ht="14.7" customHeight="1" x14ac:dyDescent="0.25">
      <c r="B2596" s="2"/>
    </row>
    <row r="2597" spans="2:2" ht="14.7" customHeight="1" x14ac:dyDescent="0.25">
      <c r="B2597" s="2"/>
    </row>
    <row r="2598" spans="2:2" ht="14.7" customHeight="1" x14ac:dyDescent="0.25">
      <c r="B2598" s="2"/>
    </row>
    <row r="2599" spans="2:2" ht="14.7" customHeight="1" x14ac:dyDescent="0.25">
      <c r="B2599" s="2"/>
    </row>
    <row r="2600" spans="2:2" ht="14.7" customHeight="1" x14ac:dyDescent="0.25">
      <c r="B2600" s="2"/>
    </row>
    <row r="2601" spans="2:2" ht="14.7" customHeight="1" x14ac:dyDescent="0.25">
      <c r="B2601" s="2"/>
    </row>
    <row r="2602" spans="2:2" ht="14.7" customHeight="1" x14ac:dyDescent="0.25">
      <c r="B2602" s="2"/>
    </row>
    <row r="2603" spans="2:2" ht="14.7" customHeight="1" x14ac:dyDescent="0.25">
      <c r="B2603" s="2"/>
    </row>
    <row r="2604" spans="2:2" ht="14.7" customHeight="1" x14ac:dyDescent="0.25">
      <c r="B2604" s="2"/>
    </row>
    <row r="2605" spans="2:2" ht="14.7" customHeight="1" x14ac:dyDescent="0.25">
      <c r="B2605" s="2"/>
    </row>
    <row r="2606" spans="2:2" ht="14.7" customHeight="1" x14ac:dyDescent="0.25">
      <c r="B2606" s="2"/>
    </row>
    <row r="2607" spans="2:2" ht="14.7" customHeight="1" x14ac:dyDescent="0.25">
      <c r="B2607" s="2"/>
    </row>
    <row r="2608" spans="2:2" ht="14.7" customHeight="1" x14ac:dyDescent="0.25">
      <c r="B2608" s="2"/>
    </row>
    <row r="2609" spans="2:2" ht="14.7" customHeight="1" x14ac:dyDescent="0.25">
      <c r="B2609" s="2"/>
    </row>
    <row r="2610" spans="2:2" ht="14.7" customHeight="1" x14ac:dyDescent="0.25">
      <c r="B2610" s="2"/>
    </row>
    <row r="2611" spans="2:2" ht="14.7" customHeight="1" x14ac:dyDescent="0.25">
      <c r="B2611" s="2"/>
    </row>
    <row r="2612" spans="2:2" ht="14.7" customHeight="1" x14ac:dyDescent="0.25">
      <c r="B2612" s="2"/>
    </row>
    <row r="2613" spans="2:2" ht="14.7" customHeight="1" x14ac:dyDescent="0.25">
      <c r="B2613" s="2"/>
    </row>
    <row r="2614" spans="2:2" ht="14.7" customHeight="1" x14ac:dyDescent="0.25">
      <c r="B2614" s="2"/>
    </row>
    <row r="2615" spans="2:2" ht="14.7" customHeight="1" x14ac:dyDescent="0.25">
      <c r="B2615" s="2"/>
    </row>
    <row r="2616" spans="2:2" ht="14.7" customHeight="1" x14ac:dyDescent="0.25">
      <c r="B2616" s="2"/>
    </row>
    <row r="2617" spans="2:2" ht="14.7" customHeight="1" x14ac:dyDescent="0.25">
      <c r="B2617" s="2"/>
    </row>
    <row r="2618" spans="2:2" ht="14.7" customHeight="1" x14ac:dyDescent="0.25">
      <c r="B2618" s="2"/>
    </row>
    <row r="2619" spans="2:2" ht="14.7" customHeight="1" x14ac:dyDescent="0.25">
      <c r="B2619" s="2"/>
    </row>
    <row r="2620" spans="2:2" ht="14.7" customHeight="1" x14ac:dyDescent="0.25">
      <c r="B2620" s="2"/>
    </row>
    <row r="2621" spans="2:2" ht="14.7" customHeight="1" x14ac:dyDescent="0.25">
      <c r="B2621" s="2"/>
    </row>
    <row r="2622" spans="2:2" ht="14.7" customHeight="1" x14ac:dyDescent="0.25">
      <c r="B2622" s="2"/>
    </row>
    <row r="2623" spans="2:2" ht="14.7" customHeight="1" x14ac:dyDescent="0.25">
      <c r="B2623" s="2"/>
    </row>
    <row r="2624" spans="2:2" ht="14.7" customHeight="1" x14ac:dyDescent="0.25">
      <c r="B2624" s="2"/>
    </row>
    <row r="2625" spans="2:2" ht="14.7" customHeight="1" x14ac:dyDescent="0.25">
      <c r="B2625" s="2"/>
    </row>
    <row r="2626" spans="2:2" ht="14.7" customHeight="1" x14ac:dyDescent="0.25">
      <c r="B2626" s="2"/>
    </row>
    <row r="2627" spans="2:2" ht="14.7" customHeight="1" x14ac:dyDescent="0.25">
      <c r="B2627" s="2"/>
    </row>
    <row r="2628" spans="2:2" ht="14.7" customHeight="1" x14ac:dyDescent="0.25">
      <c r="B2628" s="2"/>
    </row>
    <row r="2629" spans="2:2" ht="14.7" customHeight="1" x14ac:dyDescent="0.25">
      <c r="B2629" s="2"/>
    </row>
    <row r="2630" spans="2:2" ht="14.7" customHeight="1" x14ac:dyDescent="0.25">
      <c r="B2630" s="2"/>
    </row>
    <row r="2631" spans="2:2" ht="14.7" customHeight="1" x14ac:dyDescent="0.25">
      <c r="B2631" s="2"/>
    </row>
    <row r="2632" spans="2:2" ht="14.7" customHeight="1" x14ac:dyDescent="0.25">
      <c r="B2632" s="2"/>
    </row>
    <row r="2633" spans="2:2" ht="14.7" customHeight="1" x14ac:dyDescent="0.25">
      <c r="B2633" s="2"/>
    </row>
    <row r="2634" spans="2:2" ht="14.7" customHeight="1" x14ac:dyDescent="0.25">
      <c r="B2634" s="2"/>
    </row>
    <row r="2635" spans="2:2" ht="14.7" customHeight="1" x14ac:dyDescent="0.25">
      <c r="B2635" s="2"/>
    </row>
    <row r="2636" spans="2:2" ht="14.7" customHeight="1" x14ac:dyDescent="0.25">
      <c r="B2636" s="2"/>
    </row>
    <row r="2637" spans="2:2" ht="14.7" customHeight="1" x14ac:dyDescent="0.25">
      <c r="B2637" s="2"/>
    </row>
    <row r="2638" spans="2:2" ht="14.7" customHeight="1" x14ac:dyDescent="0.25">
      <c r="B2638" s="2"/>
    </row>
    <row r="2639" spans="2:2" ht="14.7" customHeight="1" x14ac:dyDescent="0.25">
      <c r="B2639" s="2"/>
    </row>
    <row r="2640" spans="2:2" ht="14.7" customHeight="1" x14ac:dyDescent="0.25">
      <c r="B2640" s="2"/>
    </row>
    <row r="2641" spans="2:2" ht="14.7" customHeight="1" x14ac:dyDescent="0.25">
      <c r="B2641" s="2"/>
    </row>
    <row r="2642" spans="2:2" ht="14.7" customHeight="1" x14ac:dyDescent="0.25">
      <c r="B2642" s="2"/>
    </row>
    <row r="2643" spans="2:2" ht="14.7" customHeight="1" x14ac:dyDescent="0.25">
      <c r="B2643" s="2"/>
    </row>
    <row r="2644" spans="2:2" ht="14.7" customHeight="1" x14ac:dyDescent="0.25">
      <c r="B2644" s="2"/>
    </row>
    <row r="2645" spans="2:2" ht="14.7" customHeight="1" x14ac:dyDescent="0.25">
      <c r="B2645" s="2"/>
    </row>
    <row r="2646" spans="2:2" ht="14.7" customHeight="1" x14ac:dyDescent="0.25">
      <c r="B2646" s="2"/>
    </row>
    <row r="2647" spans="2:2" ht="14.7" customHeight="1" x14ac:dyDescent="0.25">
      <c r="B2647" s="2"/>
    </row>
    <row r="2648" spans="2:2" ht="14.7" customHeight="1" x14ac:dyDescent="0.25">
      <c r="B2648" s="2"/>
    </row>
    <row r="2649" spans="2:2" ht="14.7" customHeight="1" x14ac:dyDescent="0.25">
      <c r="B2649" s="2"/>
    </row>
    <row r="2650" spans="2:2" ht="14.7" customHeight="1" x14ac:dyDescent="0.25">
      <c r="B2650" s="2"/>
    </row>
    <row r="2651" spans="2:2" ht="14.7" customHeight="1" x14ac:dyDescent="0.25">
      <c r="B2651" s="2"/>
    </row>
    <row r="2652" spans="2:2" ht="14.7" customHeight="1" x14ac:dyDescent="0.25">
      <c r="B2652" s="2"/>
    </row>
    <row r="2653" spans="2:2" ht="14.7" customHeight="1" x14ac:dyDescent="0.25">
      <c r="B2653" s="2"/>
    </row>
    <row r="2654" spans="2:2" ht="14.7" customHeight="1" x14ac:dyDescent="0.25">
      <c r="B2654" s="2"/>
    </row>
    <row r="2655" spans="2:2" ht="14.7" customHeight="1" x14ac:dyDescent="0.25">
      <c r="B2655" s="2"/>
    </row>
    <row r="2656" spans="2:2" ht="14.7" customHeight="1" x14ac:dyDescent="0.25">
      <c r="B2656" s="2"/>
    </row>
    <row r="2657" spans="2:2" ht="14.7" customHeight="1" x14ac:dyDescent="0.25">
      <c r="B2657" s="2"/>
    </row>
    <row r="2658" spans="2:2" ht="14.7" customHeight="1" x14ac:dyDescent="0.25">
      <c r="B2658" s="2"/>
    </row>
    <row r="2659" spans="2:2" ht="14.7" customHeight="1" x14ac:dyDescent="0.25">
      <c r="B2659" s="2"/>
    </row>
    <row r="2660" spans="2:2" ht="14.7" customHeight="1" x14ac:dyDescent="0.25">
      <c r="B2660" s="2"/>
    </row>
    <row r="2661" spans="2:2" ht="14.7" customHeight="1" x14ac:dyDescent="0.25">
      <c r="B2661" s="2"/>
    </row>
    <row r="2662" spans="2:2" ht="14.7" customHeight="1" x14ac:dyDescent="0.25">
      <c r="B2662" s="2"/>
    </row>
    <row r="2663" spans="2:2" ht="14.7" customHeight="1" x14ac:dyDescent="0.25">
      <c r="B2663" s="2"/>
    </row>
    <row r="2664" spans="2:2" ht="14.7" customHeight="1" x14ac:dyDescent="0.25">
      <c r="B2664" s="2"/>
    </row>
    <row r="2665" spans="2:2" ht="14.7" customHeight="1" x14ac:dyDescent="0.25">
      <c r="B2665" s="2"/>
    </row>
    <row r="2666" spans="2:2" ht="14.7" customHeight="1" x14ac:dyDescent="0.25">
      <c r="B2666" s="2"/>
    </row>
    <row r="2667" spans="2:2" ht="14.7" customHeight="1" x14ac:dyDescent="0.25">
      <c r="B2667" s="2"/>
    </row>
    <row r="2668" spans="2:2" ht="14.7" customHeight="1" x14ac:dyDescent="0.25">
      <c r="B2668" s="2"/>
    </row>
    <row r="2669" spans="2:2" ht="14.7" customHeight="1" x14ac:dyDescent="0.25">
      <c r="B2669" s="2"/>
    </row>
    <row r="2670" spans="2:2" ht="14.7" customHeight="1" x14ac:dyDescent="0.25">
      <c r="B2670" s="2"/>
    </row>
    <row r="2671" spans="2:2" ht="14.7" customHeight="1" x14ac:dyDescent="0.25">
      <c r="B2671" s="2"/>
    </row>
    <row r="2672" spans="2:2" ht="14.7" customHeight="1" x14ac:dyDescent="0.25">
      <c r="B2672" s="2"/>
    </row>
    <row r="2673" spans="2:2" ht="14.7" customHeight="1" x14ac:dyDescent="0.25">
      <c r="B2673" s="2"/>
    </row>
    <row r="2674" spans="2:2" ht="14.7" customHeight="1" x14ac:dyDescent="0.25">
      <c r="B2674" s="2"/>
    </row>
    <row r="2675" spans="2:2" ht="14.7" customHeight="1" x14ac:dyDescent="0.25">
      <c r="B2675" s="2"/>
    </row>
    <row r="2676" spans="2:2" ht="14.7" customHeight="1" x14ac:dyDescent="0.25">
      <c r="B2676" s="2"/>
    </row>
    <row r="2677" spans="2:2" ht="14.7" customHeight="1" x14ac:dyDescent="0.25">
      <c r="B2677" s="2"/>
    </row>
    <row r="2678" spans="2:2" ht="14.7" customHeight="1" x14ac:dyDescent="0.25">
      <c r="B2678" s="2"/>
    </row>
    <row r="2679" spans="2:2" ht="14.7" customHeight="1" x14ac:dyDescent="0.25">
      <c r="B2679" s="2"/>
    </row>
    <row r="2680" spans="2:2" ht="14.7" customHeight="1" x14ac:dyDescent="0.25">
      <c r="B2680" s="2"/>
    </row>
    <row r="2681" spans="2:2" ht="14.7" customHeight="1" x14ac:dyDescent="0.25">
      <c r="B2681" s="2"/>
    </row>
    <row r="2682" spans="2:2" ht="14.7" customHeight="1" x14ac:dyDescent="0.25">
      <c r="B2682" s="2"/>
    </row>
    <row r="2683" spans="2:2" ht="14.7" customHeight="1" x14ac:dyDescent="0.25">
      <c r="B2683" s="2"/>
    </row>
    <row r="2684" spans="2:2" ht="14.7" customHeight="1" x14ac:dyDescent="0.25">
      <c r="B2684" s="2"/>
    </row>
    <row r="2685" spans="2:2" ht="14.7" customHeight="1" x14ac:dyDescent="0.25">
      <c r="B2685" s="2"/>
    </row>
    <row r="2686" spans="2:2" ht="14.7" customHeight="1" x14ac:dyDescent="0.25">
      <c r="B2686" s="2"/>
    </row>
    <row r="2687" spans="2:2" ht="14.7" customHeight="1" x14ac:dyDescent="0.25">
      <c r="B2687" s="2"/>
    </row>
    <row r="2688" spans="2:2" ht="14.7" customHeight="1" x14ac:dyDescent="0.25">
      <c r="B2688" s="2"/>
    </row>
    <row r="2689" spans="2:2" ht="14.7" customHeight="1" x14ac:dyDescent="0.25">
      <c r="B2689" s="2"/>
    </row>
    <row r="2690" spans="2:2" ht="14.7" customHeight="1" x14ac:dyDescent="0.25">
      <c r="B2690" s="2"/>
    </row>
    <row r="2691" spans="2:2" ht="14.7" customHeight="1" x14ac:dyDescent="0.25">
      <c r="B2691" s="2"/>
    </row>
    <row r="2692" spans="2:2" ht="14.7" customHeight="1" x14ac:dyDescent="0.25">
      <c r="B2692" s="2"/>
    </row>
    <row r="2693" spans="2:2" ht="14.7" customHeight="1" x14ac:dyDescent="0.25">
      <c r="B2693" s="2"/>
    </row>
    <row r="2694" spans="2:2" ht="14.7" customHeight="1" x14ac:dyDescent="0.25">
      <c r="B2694" s="2"/>
    </row>
    <row r="2695" spans="2:2" ht="14.7" customHeight="1" x14ac:dyDescent="0.25">
      <c r="B2695" s="2"/>
    </row>
    <row r="2696" spans="2:2" ht="14.7" customHeight="1" x14ac:dyDescent="0.25">
      <c r="B2696" s="2"/>
    </row>
    <row r="2697" spans="2:2" ht="14.7" customHeight="1" x14ac:dyDescent="0.25">
      <c r="B2697" s="2"/>
    </row>
    <row r="2698" spans="2:2" ht="14.7" customHeight="1" x14ac:dyDescent="0.25">
      <c r="B2698" s="2"/>
    </row>
    <row r="2699" spans="2:2" ht="14.7" customHeight="1" x14ac:dyDescent="0.25">
      <c r="B2699" s="2"/>
    </row>
    <row r="2700" spans="2:2" ht="14.7" customHeight="1" x14ac:dyDescent="0.25">
      <c r="B2700" s="2"/>
    </row>
    <row r="2701" spans="2:2" ht="14.7" customHeight="1" x14ac:dyDescent="0.25">
      <c r="B2701" s="2"/>
    </row>
    <row r="2702" spans="2:2" ht="14.7" customHeight="1" x14ac:dyDescent="0.25">
      <c r="B2702" s="2"/>
    </row>
    <row r="2703" spans="2:2" ht="14.7" customHeight="1" x14ac:dyDescent="0.25">
      <c r="B2703" s="2"/>
    </row>
    <row r="2704" spans="2:2" ht="14.7" customHeight="1" x14ac:dyDescent="0.25">
      <c r="B2704" s="2"/>
    </row>
    <row r="2705" spans="2:2" ht="14.7" customHeight="1" x14ac:dyDescent="0.25">
      <c r="B2705" s="2"/>
    </row>
    <row r="2706" spans="2:2" ht="14.7" customHeight="1" x14ac:dyDescent="0.25">
      <c r="B2706" s="2"/>
    </row>
    <row r="2707" spans="2:2" ht="14.7" customHeight="1" x14ac:dyDescent="0.25">
      <c r="B2707" s="2"/>
    </row>
    <row r="2708" spans="2:2" ht="14.7" customHeight="1" x14ac:dyDescent="0.25">
      <c r="B2708" s="2"/>
    </row>
    <row r="2709" spans="2:2" ht="14.7" customHeight="1" x14ac:dyDescent="0.25">
      <c r="B2709" s="2"/>
    </row>
    <row r="2710" spans="2:2" ht="14.7" customHeight="1" x14ac:dyDescent="0.25">
      <c r="B2710" s="2"/>
    </row>
    <row r="2711" spans="2:2" ht="14.7" customHeight="1" x14ac:dyDescent="0.25">
      <c r="B2711" s="2"/>
    </row>
    <row r="2712" spans="2:2" ht="14.7" customHeight="1" x14ac:dyDescent="0.25">
      <c r="B2712" s="2"/>
    </row>
    <row r="2713" spans="2:2" ht="14.7" customHeight="1" x14ac:dyDescent="0.25">
      <c r="B2713" s="2"/>
    </row>
    <row r="2714" spans="2:2" ht="14.7" customHeight="1" x14ac:dyDescent="0.25">
      <c r="B2714" s="2"/>
    </row>
    <row r="2715" spans="2:2" ht="14.7" customHeight="1" x14ac:dyDescent="0.25">
      <c r="B2715" s="2"/>
    </row>
    <row r="2716" spans="2:2" ht="14.7" customHeight="1" x14ac:dyDescent="0.25">
      <c r="B2716" s="2"/>
    </row>
    <row r="2717" spans="2:2" ht="14.7" customHeight="1" x14ac:dyDescent="0.25">
      <c r="B2717" s="2"/>
    </row>
    <row r="2718" spans="2:2" ht="14.7" customHeight="1" x14ac:dyDescent="0.25">
      <c r="B2718" s="2"/>
    </row>
    <row r="2719" spans="2:2" ht="14.7" customHeight="1" x14ac:dyDescent="0.25">
      <c r="B2719" s="2"/>
    </row>
    <row r="2720" spans="2:2" ht="14.7" customHeight="1" x14ac:dyDescent="0.25">
      <c r="B2720" s="2"/>
    </row>
    <row r="2721" spans="2:2" ht="14.7" customHeight="1" x14ac:dyDescent="0.25">
      <c r="B2721" s="2"/>
    </row>
    <row r="2722" spans="2:2" ht="14.7" customHeight="1" x14ac:dyDescent="0.25">
      <c r="B2722" s="2"/>
    </row>
    <row r="2723" spans="2:2" ht="14.7" customHeight="1" x14ac:dyDescent="0.25">
      <c r="B2723" s="2"/>
    </row>
    <row r="2724" spans="2:2" ht="14.7" customHeight="1" x14ac:dyDescent="0.25">
      <c r="B2724" s="2"/>
    </row>
    <row r="2725" spans="2:2" ht="14.7" customHeight="1" x14ac:dyDescent="0.25">
      <c r="B2725" s="2"/>
    </row>
    <row r="2726" spans="2:2" ht="14.7" customHeight="1" x14ac:dyDescent="0.25">
      <c r="B2726" s="2"/>
    </row>
    <row r="2727" spans="2:2" ht="14.7" customHeight="1" x14ac:dyDescent="0.25">
      <c r="B2727" s="2"/>
    </row>
    <row r="2728" spans="2:2" ht="14.7" customHeight="1" x14ac:dyDescent="0.25">
      <c r="B2728" s="2"/>
    </row>
    <row r="2729" spans="2:2" ht="14.7" customHeight="1" x14ac:dyDescent="0.25">
      <c r="B2729" s="2"/>
    </row>
    <row r="2730" spans="2:2" ht="14.7" customHeight="1" x14ac:dyDescent="0.25">
      <c r="B2730" s="2"/>
    </row>
    <row r="2731" spans="2:2" ht="14.7" customHeight="1" x14ac:dyDescent="0.25">
      <c r="B2731" s="2"/>
    </row>
    <row r="2732" spans="2:2" ht="14.7" customHeight="1" x14ac:dyDescent="0.25">
      <c r="B2732" s="2"/>
    </row>
    <row r="2733" spans="2:2" ht="14.7" customHeight="1" x14ac:dyDescent="0.25">
      <c r="B2733" s="2"/>
    </row>
    <row r="2734" spans="2:2" ht="14.7" customHeight="1" x14ac:dyDescent="0.25">
      <c r="B2734" s="2"/>
    </row>
    <row r="2735" spans="2:2" ht="14.7" customHeight="1" x14ac:dyDescent="0.25">
      <c r="B2735" s="2"/>
    </row>
    <row r="2736" spans="2:2" ht="14.7" customHeight="1" x14ac:dyDescent="0.25">
      <c r="B2736" s="2"/>
    </row>
    <row r="2737" spans="2:2" ht="14.7" customHeight="1" x14ac:dyDescent="0.25">
      <c r="B2737" s="2"/>
    </row>
    <row r="2738" spans="2:2" ht="14.7" customHeight="1" x14ac:dyDescent="0.25">
      <c r="B2738" s="2"/>
    </row>
    <row r="2739" spans="2:2" ht="14.7" customHeight="1" x14ac:dyDescent="0.25">
      <c r="B2739" s="2"/>
    </row>
    <row r="2740" spans="2:2" ht="14.7" customHeight="1" x14ac:dyDescent="0.25">
      <c r="B2740" s="2"/>
    </row>
    <row r="2741" spans="2:2" ht="14.7" customHeight="1" x14ac:dyDescent="0.25">
      <c r="B2741" s="2"/>
    </row>
    <row r="2742" spans="2:2" ht="14.7" customHeight="1" x14ac:dyDescent="0.25">
      <c r="B2742" s="2"/>
    </row>
    <row r="2743" spans="2:2" ht="14.7" customHeight="1" x14ac:dyDescent="0.25">
      <c r="B2743" s="2"/>
    </row>
    <row r="2744" spans="2:2" ht="14.7" customHeight="1" x14ac:dyDescent="0.25">
      <c r="B2744" s="2"/>
    </row>
    <row r="2745" spans="2:2" ht="14.7" customHeight="1" x14ac:dyDescent="0.25">
      <c r="B2745" s="2"/>
    </row>
    <row r="2746" spans="2:2" ht="14.7" customHeight="1" x14ac:dyDescent="0.25">
      <c r="B2746" s="2"/>
    </row>
    <row r="2747" spans="2:2" ht="14.7" customHeight="1" x14ac:dyDescent="0.25">
      <c r="B2747" s="2"/>
    </row>
    <row r="2748" spans="2:2" ht="14.7" customHeight="1" x14ac:dyDescent="0.25">
      <c r="B2748" s="2"/>
    </row>
    <row r="2749" spans="2:2" ht="14.7" customHeight="1" x14ac:dyDescent="0.25">
      <c r="B2749" s="2"/>
    </row>
    <row r="2750" spans="2:2" ht="14.7" customHeight="1" x14ac:dyDescent="0.25">
      <c r="B2750" s="2"/>
    </row>
    <row r="2751" spans="2:2" ht="14.7" customHeight="1" x14ac:dyDescent="0.25">
      <c r="B2751" s="2"/>
    </row>
    <row r="2752" spans="2:2" ht="14.7" customHeight="1" x14ac:dyDescent="0.25">
      <c r="B2752" s="2"/>
    </row>
    <row r="2753" spans="2:2" ht="14.7" customHeight="1" x14ac:dyDescent="0.25">
      <c r="B2753" s="2"/>
    </row>
    <row r="2754" spans="2:2" ht="14.7" customHeight="1" x14ac:dyDescent="0.25">
      <c r="B2754" s="2"/>
    </row>
    <row r="2755" spans="2:2" ht="14.7" customHeight="1" x14ac:dyDescent="0.25">
      <c r="B2755" s="2"/>
    </row>
    <row r="2756" spans="2:2" ht="14.7" customHeight="1" x14ac:dyDescent="0.25">
      <c r="B2756" s="2"/>
    </row>
    <row r="2757" spans="2:2" ht="14.7" customHeight="1" x14ac:dyDescent="0.25">
      <c r="B2757" s="2"/>
    </row>
    <row r="2758" spans="2:2" ht="14.7" customHeight="1" x14ac:dyDescent="0.25">
      <c r="B2758" s="2"/>
    </row>
    <row r="2759" spans="2:2" ht="14.7" customHeight="1" x14ac:dyDescent="0.25">
      <c r="B2759" s="2"/>
    </row>
    <row r="2760" spans="2:2" ht="14.7" customHeight="1" x14ac:dyDescent="0.25">
      <c r="B2760" s="2"/>
    </row>
    <row r="2761" spans="2:2" ht="14.7" customHeight="1" x14ac:dyDescent="0.25">
      <c r="B2761" s="2"/>
    </row>
    <row r="2762" spans="2:2" ht="14.7" customHeight="1" x14ac:dyDescent="0.25">
      <c r="B2762" s="2"/>
    </row>
    <row r="2763" spans="2:2" ht="14.7" customHeight="1" x14ac:dyDescent="0.25">
      <c r="B2763" s="2"/>
    </row>
    <row r="2764" spans="2:2" ht="14.7" customHeight="1" x14ac:dyDescent="0.25">
      <c r="B2764" s="2"/>
    </row>
    <row r="2765" spans="2:2" ht="14.7" customHeight="1" x14ac:dyDescent="0.25">
      <c r="B2765" s="2"/>
    </row>
    <row r="2766" spans="2:2" ht="14.7" customHeight="1" x14ac:dyDescent="0.25">
      <c r="B2766" s="2"/>
    </row>
    <row r="2767" spans="2:2" ht="14.7" customHeight="1" x14ac:dyDescent="0.25">
      <c r="B2767" s="2"/>
    </row>
    <row r="2768" spans="2:2" ht="14.7" customHeight="1" x14ac:dyDescent="0.25">
      <c r="B2768" s="2"/>
    </row>
    <row r="2769" spans="2:2" ht="14.7" customHeight="1" x14ac:dyDescent="0.25">
      <c r="B2769" s="2"/>
    </row>
    <row r="2770" spans="2:2" ht="14.7" customHeight="1" x14ac:dyDescent="0.25">
      <c r="B2770" s="2"/>
    </row>
    <row r="2771" spans="2:2" ht="14.7" customHeight="1" x14ac:dyDescent="0.25">
      <c r="B2771" s="2"/>
    </row>
    <row r="2772" spans="2:2" ht="14.7" customHeight="1" x14ac:dyDescent="0.25">
      <c r="B2772" s="2"/>
    </row>
    <row r="2773" spans="2:2" ht="14.7" customHeight="1" x14ac:dyDescent="0.25">
      <c r="B2773" s="2"/>
    </row>
    <row r="2774" spans="2:2" ht="14.7" customHeight="1" x14ac:dyDescent="0.25">
      <c r="B2774" s="2"/>
    </row>
    <row r="2775" spans="2:2" ht="14.7" customHeight="1" x14ac:dyDescent="0.25">
      <c r="B2775" s="2"/>
    </row>
    <row r="2776" spans="2:2" ht="14.7" customHeight="1" x14ac:dyDescent="0.25">
      <c r="B2776" s="2"/>
    </row>
    <row r="2777" spans="2:2" ht="14.7" customHeight="1" x14ac:dyDescent="0.25">
      <c r="B2777" s="2"/>
    </row>
    <row r="2778" spans="2:2" ht="14.7" customHeight="1" x14ac:dyDescent="0.25">
      <c r="B2778" s="2"/>
    </row>
    <row r="2779" spans="2:2" ht="14.7" customHeight="1" x14ac:dyDescent="0.25">
      <c r="B2779" s="2"/>
    </row>
    <row r="2780" spans="2:2" ht="14.7" customHeight="1" x14ac:dyDescent="0.25">
      <c r="B2780" s="2"/>
    </row>
    <row r="2781" spans="2:2" ht="14.7" customHeight="1" x14ac:dyDescent="0.25">
      <c r="B2781" s="2"/>
    </row>
    <row r="2782" spans="2:2" ht="14.7" customHeight="1" x14ac:dyDescent="0.25">
      <c r="B2782" s="2"/>
    </row>
    <row r="2783" spans="2:2" ht="14.7" customHeight="1" x14ac:dyDescent="0.25">
      <c r="B2783" s="2"/>
    </row>
    <row r="2784" spans="2:2" ht="14.7" customHeight="1" x14ac:dyDescent="0.25">
      <c r="B2784" s="2"/>
    </row>
    <row r="2785" spans="2:2" ht="14.7" customHeight="1" x14ac:dyDescent="0.25">
      <c r="B2785" s="2"/>
    </row>
    <row r="2786" spans="2:2" ht="14.7" customHeight="1" x14ac:dyDescent="0.25">
      <c r="B2786" s="2"/>
    </row>
    <row r="2787" spans="2:2" ht="14.7" customHeight="1" x14ac:dyDescent="0.25">
      <c r="B2787" s="2"/>
    </row>
    <row r="2788" spans="2:2" ht="14.7" customHeight="1" x14ac:dyDescent="0.25">
      <c r="B2788" s="2"/>
    </row>
    <row r="2789" spans="2:2" ht="14.7" customHeight="1" x14ac:dyDescent="0.25">
      <c r="B2789" s="2"/>
    </row>
    <row r="2790" spans="2:2" ht="14.7" customHeight="1" x14ac:dyDescent="0.25">
      <c r="B2790" s="2"/>
    </row>
    <row r="2791" spans="2:2" ht="14.7" customHeight="1" x14ac:dyDescent="0.25">
      <c r="B2791" s="2"/>
    </row>
    <row r="2792" spans="2:2" ht="14.7" customHeight="1" x14ac:dyDescent="0.25">
      <c r="B2792" s="2"/>
    </row>
    <row r="2793" spans="2:2" ht="14.7" customHeight="1" x14ac:dyDescent="0.25">
      <c r="B2793" s="2"/>
    </row>
    <row r="2794" spans="2:2" ht="14.7" customHeight="1" x14ac:dyDescent="0.25">
      <c r="B2794" s="2"/>
    </row>
    <row r="2795" spans="2:2" ht="14.7" customHeight="1" x14ac:dyDescent="0.25">
      <c r="B2795" s="2"/>
    </row>
    <row r="2796" spans="2:2" ht="14.7" customHeight="1" x14ac:dyDescent="0.25">
      <c r="B2796" s="2"/>
    </row>
    <row r="2797" spans="2:2" ht="14.7" customHeight="1" x14ac:dyDescent="0.25">
      <c r="B2797" s="2"/>
    </row>
    <row r="2798" spans="2:2" ht="14.7" customHeight="1" x14ac:dyDescent="0.25">
      <c r="B2798" s="2"/>
    </row>
    <row r="2799" spans="2:2" ht="14.7" customHeight="1" x14ac:dyDescent="0.25">
      <c r="B2799" s="2"/>
    </row>
    <row r="2800" spans="2:2" ht="14.7" customHeight="1" x14ac:dyDescent="0.25">
      <c r="B2800" s="2"/>
    </row>
    <row r="2801" spans="2:2" ht="14.7" customHeight="1" x14ac:dyDescent="0.25">
      <c r="B2801" s="2"/>
    </row>
    <row r="2802" spans="2:2" ht="14.7" customHeight="1" x14ac:dyDescent="0.25">
      <c r="B2802" s="2"/>
    </row>
    <row r="2803" spans="2:2" ht="14.7" customHeight="1" x14ac:dyDescent="0.25">
      <c r="B2803" s="2"/>
    </row>
    <row r="2804" spans="2:2" ht="14.7" customHeight="1" x14ac:dyDescent="0.25">
      <c r="B2804" s="2"/>
    </row>
    <row r="2805" spans="2:2" ht="14.7" customHeight="1" x14ac:dyDescent="0.25">
      <c r="B2805" s="2"/>
    </row>
    <row r="2806" spans="2:2" ht="14.7" customHeight="1" x14ac:dyDescent="0.25">
      <c r="B2806" s="2"/>
    </row>
    <row r="2807" spans="2:2" ht="14.7" customHeight="1" x14ac:dyDescent="0.25">
      <c r="B2807" s="2"/>
    </row>
    <row r="2808" spans="2:2" ht="14.7" customHeight="1" x14ac:dyDescent="0.25">
      <c r="B2808" s="2"/>
    </row>
    <row r="2809" spans="2:2" ht="14.7" customHeight="1" x14ac:dyDescent="0.25">
      <c r="B2809" s="2"/>
    </row>
    <row r="2810" spans="2:2" ht="14.7" customHeight="1" x14ac:dyDescent="0.25">
      <c r="B2810" s="2"/>
    </row>
    <row r="2811" spans="2:2" ht="14.7" customHeight="1" x14ac:dyDescent="0.25">
      <c r="B2811" s="2"/>
    </row>
    <row r="2812" spans="2:2" ht="14.7" customHeight="1" x14ac:dyDescent="0.25">
      <c r="B2812" s="2"/>
    </row>
    <row r="2813" spans="2:2" ht="14.7" customHeight="1" x14ac:dyDescent="0.25">
      <c r="B2813" s="2"/>
    </row>
    <row r="2814" spans="2:2" ht="14.7" customHeight="1" x14ac:dyDescent="0.25">
      <c r="B2814" s="2"/>
    </row>
    <row r="2815" spans="2:2" ht="14.7" customHeight="1" x14ac:dyDescent="0.25">
      <c r="B2815" s="2"/>
    </row>
    <row r="2816" spans="2:2" ht="14.7" customHeight="1" x14ac:dyDescent="0.25">
      <c r="B2816" s="2"/>
    </row>
    <row r="2817" spans="2:2" ht="14.7" customHeight="1" x14ac:dyDescent="0.25">
      <c r="B2817" s="2"/>
    </row>
    <row r="2818" spans="2:2" ht="14.7" customHeight="1" x14ac:dyDescent="0.25">
      <c r="B2818" s="2"/>
    </row>
    <row r="2819" spans="2:2" ht="14.7" customHeight="1" x14ac:dyDescent="0.25">
      <c r="B2819" s="2"/>
    </row>
    <row r="2820" spans="2:2" ht="14.7" customHeight="1" x14ac:dyDescent="0.25">
      <c r="B2820" s="2"/>
    </row>
    <row r="2821" spans="2:2" ht="14.7" customHeight="1" x14ac:dyDescent="0.25">
      <c r="B2821" s="2"/>
    </row>
    <row r="2822" spans="2:2" ht="14.7" customHeight="1" x14ac:dyDescent="0.25">
      <c r="B2822" s="2"/>
    </row>
    <row r="2823" spans="2:2" ht="14.7" customHeight="1" x14ac:dyDescent="0.25">
      <c r="B2823" s="2"/>
    </row>
    <row r="2824" spans="2:2" ht="14.7" customHeight="1" x14ac:dyDescent="0.25">
      <c r="B2824" s="2"/>
    </row>
    <row r="2825" spans="2:2" ht="14.7" customHeight="1" x14ac:dyDescent="0.25">
      <c r="B2825" s="2"/>
    </row>
    <row r="2826" spans="2:2" ht="14.7" customHeight="1" x14ac:dyDescent="0.25">
      <c r="B2826" s="2"/>
    </row>
    <row r="2827" spans="2:2" ht="14.7" customHeight="1" x14ac:dyDescent="0.25">
      <c r="B2827" s="2"/>
    </row>
    <row r="2828" spans="2:2" ht="14.7" customHeight="1" x14ac:dyDescent="0.25">
      <c r="B2828" s="2"/>
    </row>
    <row r="2829" spans="2:2" ht="14.7" customHeight="1" x14ac:dyDescent="0.25">
      <c r="B2829" s="2"/>
    </row>
    <row r="2830" spans="2:2" ht="14.7" customHeight="1" x14ac:dyDescent="0.25">
      <c r="B2830" s="2"/>
    </row>
    <row r="2831" spans="2:2" ht="14.7" customHeight="1" x14ac:dyDescent="0.25">
      <c r="B2831" s="2"/>
    </row>
    <row r="2832" spans="2:2" ht="14.7" customHeight="1" x14ac:dyDescent="0.25">
      <c r="B2832" s="2"/>
    </row>
    <row r="2833" spans="2:2" ht="14.7" customHeight="1" x14ac:dyDescent="0.25">
      <c r="B2833" s="2"/>
    </row>
    <row r="2834" spans="2:2" ht="14.7" customHeight="1" x14ac:dyDescent="0.25">
      <c r="B2834" s="2"/>
    </row>
    <row r="2835" spans="2:2" ht="14.7" customHeight="1" x14ac:dyDescent="0.25">
      <c r="B2835" s="2"/>
    </row>
    <row r="2836" spans="2:2" ht="14.7" customHeight="1" x14ac:dyDescent="0.25">
      <c r="B2836" s="2"/>
    </row>
    <row r="2837" spans="2:2" ht="14.7" customHeight="1" x14ac:dyDescent="0.25">
      <c r="B2837" s="2"/>
    </row>
    <row r="2838" spans="2:2" ht="14.7" customHeight="1" x14ac:dyDescent="0.25">
      <c r="B2838" s="2"/>
    </row>
    <row r="2839" spans="2:2" ht="14.7" customHeight="1" x14ac:dyDescent="0.25">
      <c r="B2839" s="2"/>
    </row>
    <row r="2840" spans="2:2" ht="14.7" customHeight="1" x14ac:dyDescent="0.25">
      <c r="B2840" s="2"/>
    </row>
    <row r="2841" spans="2:2" ht="14.7" customHeight="1" x14ac:dyDescent="0.25">
      <c r="B2841" s="2"/>
    </row>
    <row r="2842" spans="2:2" ht="14.7" customHeight="1" x14ac:dyDescent="0.25">
      <c r="B2842" s="2"/>
    </row>
    <row r="2843" spans="2:2" ht="14.7" customHeight="1" x14ac:dyDescent="0.25">
      <c r="B2843" s="2"/>
    </row>
    <row r="2844" spans="2:2" ht="14.7" customHeight="1" x14ac:dyDescent="0.25">
      <c r="B2844" s="2"/>
    </row>
    <row r="2845" spans="2:2" ht="14.7" customHeight="1" x14ac:dyDescent="0.25">
      <c r="B2845" s="2"/>
    </row>
    <row r="2846" spans="2:2" ht="14.7" customHeight="1" x14ac:dyDescent="0.25">
      <c r="B2846" s="2"/>
    </row>
    <row r="2847" spans="2:2" ht="14.7" customHeight="1" x14ac:dyDescent="0.25">
      <c r="B2847" s="2"/>
    </row>
    <row r="2848" spans="2:2" ht="14.7" customHeight="1" x14ac:dyDescent="0.25">
      <c r="B2848" s="2"/>
    </row>
    <row r="2849" spans="2:2" ht="14.7" customHeight="1" x14ac:dyDescent="0.25">
      <c r="B2849" s="2"/>
    </row>
    <row r="2850" spans="2:2" ht="14.7" customHeight="1" x14ac:dyDescent="0.25">
      <c r="B2850" s="2"/>
    </row>
    <row r="2851" spans="2:2" ht="14.7" customHeight="1" x14ac:dyDescent="0.25">
      <c r="B2851" s="2"/>
    </row>
    <row r="2852" spans="2:2" ht="14.7" customHeight="1" x14ac:dyDescent="0.25">
      <c r="B2852" s="2"/>
    </row>
    <row r="2853" spans="2:2" ht="14.7" customHeight="1" x14ac:dyDescent="0.25">
      <c r="B2853" s="2"/>
    </row>
    <row r="2854" spans="2:2" ht="14.7" customHeight="1" x14ac:dyDescent="0.25">
      <c r="B2854" s="2"/>
    </row>
    <row r="2855" spans="2:2" ht="14.7" customHeight="1" x14ac:dyDescent="0.25">
      <c r="B2855" s="2"/>
    </row>
    <row r="2856" spans="2:2" ht="14.7" customHeight="1" x14ac:dyDescent="0.25">
      <c r="B2856" s="2"/>
    </row>
    <row r="2857" spans="2:2" ht="14.7" customHeight="1" x14ac:dyDescent="0.25">
      <c r="B2857" s="2"/>
    </row>
    <row r="2858" spans="2:2" ht="14.7" customHeight="1" x14ac:dyDescent="0.25">
      <c r="B2858" s="2"/>
    </row>
    <row r="2859" spans="2:2" ht="14.7" customHeight="1" x14ac:dyDescent="0.25">
      <c r="B2859" s="2"/>
    </row>
    <row r="2860" spans="2:2" ht="14.7" customHeight="1" x14ac:dyDescent="0.25">
      <c r="B2860" s="2"/>
    </row>
    <row r="2861" spans="2:2" ht="14.7" customHeight="1" x14ac:dyDescent="0.25">
      <c r="B2861" s="2"/>
    </row>
    <row r="2862" spans="2:2" ht="14.7" customHeight="1" x14ac:dyDescent="0.25">
      <c r="B2862" s="2"/>
    </row>
    <row r="2863" spans="2:2" ht="14.7" customHeight="1" x14ac:dyDescent="0.25">
      <c r="B2863" s="2"/>
    </row>
    <row r="2864" spans="2:2" ht="14.7" customHeight="1" x14ac:dyDescent="0.25">
      <c r="B2864" s="2"/>
    </row>
    <row r="2865" spans="2:2" ht="14.7" customHeight="1" x14ac:dyDescent="0.25">
      <c r="B2865" s="2"/>
    </row>
    <row r="2866" spans="2:2" ht="14.7" customHeight="1" x14ac:dyDescent="0.25">
      <c r="B2866" s="2"/>
    </row>
    <row r="2867" spans="2:2" ht="14.7" customHeight="1" x14ac:dyDescent="0.25">
      <c r="B2867" s="2"/>
    </row>
    <row r="2868" spans="2:2" ht="14.7" customHeight="1" x14ac:dyDescent="0.25">
      <c r="B2868" s="2"/>
    </row>
    <row r="2869" spans="2:2" ht="14.7" customHeight="1" x14ac:dyDescent="0.25">
      <c r="B2869" s="2"/>
    </row>
    <row r="2870" spans="2:2" ht="14.7" customHeight="1" x14ac:dyDescent="0.25">
      <c r="B2870" s="2"/>
    </row>
    <row r="2871" spans="2:2" ht="14.7" customHeight="1" x14ac:dyDescent="0.25">
      <c r="B2871" s="2"/>
    </row>
    <row r="2872" spans="2:2" ht="14.7" customHeight="1" x14ac:dyDescent="0.25">
      <c r="B2872" s="2"/>
    </row>
    <row r="2873" spans="2:2" ht="14.7" customHeight="1" x14ac:dyDescent="0.25">
      <c r="B2873" s="2"/>
    </row>
    <row r="2874" spans="2:2" ht="14.7" customHeight="1" x14ac:dyDescent="0.25">
      <c r="B2874" s="2"/>
    </row>
    <row r="2875" spans="2:2" ht="14.7" customHeight="1" x14ac:dyDescent="0.25">
      <c r="B2875" s="2"/>
    </row>
    <row r="2876" spans="2:2" ht="14.7" customHeight="1" x14ac:dyDescent="0.25">
      <c r="B2876" s="2"/>
    </row>
    <row r="2877" spans="2:2" ht="14.7" customHeight="1" x14ac:dyDescent="0.25">
      <c r="B2877" s="2"/>
    </row>
    <row r="2878" spans="2:2" ht="14.7" customHeight="1" x14ac:dyDescent="0.25">
      <c r="B2878" s="2"/>
    </row>
    <row r="2879" spans="2:2" ht="14.7" customHeight="1" x14ac:dyDescent="0.25">
      <c r="B2879" s="2"/>
    </row>
    <row r="2880" spans="2:2" ht="14.7" customHeight="1" x14ac:dyDescent="0.25">
      <c r="B2880" s="2"/>
    </row>
    <row r="2881" spans="2:2" ht="14.7" customHeight="1" x14ac:dyDescent="0.25">
      <c r="B2881" s="2"/>
    </row>
    <row r="2882" spans="2:2" ht="14.7" customHeight="1" x14ac:dyDescent="0.25">
      <c r="B2882" s="2"/>
    </row>
    <row r="2883" spans="2:2" ht="14.7" customHeight="1" x14ac:dyDescent="0.25">
      <c r="B2883" s="2"/>
    </row>
    <row r="2884" spans="2:2" ht="14.7" customHeight="1" x14ac:dyDescent="0.25">
      <c r="B2884" s="2"/>
    </row>
    <row r="2885" spans="2:2" ht="14.7" customHeight="1" x14ac:dyDescent="0.25">
      <c r="B2885" s="2"/>
    </row>
    <row r="2886" spans="2:2" ht="14.7" customHeight="1" x14ac:dyDescent="0.25">
      <c r="B2886" s="2"/>
    </row>
    <row r="2887" spans="2:2" ht="14.7" customHeight="1" x14ac:dyDescent="0.25">
      <c r="B2887" s="2"/>
    </row>
    <row r="2888" spans="2:2" ht="14.7" customHeight="1" x14ac:dyDescent="0.25">
      <c r="B2888" s="2"/>
    </row>
    <row r="2889" spans="2:2" ht="14.7" customHeight="1" x14ac:dyDescent="0.25">
      <c r="B2889" s="2"/>
    </row>
    <row r="2890" spans="2:2" ht="14.7" customHeight="1" x14ac:dyDescent="0.25">
      <c r="B2890" s="2"/>
    </row>
    <row r="2891" spans="2:2" ht="14.7" customHeight="1" x14ac:dyDescent="0.25">
      <c r="B2891" s="2"/>
    </row>
    <row r="2892" spans="2:2" ht="14.7" customHeight="1" x14ac:dyDescent="0.25">
      <c r="B2892" s="2"/>
    </row>
    <row r="2893" spans="2:2" ht="14.7" customHeight="1" x14ac:dyDescent="0.25">
      <c r="B2893" s="2"/>
    </row>
    <row r="2894" spans="2:2" ht="14.7" customHeight="1" x14ac:dyDescent="0.25">
      <c r="B2894" s="2"/>
    </row>
    <row r="2895" spans="2:2" ht="14.7" customHeight="1" x14ac:dyDescent="0.25">
      <c r="B2895" s="2"/>
    </row>
    <row r="2896" spans="2:2" ht="14.7" customHeight="1" x14ac:dyDescent="0.25">
      <c r="B2896" s="2"/>
    </row>
    <row r="2897" spans="2:2" ht="14.7" customHeight="1" x14ac:dyDescent="0.25">
      <c r="B2897" s="2"/>
    </row>
    <row r="2898" spans="2:2" ht="14.7" customHeight="1" x14ac:dyDescent="0.25">
      <c r="B2898" s="2"/>
    </row>
    <row r="2899" spans="2:2" ht="14.7" customHeight="1" x14ac:dyDescent="0.25">
      <c r="B2899" s="2"/>
    </row>
    <row r="2900" spans="2:2" ht="14.7" customHeight="1" x14ac:dyDescent="0.25">
      <c r="B2900" s="2"/>
    </row>
    <row r="2901" spans="2:2" ht="14.7" customHeight="1" x14ac:dyDescent="0.25">
      <c r="B2901" s="2"/>
    </row>
    <row r="2902" spans="2:2" ht="14.7" customHeight="1" x14ac:dyDescent="0.25">
      <c r="B2902" s="2"/>
    </row>
    <row r="2903" spans="2:2" ht="14.7" customHeight="1" x14ac:dyDescent="0.25">
      <c r="B2903" s="2"/>
    </row>
    <row r="2904" spans="2:2" ht="14.7" customHeight="1" x14ac:dyDescent="0.25">
      <c r="B2904" s="2"/>
    </row>
    <row r="2905" spans="2:2" ht="14.7" customHeight="1" x14ac:dyDescent="0.25">
      <c r="B2905" s="2"/>
    </row>
    <row r="2906" spans="2:2" ht="14.7" customHeight="1" x14ac:dyDescent="0.25">
      <c r="B2906" s="2"/>
    </row>
    <row r="2907" spans="2:2" ht="14.7" customHeight="1" x14ac:dyDescent="0.25">
      <c r="B2907" s="2"/>
    </row>
    <row r="2908" spans="2:2" ht="14.7" customHeight="1" x14ac:dyDescent="0.25">
      <c r="B2908" s="2"/>
    </row>
    <row r="2909" spans="2:2" ht="14.7" customHeight="1" x14ac:dyDescent="0.25">
      <c r="B2909" s="2"/>
    </row>
    <row r="2910" spans="2:2" ht="14.7" customHeight="1" x14ac:dyDescent="0.25">
      <c r="B2910" s="2"/>
    </row>
    <row r="2911" spans="2:2" ht="14.7" customHeight="1" x14ac:dyDescent="0.25">
      <c r="B2911" s="2"/>
    </row>
    <row r="2912" spans="2:2" ht="14.7" customHeight="1" x14ac:dyDescent="0.25">
      <c r="B2912" s="2"/>
    </row>
    <row r="2913" spans="2:2" ht="14.7" customHeight="1" x14ac:dyDescent="0.25">
      <c r="B2913" s="2"/>
    </row>
    <row r="2914" spans="2:2" ht="14.7" customHeight="1" x14ac:dyDescent="0.25">
      <c r="B2914" s="2"/>
    </row>
    <row r="2915" spans="2:2" ht="14.7" customHeight="1" x14ac:dyDescent="0.25">
      <c r="B2915" s="2"/>
    </row>
    <row r="2916" spans="2:2" ht="14.7" customHeight="1" x14ac:dyDescent="0.25">
      <c r="B2916" s="2"/>
    </row>
    <row r="2917" spans="2:2" ht="14.7" customHeight="1" x14ac:dyDescent="0.25">
      <c r="B2917" s="2"/>
    </row>
    <row r="2918" spans="2:2" ht="14.7" customHeight="1" x14ac:dyDescent="0.25">
      <c r="B2918" s="2"/>
    </row>
    <row r="2919" spans="2:2" ht="14.7" customHeight="1" x14ac:dyDescent="0.25">
      <c r="B2919" s="2"/>
    </row>
    <row r="2920" spans="2:2" ht="14.7" customHeight="1" x14ac:dyDescent="0.25">
      <c r="B2920" s="2"/>
    </row>
    <row r="2921" spans="2:2" ht="14.7" customHeight="1" x14ac:dyDescent="0.25">
      <c r="B2921" s="2"/>
    </row>
    <row r="2922" spans="2:2" ht="14.7" customHeight="1" x14ac:dyDescent="0.25">
      <c r="B2922" s="2"/>
    </row>
    <row r="2923" spans="2:2" ht="14.7" customHeight="1" x14ac:dyDescent="0.25">
      <c r="B2923" s="2"/>
    </row>
    <row r="2924" spans="2:2" ht="14.7" customHeight="1" x14ac:dyDescent="0.25">
      <c r="B2924" s="2"/>
    </row>
    <row r="2925" spans="2:2" ht="14.7" customHeight="1" x14ac:dyDescent="0.25">
      <c r="B2925" s="2"/>
    </row>
    <row r="2926" spans="2:2" ht="14.7" customHeight="1" x14ac:dyDescent="0.25">
      <c r="B2926" s="2"/>
    </row>
    <row r="2927" spans="2:2" ht="14.7" customHeight="1" x14ac:dyDescent="0.25">
      <c r="B2927" s="2"/>
    </row>
    <row r="2928" spans="2:2" ht="14.7" customHeight="1" x14ac:dyDescent="0.25">
      <c r="B2928" s="2"/>
    </row>
    <row r="2929" spans="2:2" ht="14.7" customHeight="1" x14ac:dyDescent="0.25">
      <c r="B2929" s="2"/>
    </row>
    <row r="2930" spans="2:2" ht="14.7" customHeight="1" x14ac:dyDescent="0.25">
      <c r="B2930" s="2"/>
    </row>
    <row r="2931" spans="2:2" ht="14.7" customHeight="1" x14ac:dyDescent="0.25">
      <c r="B2931" s="2"/>
    </row>
    <row r="2932" spans="2:2" ht="14.7" customHeight="1" x14ac:dyDescent="0.25">
      <c r="B2932" s="2"/>
    </row>
    <row r="2933" spans="2:2" ht="14.7" customHeight="1" x14ac:dyDescent="0.25">
      <c r="B2933" s="2"/>
    </row>
    <row r="2934" spans="2:2" ht="14.7" customHeight="1" x14ac:dyDescent="0.25">
      <c r="B2934" s="2"/>
    </row>
    <row r="2935" spans="2:2" ht="14.7" customHeight="1" x14ac:dyDescent="0.25">
      <c r="B2935" s="2"/>
    </row>
    <row r="2936" spans="2:2" ht="14.7" customHeight="1" x14ac:dyDescent="0.25">
      <c r="B2936" s="2"/>
    </row>
    <row r="2937" spans="2:2" ht="14.7" customHeight="1" x14ac:dyDescent="0.25">
      <c r="B2937" s="2"/>
    </row>
    <row r="2938" spans="2:2" ht="14.7" customHeight="1" x14ac:dyDescent="0.25">
      <c r="B2938" s="2"/>
    </row>
    <row r="2939" spans="2:2" ht="14.7" customHeight="1" x14ac:dyDescent="0.25">
      <c r="B2939" s="2"/>
    </row>
    <row r="2940" spans="2:2" ht="14.7" customHeight="1" x14ac:dyDescent="0.25">
      <c r="B2940" s="2"/>
    </row>
    <row r="2941" spans="2:2" ht="14.7" customHeight="1" x14ac:dyDescent="0.25">
      <c r="B2941" s="2"/>
    </row>
    <row r="2942" spans="2:2" ht="14.7" customHeight="1" x14ac:dyDescent="0.25">
      <c r="B2942" s="2"/>
    </row>
    <row r="2943" spans="2:2" ht="14.7" customHeight="1" x14ac:dyDescent="0.25">
      <c r="B2943" s="2"/>
    </row>
    <row r="2944" spans="2:2" ht="14.7" customHeight="1" x14ac:dyDescent="0.25">
      <c r="B2944" s="2"/>
    </row>
    <row r="2945" spans="2:2" ht="14.7" customHeight="1" x14ac:dyDescent="0.25">
      <c r="B2945" s="2"/>
    </row>
    <row r="2946" spans="2:2" ht="14.7" customHeight="1" x14ac:dyDescent="0.25">
      <c r="B2946" s="2"/>
    </row>
    <row r="2947" spans="2:2" ht="14.7" customHeight="1" x14ac:dyDescent="0.25">
      <c r="B2947" s="2"/>
    </row>
    <row r="2948" spans="2:2" ht="14.7" customHeight="1" x14ac:dyDescent="0.25">
      <c r="B2948" s="2"/>
    </row>
    <row r="2949" spans="2:2" ht="14.7" customHeight="1" x14ac:dyDescent="0.25">
      <c r="B2949" s="2"/>
    </row>
    <row r="2950" spans="2:2" ht="14.7" customHeight="1" x14ac:dyDescent="0.25">
      <c r="B2950" s="2"/>
    </row>
    <row r="2951" spans="2:2" ht="14.7" customHeight="1" x14ac:dyDescent="0.25">
      <c r="B2951" s="2"/>
    </row>
    <row r="2952" spans="2:2" ht="14.7" customHeight="1" x14ac:dyDescent="0.25">
      <c r="B2952" s="2"/>
    </row>
    <row r="2953" spans="2:2" ht="14.7" customHeight="1" x14ac:dyDescent="0.25">
      <c r="B2953" s="2"/>
    </row>
    <row r="2954" spans="2:2" ht="14.7" customHeight="1" x14ac:dyDescent="0.25">
      <c r="B2954" s="2"/>
    </row>
    <row r="2955" spans="2:2" ht="14.7" customHeight="1" x14ac:dyDescent="0.25">
      <c r="B2955" s="2"/>
    </row>
    <row r="2956" spans="2:2" ht="14.7" customHeight="1" x14ac:dyDescent="0.25">
      <c r="B2956" s="2"/>
    </row>
    <row r="2957" spans="2:2" ht="14.7" customHeight="1" x14ac:dyDescent="0.25">
      <c r="B2957" s="2"/>
    </row>
    <row r="2958" spans="2:2" ht="14.7" customHeight="1" x14ac:dyDescent="0.25">
      <c r="B2958" s="2"/>
    </row>
    <row r="2959" spans="2:2" ht="14.7" customHeight="1" x14ac:dyDescent="0.25">
      <c r="B2959" s="2"/>
    </row>
    <row r="2960" spans="2:2" ht="14.7" customHeight="1" x14ac:dyDescent="0.25">
      <c r="B2960" s="2"/>
    </row>
    <row r="2961" spans="2:2" ht="14.7" customHeight="1" x14ac:dyDescent="0.25">
      <c r="B2961" s="2"/>
    </row>
    <row r="2962" spans="2:2" ht="14.7" customHeight="1" x14ac:dyDescent="0.25">
      <c r="B2962" s="2"/>
    </row>
    <row r="2963" spans="2:2" ht="14.7" customHeight="1" x14ac:dyDescent="0.25">
      <c r="B2963" s="2"/>
    </row>
    <row r="2964" spans="2:2" ht="14.7" customHeight="1" x14ac:dyDescent="0.25">
      <c r="B2964" s="2"/>
    </row>
    <row r="2965" spans="2:2" ht="14.7" customHeight="1" x14ac:dyDescent="0.25">
      <c r="B2965" s="2"/>
    </row>
    <row r="2966" spans="2:2" ht="14.7" customHeight="1" x14ac:dyDescent="0.25">
      <c r="B2966" s="2"/>
    </row>
    <row r="2967" spans="2:2" ht="14.7" customHeight="1" x14ac:dyDescent="0.25">
      <c r="B2967" s="2"/>
    </row>
    <row r="2968" spans="2:2" ht="14.7" customHeight="1" x14ac:dyDescent="0.25">
      <c r="B2968" s="2"/>
    </row>
    <row r="2969" spans="2:2" ht="14.7" customHeight="1" x14ac:dyDescent="0.25">
      <c r="B2969" s="2"/>
    </row>
    <row r="2970" spans="2:2" ht="14.7" customHeight="1" x14ac:dyDescent="0.25">
      <c r="B2970" s="2"/>
    </row>
    <row r="2971" spans="2:2" ht="14.7" customHeight="1" x14ac:dyDescent="0.25">
      <c r="B2971" s="2"/>
    </row>
    <row r="2972" spans="2:2" ht="14.7" customHeight="1" x14ac:dyDescent="0.25">
      <c r="B2972" s="2"/>
    </row>
    <row r="2973" spans="2:2" ht="14.7" customHeight="1" x14ac:dyDescent="0.25">
      <c r="B2973" s="2"/>
    </row>
    <row r="2974" spans="2:2" ht="14.7" customHeight="1" x14ac:dyDescent="0.25">
      <c r="B2974" s="2"/>
    </row>
    <row r="2975" spans="2:2" ht="14.7" customHeight="1" x14ac:dyDescent="0.25">
      <c r="B2975" s="2"/>
    </row>
    <row r="2976" spans="2:2" ht="14.7" customHeight="1" x14ac:dyDescent="0.25">
      <c r="B2976" s="2"/>
    </row>
    <row r="2977" spans="2:2" ht="14.7" customHeight="1" x14ac:dyDescent="0.25">
      <c r="B2977" s="2"/>
    </row>
    <row r="2978" spans="2:2" ht="14.7" customHeight="1" x14ac:dyDescent="0.25">
      <c r="B2978" s="2"/>
    </row>
    <row r="2979" spans="2:2" ht="14.7" customHeight="1" x14ac:dyDescent="0.25">
      <c r="B2979" s="2"/>
    </row>
    <row r="2980" spans="2:2" ht="14.7" customHeight="1" x14ac:dyDescent="0.25">
      <c r="B2980" s="2"/>
    </row>
    <row r="2981" spans="2:2" ht="14.7" customHeight="1" x14ac:dyDescent="0.25">
      <c r="B2981" s="2"/>
    </row>
    <row r="2982" spans="2:2" ht="14.7" customHeight="1" x14ac:dyDescent="0.25">
      <c r="B2982" s="2"/>
    </row>
    <row r="2983" spans="2:2" ht="14.7" customHeight="1" x14ac:dyDescent="0.25">
      <c r="B2983" s="2"/>
    </row>
    <row r="2984" spans="2:2" ht="14.7" customHeight="1" x14ac:dyDescent="0.25">
      <c r="B2984" s="2"/>
    </row>
    <row r="2985" spans="2:2" ht="14.7" customHeight="1" x14ac:dyDescent="0.25">
      <c r="B2985" s="2"/>
    </row>
    <row r="2986" spans="2:2" ht="14.7" customHeight="1" x14ac:dyDescent="0.25">
      <c r="B2986" s="2"/>
    </row>
    <row r="2987" spans="2:2" ht="14.7" customHeight="1" x14ac:dyDescent="0.25">
      <c r="B2987" s="2"/>
    </row>
    <row r="2988" spans="2:2" ht="14.7" customHeight="1" x14ac:dyDescent="0.25">
      <c r="B2988" s="2"/>
    </row>
    <row r="2989" spans="2:2" ht="14.7" customHeight="1" x14ac:dyDescent="0.25">
      <c r="B2989" s="2"/>
    </row>
    <row r="2990" spans="2:2" ht="14.7" customHeight="1" x14ac:dyDescent="0.25">
      <c r="B2990" s="2"/>
    </row>
    <row r="2991" spans="2:2" ht="14.7" customHeight="1" x14ac:dyDescent="0.25">
      <c r="B2991" s="2"/>
    </row>
    <row r="2992" spans="2:2" ht="14.7" customHeight="1" x14ac:dyDescent="0.25">
      <c r="B2992" s="2"/>
    </row>
    <row r="2993" spans="2:2" ht="14.7" customHeight="1" x14ac:dyDescent="0.25">
      <c r="B2993" s="2"/>
    </row>
    <row r="2994" spans="2:2" ht="14.7" customHeight="1" x14ac:dyDescent="0.25">
      <c r="B2994" s="2"/>
    </row>
    <row r="2995" spans="2:2" ht="14.7" customHeight="1" x14ac:dyDescent="0.25">
      <c r="B2995" s="2"/>
    </row>
    <row r="2996" spans="2:2" ht="14.7" customHeight="1" x14ac:dyDescent="0.25">
      <c r="B2996" s="2"/>
    </row>
    <row r="2997" spans="2:2" ht="14.7" customHeight="1" x14ac:dyDescent="0.25">
      <c r="B2997" s="2"/>
    </row>
    <row r="2998" spans="2:2" ht="14.7" customHeight="1" x14ac:dyDescent="0.25">
      <c r="B2998" s="2"/>
    </row>
    <row r="2999" spans="2:2" ht="14.7" customHeight="1" x14ac:dyDescent="0.25">
      <c r="B2999" s="2"/>
    </row>
    <row r="3000" spans="2:2" ht="14.7" customHeight="1" x14ac:dyDescent="0.25">
      <c r="B3000" s="2"/>
    </row>
    <row r="3001" spans="2:2" ht="14.7" customHeight="1" x14ac:dyDescent="0.25">
      <c r="B3001" s="2"/>
    </row>
    <row r="3002" spans="2:2" ht="14.7" customHeight="1" x14ac:dyDescent="0.25">
      <c r="B3002" s="2"/>
    </row>
    <row r="3003" spans="2:2" ht="14.7" customHeight="1" x14ac:dyDescent="0.25">
      <c r="B3003" s="2"/>
    </row>
    <row r="3004" spans="2:2" ht="14.7" customHeight="1" x14ac:dyDescent="0.25">
      <c r="B3004" s="2"/>
    </row>
    <row r="3005" spans="2:2" ht="14.7" customHeight="1" x14ac:dyDescent="0.25">
      <c r="B3005" s="2"/>
    </row>
    <row r="3006" spans="2:2" ht="14.7" customHeight="1" x14ac:dyDescent="0.25">
      <c r="B3006" s="2"/>
    </row>
    <row r="3007" spans="2:2" ht="14.7" customHeight="1" x14ac:dyDescent="0.25">
      <c r="B3007" s="2"/>
    </row>
    <row r="3008" spans="2:2" ht="14.7" customHeight="1" x14ac:dyDescent="0.25">
      <c r="B3008" s="2"/>
    </row>
    <row r="3009" spans="2:2" ht="14.7" customHeight="1" x14ac:dyDescent="0.25">
      <c r="B3009" s="2"/>
    </row>
    <row r="3010" spans="2:2" ht="14.7" customHeight="1" x14ac:dyDescent="0.25">
      <c r="B3010" s="2"/>
    </row>
    <row r="3011" spans="2:2" ht="14.7" customHeight="1" x14ac:dyDescent="0.25">
      <c r="B3011" s="2"/>
    </row>
    <row r="3012" spans="2:2" ht="14.7" customHeight="1" x14ac:dyDescent="0.25">
      <c r="B3012" s="2"/>
    </row>
    <row r="3013" spans="2:2" ht="14.7" customHeight="1" x14ac:dyDescent="0.25">
      <c r="B3013" s="2"/>
    </row>
    <row r="3014" spans="2:2" ht="14.7" customHeight="1" x14ac:dyDescent="0.25">
      <c r="B3014" s="2"/>
    </row>
    <row r="3015" spans="2:2" ht="14.7" customHeight="1" x14ac:dyDescent="0.25">
      <c r="B3015" s="2"/>
    </row>
    <row r="3016" spans="2:2" ht="14.7" customHeight="1" x14ac:dyDescent="0.25">
      <c r="B3016" s="2"/>
    </row>
    <row r="3017" spans="2:2" ht="14.7" customHeight="1" x14ac:dyDescent="0.25">
      <c r="B3017" s="2"/>
    </row>
    <row r="3018" spans="2:2" ht="14.7" customHeight="1" x14ac:dyDescent="0.25">
      <c r="B3018" s="2"/>
    </row>
    <row r="3019" spans="2:2" ht="14.7" customHeight="1" x14ac:dyDescent="0.25">
      <c r="B3019" s="2"/>
    </row>
    <row r="3020" spans="2:2" ht="14.7" customHeight="1" x14ac:dyDescent="0.25">
      <c r="B3020" s="2"/>
    </row>
    <row r="3021" spans="2:2" ht="14.7" customHeight="1" x14ac:dyDescent="0.25">
      <c r="B3021" s="2"/>
    </row>
    <row r="3022" spans="2:2" ht="14.7" customHeight="1" x14ac:dyDescent="0.25">
      <c r="B3022" s="2"/>
    </row>
    <row r="3023" spans="2:2" ht="14.7" customHeight="1" x14ac:dyDescent="0.25">
      <c r="B3023" s="2"/>
    </row>
    <row r="3024" spans="2:2" ht="14.7" customHeight="1" x14ac:dyDescent="0.25">
      <c r="B3024" s="2"/>
    </row>
    <row r="3025" spans="2:2" ht="14.7" customHeight="1" x14ac:dyDescent="0.25">
      <c r="B3025" s="2"/>
    </row>
    <row r="3026" spans="2:2" ht="14.7" customHeight="1" x14ac:dyDescent="0.25">
      <c r="B3026" s="2"/>
    </row>
    <row r="3027" spans="2:2" ht="14.7" customHeight="1" x14ac:dyDescent="0.25">
      <c r="B3027" s="2"/>
    </row>
    <row r="3028" spans="2:2" ht="14.7" customHeight="1" x14ac:dyDescent="0.25">
      <c r="B3028" s="2"/>
    </row>
    <row r="3029" spans="2:2" ht="14.7" customHeight="1" x14ac:dyDescent="0.25">
      <c r="B3029" s="2"/>
    </row>
    <row r="3030" spans="2:2" ht="14.7" customHeight="1" x14ac:dyDescent="0.25">
      <c r="B3030" s="2"/>
    </row>
    <row r="3031" spans="2:2" ht="14.7" customHeight="1" x14ac:dyDescent="0.25">
      <c r="B3031" s="2"/>
    </row>
    <row r="3032" spans="2:2" ht="14.7" customHeight="1" x14ac:dyDescent="0.25">
      <c r="B3032" s="2"/>
    </row>
    <row r="3033" spans="2:2" ht="14.7" customHeight="1" x14ac:dyDescent="0.25">
      <c r="B3033" s="2"/>
    </row>
    <row r="3034" spans="2:2" ht="14.7" customHeight="1" x14ac:dyDescent="0.25">
      <c r="B3034" s="2"/>
    </row>
    <row r="3035" spans="2:2" ht="14.7" customHeight="1" x14ac:dyDescent="0.25">
      <c r="B3035" s="2"/>
    </row>
    <row r="3036" spans="2:2" ht="14.7" customHeight="1" x14ac:dyDescent="0.25">
      <c r="B3036" s="2"/>
    </row>
    <row r="3037" spans="2:2" ht="14.7" customHeight="1" x14ac:dyDescent="0.25">
      <c r="B3037" s="2"/>
    </row>
    <row r="3038" spans="2:2" ht="14.7" customHeight="1" x14ac:dyDescent="0.25">
      <c r="B3038" s="2"/>
    </row>
    <row r="3039" spans="2:2" ht="14.7" customHeight="1" x14ac:dyDescent="0.25">
      <c r="B3039" s="2"/>
    </row>
    <row r="3040" spans="2:2" ht="14.7" customHeight="1" x14ac:dyDescent="0.25">
      <c r="B3040" s="2"/>
    </row>
    <row r="3041" spans="2:2" ht="14.7" customHeight="1" x14ac:dyDescent="0.25">
      <c r="B3041" s="2"/>
    </row>
    <row r="3042" spans="2:2" ht="14.7" customHeight="1" x14ac:dyDescent="0.25">
      <c r="B3042" s="2"/>
    </row>
    <row r="3043" spans="2:2" ht="14.7" customHeight="1" x14ac:dyDescent="0.25">
      <c r="B3043" s="2"/>
    </row>
    <row r="3044" spans="2:2" ht="14.7" customHeight="1" x14ac:dyDescent="0.25">
      <c r="B3044" s="2"/>
    </row>
    <row r="3045" spans="2:2" ht="14.7" customHeight="1" x14ac:dyDescent="0.25">
      <c r="B3045" s="2"/>
    </row>
    <row r="3046" spans="2:2" ht="14.7" customHeight="1" x14ac:dyDescent="0.25">
      <c r="B3046" s="2"/>
    </row>
    <row r="3047" spans="2:2" ht="14.7" customHeight="1" x14ac:dyDescent="0.25">
      <c r="B3047" s="2"/>
    </row>
    <row r="3048" spans="2:2" ht="14.7" customHeight="1" x14ac:dyDescent="0.25">
      <c r="B3048" s="2"/>
    </row>
    <row r="3049" spans="2:2" ht="14.7" customHeight="1" x14ac:dyDescent="0.25">
      <c r="B3049" s="2"/>
    </row>
    <row r="3050" spans="2:2" ht="14.7" customHeight="1" x14ac:dyDescent="0.25">
      <c r="B3050" s="2"/>
    </row>
    <row r="3051" spans="2:2" ht="14.7" customHeight="1" x14ac:dyDescent="0.25">
      <c r="B3051" s="2"/>
    </row>
    <row r="3052" spans="2:2" ht="14.7" customHeight="1" x14ac:dyDescent="0.25">
      <c r="B3052" s="2"/>
    </row>
    <row r="3053" spans="2:2" ht="14.7" customHeight="1" x14ac:dyDescent="0.25">
      <c r="B3053" s="2"/>
    </row>
    <row r="3054" spans="2:2" ht="14.7" customHeight="1" x14ac:dyDescent="0.25">
      <c r="B3054" s="2"/>
    </row>
    <row r="3055" spans="2:2" ht="14.7" customHeight="1" x14ac:dyDescent="0.25">
      <c r="B3055" s="2"/>
    </row>
    <row r="3056" spans="2:2" ht="14.7" customHeight="1" x14ac:dyDescent="0.25">
      <c r="B3056" s="2"/>
    </row>
    <row r="3057" spans="2:2" ht="14.7" customHeight="1" x14ac:dyDescent="0.25">
      <c r="B3057" s="2"/>
    </row>
    <row r="3058" spans="2:2" ht="14.7" customHeight="1" x14ac:dyDescent="0.25">
      <c r="B3058" s="2"/>
    </row>
    <row r="3059" spans="2:2" ht="14.7" customHeight="1" x14ac:dyDescent="0.25">
      <c r="B3059" s="2"/>
    </row>
    <row r="3060" spans="2:2" ht="14.7" customHeight="1" x14ac:dyDescent="0.25">
      <c r="B3060" s="2"/>
    </row>
    <row r="3061" spans="2:2" ht="14.7" customHeight="1" x14ac:dyDescent="0.25">
      <c r="B3061" s="2"/>
    </row>
    <row r="3062" spans="2:2" ht="14.7" customHeight="1" x14ac:dyDescent="0.25">
      <c r="B3062" s="2"/>
    </row>
    <row r="3063" spans="2:2" ht="14.7" customHeight="1" x14ac:dyDescent="0.25">
      <c r="B3063" s="2"/>
    </row>
    <row r="3064" spans="2:2" ht="14.7" customHeight="1" x14ac:dyDescent="0.25">
      <c r="B3064" s="2"/>
    </row>
    <row r="3065" spans="2:2" ht="14.7" customHeight="1" x14ac:dyDescent="0.25">
      <c r="B3065" s="2"/>
    </row>
    <row r="3066" spans="2:2" ht="14.7" customHeight="1" x14ac:dyDescent="0.25">
      <c r="B3066" s="2"/>
    </row>
    <row r="3067" spans="2:2" ht="14.7" customHeight="1" x14ac:dyDescent="0.25">
      <c r="B3067" s="2"/>
    </row>
    <row r="3068" spans="2:2" ht="14.7" customHeight="1" x14ac:dyDescent="0.25">
      <c r="B3068" s="2"/>
    </row>
    <row r="3069" spans="2:2" ht="14.7" customHeight="1" x14ac:dyDescent="0.25">
      <c r="B3069" s="2"/>
    </row>
    <row r="3070" spans="2:2" ht="14.7" customHeight="1" x14ac:dyDescent="0.25">
      <c r="B3070" s="2"/>
    </row>
    <row r="3071" spans="2:2" ht="14.7" customHeight="1" x14ac:dyDescent="0.25">
      <c r="B3071" s="2"/>
    </row>
    <row r="3072" spans="2:2" ht="14.7" customHeight="1" x14ac:dyDescent="0.25">
      <c r="B3072" s="2"/>
    </row>
    <row r="3073" spans="2:2" ht="14.7" customHeight="1" x14ac:dyDescent="0.25">
      <c r="B3073" s="2"/>
    </row>
    <row r="3074" spans="2:2" ht="14.7" customHeight="1" x14ac:dyDescent="0.25">
      <c r="B3074" s="2"/>
    </row>
    <row r="3075" spans="2:2" ht="14.7" customHeight="1" x14ac:dyDescent="0.25">
      <c r="B3075" s="2"/>
    </row>
    <row r="3076" spans="2:2" ht="14.7" customHeight="1" x14ac:dyDescent="0.25">
      <c r="B3076" s="2"/>
    </row>
    <row r="3077" spans="2:2" ht="14.7" customHeight="1" x14ac:dyDescent="0.25">
      <c r="B3077" s="2"/>
    </row>
    <row r="3078" spans="2:2" ht="14.7" customHeight="1" x14ac:dyDescent="0.25">
      <c r="B3078" s="2"/>
    </row>
    <row r="3079" spans="2:2" ht="14.7" customHeight="1" x14ac:dyDescent="0.25">
      <c r="B3079" s="2"/>
    </row>
    <row r="3080" spans="2:2" ht="14.7" customHeight="1" x14ac:dyDescent="0.25">
      <c r="B3080" s="2"/>
    </row>
    <row r="3081" spans="2:2" ht="14.7" customHeight="1" x14ac:dyDescent="0.25">
      <c r="B3081" s="2"/>
    </row>
    <row r="3082" spans="2:2" ht="14.7" customHeight="1" x14ac:dyDescent="0.25">
      <c r="B3082" s="2"/>
    </row>
    <row r="3083" spans="2:2" ht="14.7" customHeight="1" x14ac:dyDescent="0.25">
      <c r="B3083" s="2"/>
    </row>
    <row r="3084" spans="2:2" ht="14.7" customHeight="1" x14ac:dyDescent="0.25">
      <c r="B3084" s="2"/>
    </row>
    <row r="3085" spans="2:2" ht="14.7" customHeight="1" x14ac:dyDescent="0.25">
      <c r="B3085" s="2"/>
    </row>
    <row r="3086" spans="2:2" ht="14.7" customHeight="1" x14ac:dyDescent="0.25">
      <c r="B3086" s="2"/>
    </row>
    <row r="3087" spans="2:2" ht="14.7" customHeight="1" x14ac:dyDescent="0.25">
      <c r="B3087" s="2"/>
    </row>
    <row r="3088" spans="2:2" ht="14.7" customHeight="1" x14ac:dyDescent="0.25">
      <c r="B3088" s="2"/>
    </row>
    <row r="3089" spans="2:2" ht="14.7" customHeight="1" x14ac:dyDescent="0.25">
      <c r="B3089" s="2"/>
    </row>
    <row r="3090" spans="2:2" ht="14.7" customHeight="1" x14ac:dyDescent="0.25">
      <c r="B3090" s="2"/>
    </row>
    <row r="3091" spans="2:2" ht="14.7" customHeight="1" x14ac:dyDescent="0.25">
      <c r="B3091" s="2"/>
    </row>
    <row r="3092" spans="2:2" ht="14.7" customHeight="1" x14ac:dyDescent="0.25">
      <c r="B3092" s="2"/>
    </row>
    <row r="3093" spans="2:2" ht="14.7" customHeight="1" x14ac:dyDescent="0.25">
      <c r="B3093" s="2"/>
    </row>
    <row r="3094" spans="2:2" ht="14.7" customHeight="1" x14ac:dyDescent="0.25">
      <c r="B3094" s="2"/>
    </row>
    <row r="3095" spans="2:2" ht="14.7" customHeight="1" x14ac:dyDescent="0.25">
      <c r="B3095" s="2"/>
    </row>
    <row r="3096" spans="2:2" ht="14.7" customHeight="1" x14ac:dyDescent="0.25">
      <c r="B3096" s="2"/>
    </row>
    <row r="3097" spans="2:2" ht="14.7" customHeight="1" x14ac:dyDescent="0.25">
      <c r="B3097" s="2"/>
    </row>
    <row r="3098" spans="2:2" ht="14.7" customHeight="1" x14ac:dyDescent="0.25">
      <c r="B3098" s="2"/>
    </row>
    <row r="3099" spans="2:2" ht="14.7" customHeight="1" x14ac:dyDescent="0.25">
      <c r="B3099" s="2"/>
    </row>
  </sheetData>
  <phoneticPr fontId="43" type="noConversion"/>
  <dataValidations count="2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8BECDA-F82A-4F41-922D-41491F629E24}">
          <x14:formula1>
            <xm:f>OFFSET(Grille_Tarifs_Modulable!$AA$10,,,COUNTIF(Liste_CL_Conditionnement,"&gt;"&amp;0))</xm:f>
          </x14:formula1>
          <xm:sqref>J2:J1990</xm:sqref>
        </x14:dataValidation>
        <x14:dataValidation type="list" allowBlank="1" showInputMessage="1" showErrorMessage="1" xr:uid="{D695E34C-7463-46C7-8195-B66AAA7727CB}">
          <x14:formula1>
            <xm:f>OFFSET(Grille_Tarifs_Modulable!$T$10,,,COUNTIF(Liste_Refs,"?*"))</xm:f>
          </x14:formula1>
          <xm:sqref>I1:I1048576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1:AB115"/>
  <sheetViews>
    <sheetView showGridLines="0" tabSelected="1" zoomScale="70" zoomScaleNormal="70" workbookViewId="0">
      <pane xSplit="17" ySplit="8" topLeftCell="R9" activePane="bottomRight" state="frozen"/>
      <selection activeCell="A1979" sqref="A1979"/>
      <selection pane="topRight" activeCell="A1979" sqref="A1979"/>
      <selection pane="bottomLeft" activeCell="A1979" sqref="A1979"/>
      <selection pane="bottomRight" activeCell="T6" sqref="T6"/>
    </sheetView>
  </sheetViews>
  <sheetFormatPr baseColWidth="10" defaultColWidth="11.44140625" defaultRowHeight="14.4" x14ac:dyDescent="0.3"/>
  <cols>
    <col min="1" max="1" width="11.44140625" style="8"/>
    <col min="2" max="2" width="18.33203125" style="121" customWidth="1"/>
    <col min="3" max="3" width="33.5546875" style="8" customWidth="1"/>
    <col min="4" max="5" width="11.44140625" style="8"/>
    <col min="6" max="6" width="5.6640625" style="8" customWidth="1"/>
    <col min="7" max="7" width="4.5546875" style="8" bestFit="1" customWidth="1"/>
    <col min="8" max="8" width="3.44140625" style="8" bestFit="1" customWidth="1"/>
    <col min="9" max="11" width="11.44140625" style="8"/>
    <col min="12" max="12" width="2.88671875" style="8" customWidth="1"/>
    <col min="13" max="14" width="11.44140625" style="8"/>
    <col min="15" max="15" width="13.109375" style="8" bestFit="1" customWidth="1"/>
    <col min="16" max="16" width="14.5546875" style="8" bestFit="1" customWidth="1"/>
    <col min="17" max="17" width="8.33203125" style="8" bestFit="1" customWidth="1"/>
    <col min="18" max="19" width="11.44140625" style="8"/>
    <col min="20" max="20" width="17.44140625" style="8" bestFit="1" customWidth="1"/>
    <col min="21" max="16384" width="11.44140625" style="8"/>
  </cols>
  <sheetData>
    <row r="1" spans="2:28" ht="33.6" x14ac:dyDescent="0.3">
      <c r="B1" s="227" t="s">
        <v>1284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190"/>
      <c r="S1" s="190"/>
    </row>
    <row r="2" spans="2:28" ht="33.6" x14ac:dyDescent="0.3">
      <c r="B2" s="228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190"/>
      <c r="S2" s="190"/>
    </row>
    <row r="3" spans="2:28" x14ac:dyDescent="0.3">
      <c r="B3" s="215"/>
    </row>
    <row r="4" spans="2:28" ht="15" thickBot="1" x14ac:dyDescent="0.35">
      <c r="B4" s="215"/>
    </row>
    <row r="5" spans="2:28" ht="19.2" thickTop="1" thickBot="1" x14ac:dyDescent="0.4">
      <c r="B5" s="215"/>
      <c r="M5" s="225">
        <v>2020</v>
      </c>
      <c r="N5" s="226"/>
      <c r="O5" s="224" t="s">
        <v>1247</v>
      </c>
      <c r="P5" s="224"/>
      <c r="W5" s="229"/>
      <c r="X5" s="229"/>
    </row>
    <row r="6" spans="2:28" ht="16.8" thickTop="1" thickBot="1" x14ac:dyDescent="0.35">
      <c r="B6" s="216" t="s">
        <v>1164</v>
      </c>
      <c r="C6" s="211" t="s">
        <v>1165</v>
      </c>
      <c r="D6" s="212"/>
      <c r="E6" s="213"/>
      <c r="F6" s="9" t="s">
        <v>1166</v>
      </c>
      <c r="G6" s="9" t="s">
        <v>1167</v>
      </c>
      <c r="H6" s="9" t="s">
        <v>1168</v>
      </c>
      <c r="I6" s="10" t="s">
        <v>1169</v>
      </c>
      <c r="J6" s="11"/>
      <c r="K6" s="12"/>
      <c r="M6" s="13" t="s">
        <v>1170</v>
      </c>
      <c r="N6" s="13" t="s">
        <v>1171</v>
      </c>
      <c r="O6" s="183" t="s">
        <v>1172</v>
      </c>
      <c r="P6" s="184" t="s">
        <v>1173</v>
      </c>
      <c r="Q6" s="183" t="s">
        <v>1259</v>
      </c>
      <c r="R6" s="189"/>
      <c r="S6" s="189"/>
    </row>
    <row r="7" spans="2:28" ht="15.6" thickTop="1" thickBot="1" x14ac:dyDescent="0.35">
      <c r="B7" s="215"/>
      <c r="C7" s="14"/>
      <c r="D7" s="14"/>
      <c r="E7" s="14"/>
      <c r="G7" s="15"/>
      <c r="H7" s="15"/>
      <c r="I7" s="16" t="s">
        <v>1163</v>
      </c>
      <c r="J7" s="16" t="s">
        <v>1247</v>
      </c>
      <c r="K7" s="16" t="s">
        <v>1174</v>
      </c>
      <c r="M7" s="13">
        <f>VLOOKUP(VALUE(RIGHT(M5,4)),Table_indices_Taxes_Alcool!A5:C9,2,FALSE)</f>
        <v>1786.59</v>
      </c>
      <c r="N7" s="13">
        <f>VLOOKUP(VALUE(RIGHT(M5,4)),Table_indices_Taxes_Alcool!A5:C9,3,FALSE)</f>
        <v>573.64</v>
      </c>
    </row>
    <row r="8" spans="2:28" ht="19.2" customHeight="1" thickTop="1" thickBot="1" x14ac:dyDescent="0.35">
      <c r="B8" s="215"/>
      <c r="C8" s="14"/>
      <c r="D8" s="14"/>
      <c r="E8" s="14"/>
      <c r="G8" s="15"/>
      <c r="H8" s="15"/>
      <c r="I8" s="17"/>
      <c r="J8" s="17"/>
      <c r="K8" s="17"/>
      <c r="M8" s="13">
        <v>193.73</v>
      </c>
    </row>
    <row r="9" spans="2:28" ht="19.2" thickTop="1" thickBot="1" x14ac:dyDescent="0.35">
      <c r="B9" s="220" t="s">
        <v>1175</v>
      </c>
      <c r="C9" s="221"/>
      <c r="D9" s="19"/>
      <c r="F9"/>
    </row>
    <row r="10" spans="2:28" ht="15" thickTop="1" x14ac:dyDescent="0.3">
      <c r="B10" s="20">
        <v>4067700013835</v>
      </c>
      <c r="C10" s="209" t="s">
        <v>1175</v>
      </c>
      <c r="D10" s="21"/>
      <c r="E10" s="22"/>
      <c r="F10" s="23">
        <v>175</v>
      </c>
      <c r="G10" s="24">
        <v>35</v>
      </c>
      <c r="H10" s="24">
        <v>6</v>
      </c>
      <c r="I10" s="25">
        <v>17.809999999999999</v>
      </c>
      <c r="J10" s="26">
        <v>14.46</v>
      </c>
      <c r="K10" s="27"/>
      <c r="M10" s="28">
        <f t="shared" ref="M10:M72" si="0">IF(G10&gt;=18,($M$7/10000)*$F10*($G10/100),IF(G10&gt;0,($M$8/10000)*F10,0))</f>
        <v>10.942863749999999</v>
      </c>
      <c r="N10" s="29">
        <f t="shared" ref="N10:N15" si="1">IF(G10&gt;18,($N$7/10000)*$F10*($G10/100),0)</f>
        <v>3.5135449999999997</v>
      </c>
      <c r="O10" s="30">
        <f t="shared" ref="O10:O15" si="2">IF(HLOOKUP($O$5,$I$7:$P$236,ROW()-6,FALSE)&gt;0,HLOOKUP($O$5,$I$7:$P$236,ROW()-6,FALSE)+M10+N10," ")</f>
        <v>28.916408750000002</v>
      </c>
      <c r="P10" s="31">
        <f>IF(OR(COUNT(O10)=0,COUNT(Q10)=0),0,O10+(O10*Q10))</f>
        <v>34.699690500000003</v>
      </c>
      <c r="Q10" s="122">
        <f>IF(OR(G10&gt;0,H10="IT"),0.2,0.055)</f>
        <v>0.2</v>
      </c>
      <c r="R10" s="122"/>
      <c r="S10" s="122"/>
      <c r="T10" s="8" t="str">
        <f t="array" ref="T10">IFERROR(INDEX(Tableau2[],MATCH(0,IF(Tableau2[]&lt;&gt;"",COUNTIF($T$9:T9,Tableau2[])),0)),"")</f>
        <v>Jägermeister</v>
      </c>
      <c r="W10" s="8" t="str" cm="1">
        <f t="array" aca="1" ref="W10:W66" ca="1">OFFSET($T$10,,,COUNTIF(Liste_Refs,"?*"))</f>
        <v>Jägermeister</v>
      </c>
      <c r="AA10" s="8">
        <f t="array" ref="AA10">IFERROR(INDEX(Tableau3[],MATCH(0,IF(ISNUMBER(Tableau3[]),COUNTIF($AA$9:AA9,Tableau3[])),0))," ")</f>
        <v>175</v>
      </c>
      <c r="AB10" s="210" cm="1">
        <f t="array" aca="1" ref="AB10:AB23" ca="1">OFFSET(Grille_Tarifs_Modulable!$AA$10,,,COUNTIF(Liste_CL_Conditionnement,"&gt;"&amp;0))</f>
        <v>175</v>
      </c>
    </row>
    <row r="11" spans="2:28" x14ac:dyDescent="0.3">
      <c r="B11" s="32">
        <v>4067700013842</v>
      </c>
      <c r="C11" s="8" t="s">
        <v>1175</v>
      </c>
      <c r="E11" s="33"/>
      <c r="F11" s="34">
        <v>100</v>
      </c>
      <c r="G11" s="35">
        <v>35</v>
      </c>
      <c r="H11" s="35">
        <v>6</v>
      </c>
      <c r="I11" s="36">
        <v>10.89</v>
      </c>
      <c r="J11" s="37">
        <v>8.84</v>
      </c>
      <c r="K11" s="38"/>
      <c r="M11" s="39">
        <f t="shared" si="0"/>
        <v>6.2530649999999994</v>
      </c>
      <c r="N11" s="40">
        <f t="shared" si="1"/>
        <v>2.0077399999999996</v>
      </c>
      <c r="O11" s="41">
        <f t="shared" si="2"/>
        <v>17.100804999999998</v>
      </c>
      <c r="P11" s="42">
        <f t="shared" ref="P11:P15" si="3">IF(OR(COUNT(O11)=0,COUNT(Q11)=0),0,O11+(O11*Q11))</f>
        <v>20.520965999999998</v>
      </c>
      <c r="Q11" s="122">
        <f t="shared" ref="Q11:Q15" si="4">IF(OR(G11&gt;0,H11="IT"),0.2,0.055)</f>
        <v>0.2</v>
      </c>
      <c r="R11" s="122"/>
      <c r="S11" s="122"/>
      <c r="T11" s="8" t="str">
        <f t="array" ref="T11">IFERROR(INDEX(Tableau2[],MATCH(0,IF(Tableau2[]&lt;&gt;"",COUNTIF($T$9:T10,Tableau2[])),0)),"")</f>
        <v>Jägermeister Scharf</v>
      </c>
      <c r="W11" s="8" t="str">
        <f ca="1"/>
        <v>Jägermeister Scharf</v>
      </c>
      <c r="AA11" s="8">
        <f t="array" ref="AA11">IFERROR(INDEX(Tableau3[],MATCH(0,IF(ISNUMBER(Tableau3[]),COUNTIF($AA$9:AA10,Tableau3[])),0))," ")</f>
        <v>100</v>
      </c>
      <c r="AB11" s="8">
        <f ca="1"/>
        <v>100</v>
      </c>
    </row>
    <row r="12" spans="2:28" x14ac:dyDescent="0.3">
      <c r="B12" s="32">
        <v>4067700013859</v>
      </c>
      <c r="C12" s="8" t="s">
        <v>1175</v>
      </c>
      <c r="E12" s="33"/>
      <c r="F12" s="34">
        <v>70</v>
      </c>
      <c r="G12" s="35">
        <v>35</v>
      </c>
      <c r="H12" s="35">
        <v>6</v>
      </c>
      <c r="I12" s="36">
        <v>8.16</v>
      </c>
      <c r="J12" s="37">
        <v>6.75</v>
      </c>
      <c r="K12" s="38"/>
      <c r="M12" s="39">
        <f t="shared" si="0"/>
        <v>4.3771454999999992</v>
      </c>
      <c r="N12" s="40">
        <f t="shared" si="1"/>
        <v>1.4054180000000001</v>
      </c>
      <c r="O12" s="41">
        <f t="shared" si="2"/>
        <v>12.532563499999998</v>
      </c>
      <c r="P12" s="42">
        <f t="shared" si="3"/>
        <v>15.039076199999998</v>
      </c>
      <c r="Q12" s="122">
        <f t="shared" si="4"/>
        <v>0.2</v>
      </c>
      <c r="R12" s="122"/>
      <c r="S12" s="122"/>
      <c r="T12" s="8" t="str">
        <f t="array" ref="T12">IFERROR(INDEX(Tableau2[],MATCH(0,IF(Tableau2[]&lt;&gt;"",COUNTIF($T$9:T11,Tableau2[])),0)),"")</f>
        <v>Jägermeister distributeur miniatures</v>
      </c>
      <c r="W12" s="8" t="str">
        <f ca="1"/>
        <v>Jägermeister distributeur miniatures</v>
      </c>
      <c r="AA12" s="8">
        <f t="array" ref="AA12">IFERROR(INDEX(Tableau3[],MATCH(0,IF(ISNUMBER(Tableau3[]),COUNTIF($AA$9:AA11,Tableau3[])),0))," ")</f>
        <v>70</v>
      </c>
      <c r="AB12" s="8">
        <f ca="1"/>
        <v>70</v>
      </c>
    </row>
    <row r="13" spans="2:28" x14ac:dyDescent="0.3">
      <c r="B13" s="32">
        <v>4067700012085</v>
      </c>
      <c r="C13" s="8" t="s">
        <v>1176</v>
      </c>
      <c r="E13" s="33"/>
      <c r="F13" s="34">
        <v>70</v>
      </c>
      <c r="G13" s="35">
        <v>33</v>
      </c>
      <c r="H13" s="35">
        <v>6</v>
      </c>
      <c r="I13" s="36">
        <v>8.16</v>
      </c>
      <c r="J13" s="37">
        <v>6.75</v>
      </c>
      <c r="K13" s="38"/>
      <c r="M13" s="39">
        <f t="shared" si="0"/>
        <v>4.1270229</v>
      </c>
      <c r="N13" s="40">
        <f t="shared" si="1"/>
        <v>1.3251084000000002</v>
      </c>
      <c r="O13" s="41">
        <f t="shared" si="2"/>
        <v>12.2021313</v>
      </c>
      <c r="P13" s="42">
        <f t="shared" si="3"/>
        <v>14.64255756</v>
      </c>
      <c r="Q13" s="122">
        <f t="shared" si="4"/>
        <v>0.2</v>
      </c>
      <c r="R13" s="122"/>
      <c r="S13" s="122"/>
      <c r="T13" s="8" t="str">
        <f t="array" ref="T13">IFERROR(INDEX(Tableau2[],MATCH(0,IF(Tableau2[]&lt;&gt;"",COUNTIF($T$9:T12,Tableau2[])),0)),"")</f>
        <v>Sambuca Molinari Extra</v>
      </c>
      <c r="W13" s="8" t="str">
        <f ca="1"/>
        <v>Sambuca Molinari Extra</v>
      </c>
      <c r="AA13" s="8">
        <f t="array" ref="AA13">IFERROR(INDEX(Tableau3[],MATCH(0,IF(ISNUMBER(Tableau3[]),COUNTIF($AA$9:AA12,Tableau3[])),0))," ")</f>
        <v>35</v>
      </c>
      <c r="AB13" s="8">
        <f ca="1"/>
        <v>35</v>
      </c>
    </row>
    <row r="14" spans="2:28" x14ac:dyDescent="0.3">
      <c r="B14" s="32">
        <v>4067700013866</v>
      </c>
      <c r="C14" s="8" t="s">
        <v>1175</v>
      </c>
      <c r="E14" s="33"/>
      <c r="F14" s="34">
        <v>35</v>
      </c>
      <c r="G14" s="35">
        <v>35</v>
      </c>
      <c r="H14" s="35">
        <v>6</v>
      </c>
      <c r="I14" s="36">
        <v>4.08</v>
      </c>
      <c r="J14" s="37">
        <v>3.38</v>
      </c>
      <c r="K14" s="38"/>
      <c r="M14" s="39">
        <f t="shared" si="0"/>
        <v>2.1885727499999996</v>
      </c>
      <c r="N14" s="40">
        <f t="shared" si="1"/>
        <v>0.70270900000000003</v>
      </c>
      <c r="O14" s="41">
        <f t="shared" si="2"/>
        <v>6.27128175</v>
      </c>
      <c r="P14" s="42">
        <f t="shared" si="3"/>
        <v>7.5255381000000003</v>
      </c>
      <c r="Q14" s="122">
        <f t="shared" si="4"/>
        <v>0.2</v>
      </c>
      <c r="R14" s="122"/>
      <c r="S14" s="122"/>
      <c r="T14" s="8" t="str">
        <f t="array" ref="T14">IFERROR(INDEX(Tableau2[],MATCH(0,IF(Tableau2[]&lt;&gt;"",COUNTIF($T$9:T13,Tableau2[])),0)),"")</f>
        <v xml:space="preserve">Sambuca Molinari Caffé </v>
      </c>
      <c r="W14" s="8" t="str">
        <f ca="1"/>
        <v xml:space="preserve">Sambuca Molinari Caffé </v>
      </c>
      <c r="AA14" s="8">
        <f t="array" ref="AA14">IFERROR(INDEX(Tableau3[],MATCH(0,IF(ISNUMBER(Tableau3[]),COUNTIF($AA$9:AA13,Tableau3[])),0))," ")</f>
        <v>2</v>
      </c>
      <c r="AB14" s="8">
        <f ca="1"/>
        <v>2</v>
      </c>
    </row>
    <row r="15" spans="2:28" ht="15" thickBot="1" x14ac:dyDescent="0.35">
      <c r="B15" s="43">
        <v>4067700015884</v>
      </c>
      <c r="C15" s="44" t="s">
        <v>1177</v>
      </c>
      <c r="D15" s="44"/>
      <c r="E15" s="45"/>
      <c r="F15" s="46">
        <v>2</v>
      </c>
      <c r="G15" s="47">
        <v>35</v>
      </c>
      <c r="H15" s="47">
        <v>6</v>
      </c>
      <c r="I15" s="48">
        <v>0.56000000000000005</v>
      </c>
      <c r="J15" s="49">
        <v>0.47</v>
      </c>
      <c r="K15" s="50"/>
      <c r="M15" s="51">
        <f t="shared" si="0"/>
        <v>0.12506129999999999</v>
      </c>
      <c r="N15" s="52">
        <f t="shared" si="1"/>
        <v>4.0154799999999997E-2</v>
      </c>
      <c r="O15" s="53">
        <f t="shared" si="2"/>
        <v>0.63521610000000006</v>
      </c>
      <c r="P15" s="54">
        <f t="shared" si="3"/>
        <v>0.76225932000000007</v>
      </c>
      <c r="Q15" s="122">
        <f t="shared" si="4"/>
        <v>0.2</v>
      </c>
      <c r="R15" s="122"/>
      <c r="S15" s="122"/>
      <c r="T15" s="8" t="str">
        <f t="array" ref="T15">IFERROR(INDEX(Tableau2[],MATCH(0,IF(Tableau2[]&lt;&gt;"",COUNTIF($T$9:T14,Tableau2[])),0)),"")</f>
        <v xml:space="preserve">Limoncello di Capri </v>
      </c>
      <c r="W15" s="8" t="str">
        <f ca="1"/>
        <v xml:space="preserve">Limoncello di Capri </v>
      </c>
      <c r="AA15" s="8">
        <f t="array" ref="AA15">IFERROR(INDEX(Tableau3[],MATCH(0,IF(ISNUMBER(Tableau3[]),COUNTIF($AA$9:AA14,Tableau3[])),0))," ")</f>
        <v>50</v>
      </c>
      <c r="AB15" s="8">
        <f ca="1"/>
        <v>50</v>
      </c>
    </row>
    <row r="16" spans="2:28" ht="15.6" thickTop="1" thickBot="1" x14ac:dyDescent="0.35">
      <c r="B16" s="82"/>
      <c r="C16" s="83"/>
      <c r="D16" s="83"/>
      <c r="E16" s="83"/>
      <c r="F16" s="84"/>
      <c r="G16" s="84"/>
      <c r="H16" s="84"/>
      <c r="I16" s="90"/>
      <c r="J16" s="87"/>
      <c r="K16" s="90"/>
      <c r="M16" s="85"/>
      <c r="N16" s="85"/>
      <c r="O16" s="80"/>
      <c r="P16" s="89"/>
      <c r="T16" s="8" t="str">
        <f t="array" ref="T16">IFERROR(INDEX(Tableau2[],MATCH(0,IF(Tableau2[]&lt;&gt;"",COUNTIF($T$9:T15,Tableau2[])),0)),"")</f>
        <v xml:space="preserve">Danzinger Goldwasser </v>
      </c>
      <c r="W16" s="8" t="str">
        <f ca="1"/>
        <v xml:space="preserve">Danzinger Goldwasser </v>
      </c>
      <c r="AA16" s="8">
        <f t="array" ref="AA16">IFERROR(INDEX(Tableau3[],MATCH(0,IF(ISNUMBER(Tableau3[]),COUNTIF($AA$9:AA15,Tableau3[])),0))," ")</f>
        <v>75</v>
      </c>
      <c r="AB16" s="8">
        <f ca="1"/>
        <v>75</v>
      </c>
    </row>
    <row r="17" spans="2:28" ht="19.2" thickTop="1" thickBot="1" x14ac:dyDescent="0.35">
      <c r="B17" s="217" t="s">
        <v>1210</v>
      </c>
      <c r="C17" s="18"/>
      <c r="D17" s="19"/>
      <c r="T17" s="8" t="str">
        <f t="array" ref="T17">IFERROR(INDEX(Tableau2[],MATCH(0,IF(Tableau2[]&lt;&gt;"",COUNTIF($T$9:T16,Tableau2[])),0)),"")</f>
        <v>Santiago de Cuba, Carta Blanca</v>
      </c>
      <c r="W17" s="8" t="str">
        <f ca="1"/>
        <v>Santiago de Cuba, Carta Blanca</v>
      </c>
      <c r="AA17" s="8">
        <f t="array" ref="AA17">IFERROR(INDEX(Tableau3[],MATCH(0,IF(ISNUMBER(Tableau3[]),COUNTIF($AA$9:AA16,Tableau3[])),0))," ")</f>
        <v>10</v>
      </c>
      <c r="AB17" s="8">
        <f ca="1"/>
        <v>10</v>
      </c>
    </row>
    <row r="18" spans="2:28" ht="15" thickTop="1" x14ac:dyDescent="0.3">
      <c r="B18" s="20">
        <v>8002095200039</v>
      </c>
      <c r="C18" s="66" t="s">
        <v>1246</v>
      </c>
      <c r="D18" s="21"/>
      <c r="E18" s="22"/>
      <c r="F18" s="23">
        <v>100</v>
      </c>
      <c r="G18" s="24">
        <v>40</v>
      </c>
      <c r="H18" s="24">
        <v>6</v>
      </c>
      <c r="I18" s="26">
        <v>11.35</v>
      </c>
      <c r="J18" s="26">
        <v>11.35</v>
      </c>
      <c r="K18" s="27"/>
      <c r="M18" s="28">
        <f t="shared" si="0"/>
        <v>7.1463600000000005</v>
      </c>
      <c r="N18" s="29">
        <f>IF(G18&gt;18,($N$7/10000)*$F18*($G18/100),0)</f>
        <v>2.2945600000000002</v>
      </c>
      <c r="O18" s="30">
        <f>IF(HLOOKUP($O$5,$I$7:$P$236,ROW()-6,FALSE)&gt;0,HLOOKUP($O$5,$I$7:$P$236,ROW()-6,FALSE)+M18+N18," ")</f>
        <v>20.79092</v>
      </c>
      <c r="P18" s="31">
        <f>IF(OR(COUNT(O18)=0,COUNT(Q18)=0),0,O18+(O18*Q18))</f>
        <v>24.949103999999998</v>
      </c>
      <c r="Q18" s="122">
        <f t="shared" ref="Q18:Q20" si="5">IF(OR(G18&gt;0,H18="IT"),0.2,0.055)</f>
        <v>0.2</v>
      </c>
      <c r="R18" s="122"/>
      <c r="S18" s="122"/>
      <c r="T18" s="8" t="str">
        <f t="array" ref="T18">IFERROR(INDEX(Tableau2[],MATCH(0,IF(Tableau2[]&lt;&gt;"",COUNTIF($T$9:T17,Tableau2[])),0)),"")</f>
        <v>Santiago de Cuba Anejo</v>
      </c>
      <c r="W18" s="8" t="str">
        <f ca="1"/>
        <v>Santiago de Cuba Anejo</v>
      </c>
      <c r="AA18" s="8">
        <f t="array" ref="AA18">IFERROR(INDEX(Tableau3[],MATCH(0,IF(ISNUMBER(Tableau3[]),COUNTIF($AA$9:AA17,Tableau3[])),0))," ")</f>
        <v>5</v>
      </c>
      <c r="AB18" s="8">
        <f ca="1"/>
        <v>5</v>
      </c>
    </row>
    <row r="19" spans="2:28" x14ac:dyDescent="0.3">
      <c r="B19" s="32">
        <v>8002095100001</v>
      </c>
      <c r="C19" s="67" t="s">
        <v>1246</v>
      </c>
      <c r="E19" s="33"/>
      <c r="F19" s="34">
        <v>70</v>
      </c>
      <c r="G19" s="35">
        <v>40</v>
      </c>
      <c r="H19" s="35">
        <v>6</v>
      </c>
      <c r="I19" s="37">
        <v>9.42</v>
      </c>
      <c r="J19" s="37">
        <v>9.42</v>
      </c>
      <c r="K19" s="38"/>
      <c r="M19" s="39">
        <f t="shared" si="0"/>
        <v>5.0024519999999999</v>
      </c>
      <c r="N19" s="40">
        <f>IF(G19&gt;18,($N$7/10000)*$F19*($G19/100),0)</f>
        <v>1.6061920000000001</v>
      </c>
      <c r="O19" s="41">
        <f>IF(HLOOKUP($O$5,$I$7:$P$236,ROW()-6,FALSE)&gt;0,HLOOKUP($O$5,$I$7:$P$236,ROW()-6,FALSE)+M19+N19," ")</f>
        <v>16.028644</v>
      </c>
      <c r="P19" s="42">
        <f t="shared" ref="P19:P20" si="6">IF(OR(COUNT(O19)=0,COUNT(Q19)=0),0,O19+(O19*Q19))</f>
        <v>19.234372799999999</v>
      </c>
      <c r="Q19" s="122">
        <f t="shared" si="5"/>
        <v>0.2</v>
      </c>
      <c r="R19" s="122"/>
      <c r="S19" s="122"/>
      <c r="T19" s="8" t="str">
        <f t="array" ref="T19">IFERROR(INDEX(Tableau2[],MATCH(0,IF(Tableau2[]&lt;&gt;"",COUNTIF($T$9:T18,Tableau2[])),0)),"")</f>
        <v>Santiago de Cuba, 12 ans</v>
      </c>
      <c r="W19" s="8" t="str">
        <f ca="1"/>
        <v>Santiago de Cuba, 12 ans</v>
      </c>
      <c r="AA19" s="8">
        <f t="array" ref="AA19">IFERROR(INDEX(Tableau3[],MATCH(0,IF(ISNUMBER(Tableau3[]),COUNTIF($AA$9:AA18,Tableau3[])),0))," ")</f>
        <v>20</v>
      </c>
      <c r="AB19" s="8">
        <f ca="1"/>
        <v>20</v>
      </c>
    </row>
    <row r="20" spans="2:28" ht="15" thickBot="1" x14ac:dyDescent="0.35">
      <c r="B20" s="43">
        <v>8002095736606</v>
      </c>
      <c r="C20" s="68" t="s">
        <v>1211</v>
      </c>
      <c r="D20" s="44"/>
      <c r="E20" s="45"/>
      <c r="F20" s="46">
        <v>70</v>
      </c>
      <c r="G20" s="47">
        <v>36</v>
      </c>
      <c r="H20" s="47">
        <v>6</v>
      </c>
      <c r="I20" s="49">
        <v>9.8000000000000007</v>
      </c>
      <c r="J20" s="49">
        <v>9.8000000000000007</v>
      </c>
      <c r="K20" s="50"/>
      <c r="L20" s="44"/>
      <c r="M20" s="51">
        <f t="shared" si="0"/>
        <v>4.5022067999999997</v>
      </c>
      <c r="N20" s="52">
        <f>IF(G20&gt;18,($N$7/10000)*$F20*($G20/100),0)</f>
        <v>1.4455728000000001</v>
      </c>
      <c r="O20" s="53">
        <f>IF(HLOOKUP($O$5,$I$7:$P$236,ROW()-6,FALSE)&gt;0,HLOOKUP($O$5,$I$7:$P$236,ROW()-6,FALSE)+M20+N20," ")</f>
        <v>15.747779600000001</v>
      </c>
      <c r="P20" s="54">
        <f t="shared" si="6"/>
        <v>18.897335520000002</v>
      </c>
      <c r="Q20" s="122">
        <f t="shared" si="5"/>
        <v>0.2</v>
      </c>
      <c r="R20" s="122"/>
      <c r="S20" s="122"/>
      <c r="T20" s="8" t="str">
        <f t="array" ref="T20">IFERROR(INDEX(Tableau2[],MATCH(0,IF(Tableau2[]&lt;&gt;"",COUNTIF($T$9:T19,Tableau2[])),0)),"")</f>
        <v>Santiago de Cuba, 20 ans</v>
      </c>
      <c r="W20" s="8" t="str">
        <f ca="1"/>
        <v>Santiago de Cuba, 20 ans</v>
      </c>
      <c r="AA20" s="8">
        <f t="array" ref="AA20">IFERROR(INDEX(Tableau3[],MATCH(0,IF(ISNUMBER(Tableau3[]),COUNTIF($AA$9:AA19,Tableau3[])),0))," ")</f>
        <v>3</v>
      </c>
      <c r="AB20" s="8">
        <f ca="1"/>
        <v>3</v>
      </c>
    </row>
    <row r="21" spans="2:28" ht="15.6" thickTop="1" thickBot="1" x14ac:dyDescent="0.35">
      <c r="B21" s="82"/>
      <c r="C21" s="67"/>
      <c r="E21" s="83"/>
      <c r="F21" s="84"/>
      <c r="G21" s="35"/>
      <c r="H21" s="35"/>
      <c r="I21" s="90"/>
      <c r="J21" s="87"/>
      <c r="K21" s="90"/>
      <c r="M21" s="85"/>
      <c r="N21" s="85"/>
      <c r="O21" s="41"/>
      <c r="P21" s="89"/>
      <c r="T21" s="8" t="str">
        <f t="array" ref="T21">IFERROR(INDEX(Tableau2[],MATCH(0,IF(Tableau2[]&lt;&gt;"",COUNTIF($T$9:T20,Tableau2[])),0)),"")</f>
        <v>Santiago de Cuba, 25 ans</v>
      </c>
      <c r="W21" s="8" t="str">
        <f ca="1"/>
        <v>Santiago de Cuba, 25 ans</v>
      </c>
      <c r="AA21" s="8">
        <f t="array" ref="AA21">IFERROR(INDEX(Tableau3[],MATCH(0,IF(ISNUMBER(Tableau3[]),COUNTIF($AA$9:AA20,Tableau3[])),0))," ")</f>
        <v>1</v>
      </c>
      <c r="AB21" s="8">
        <f ca="1"/>
        <v>1</v>
      </c>
    </row>
    <row r="22" spans="2:28" ht="19.2" thickTop="1" thickBot="1" x14ac:dyDescent="0.35">
      <c r="B22" s="217" t="s">
        <v>1212</v>
      </c>
      <c r="C22" s="18"/>
      <c r="D22" s="19"/>
      <c r="T22" s="8" t="str">
        <f t="array" ref="T22">IFERROR(INDEX(Tableau2[],MATCH(0,IF(Tableau2[]&lt;&gt;"",COUNTIF($T$9:T21,Tableau2[])),0)),"")</f>
        <v>Meukow Vanilla</v>
      </c>
      <c r="W22" s="8" t="str">
        <f ca="1"/>
        <v>Meukow Vanilla</v>
      </c>
      <c r="AA22" s="8">
        <f t="array" ref="AA22">IFERROR(INDEX(Tableau3[],MATCH(0,IF(ISNUMBER(Tableau3[]),COUNTIF($AA$9:AA21,Tableau3[])),0))," ")</f>
        <v>4</v>
      </c>
      <c r="AB22" s="8">
        <f ca="1"/>
        <v>4</v>
      </c>
    </row>
    <row r="23" spans="2:28" ht="15" thickTop="1" x14ac:dyDescent="0.3">
      <c r="B23" s="20">
        <v>8017450003507</v>
      </c>
      <c r="C23" s="66" t="s">
        <v>1213</v>
      </c>
      <c r="D23" s="21"/>
      <c r="E23" s="22"/>
      <c r="F23" s="23">
        <v>50</v>
      </c>
      <c r="G23" s="24">
        <v>30</v>
      </c>
      <c r="H23" s="24">
        <v>6</v>
      </c>
      <c r="I23" s="26">
        <v>8.92</v>
      </c>
      <c r="J23" s="26">
        <v>8.92</v>
      </c>
      <c r="K23" s="27"/>
      <c r="M23" s="28">
        <f t="shared" si="0"/>
        <v>2.6798850000000001</v>
      </c>
      <c r="N23" s="29">
        <f>IF(G23&gt;18,($N$7/10000)*$F23*($G23/100),0)</f>
        <v>0.86045999999999989</v>
      </c>
      <c r="O23" s="30">
        <f>IF(HLOOKUP($O$5,$I$7:$P$236,ROW()-6,FALSE)&gt;0,HLOOKUP($O$5,$I$7:$P$236,ROW()-6,FALSE)+M23+N23," ")</f>
        <v>12.460345</v>
      </c>
      <c r="P23" s="31">
        <f>IF(OR(COUNT(O23)=0,COUNT(Q23)=0),0,O23+(O23*Q23))</f>
        <v>14.952414000000001</v>
      </c>
      <c r="Q23" s="122">
        <f t="shared" ref="Q23:Q24" si="7">IF(OR(G23&gt;0,H23="IT"),0.2,0.055)</f>
        <v>0.2</v>
      </c>
      <c r="R23" s="122"/>
      <c r="S23" s="122"/>
      <c r="T23" s="8" t="str">
        <f t="array" ref="T23">IFERROR(INDEX(Tableau2[],MATCH(0,IF(Tableau2[]&lt;&gt;"",COUNTIF($T$9:T22,Tableau2[])),0)),"")</f>
        <v>Meukow Xpresso</v>
      </c>
      <c r="W23" s="8" t="str">
        <f ca="1"/>
        <v>Meukow Xpresso</v>
      </c>
      <c r="AA23" s="8">
        <f t="array" ref="AA23">IFERROR(INDEX(Tableau3[],MATCH(0,IF(ISNUMBER(Tableau3[]),COUNTIF($AA$9:AA22,Tableau3[])),0))," ")</f>
        <v>6</v>
      </c>
      <c r="AB23" s="8">
        <f ca="1"/>
        <v>6</v>
      </c>
    </row>
    <row r="24" spans="2:28" ht="15" thickBot="1" x14ac:dyDescent="0.35">
      <c r="B24" s="43">
        <v>8017450002104</v>
      </c>
      <c r="C24" s="68" t="s">
        <v>1213</v>
      </c>
      <c r="D24" s="44"/>
      <c r="E24" s="45"/>
      <c r="F24" s="46">
        <v>70</v>
      </c>
      <c r="G24" s="47">
        <v>30</v>
      </c>
      <c r="H24" s="47">
        <v>6</v>
      </c>
      <c r="I24" s="49">
        <v>9.31</v>
      </c>
      <c r="J24" s="49">
        <v>9.31</v>
      </c>
      <c r="K24" s="50"/>
      <c r="L24" s="44"/>
      <c r="M24" s="51">
        <f t="shared" si="0"/>
        <v>3.7518389999999995</v>
      </c>
      <c r="N24" s="52">
        <f>IF(G24&gt;18,($N$7/10000)*$F24*($G24/100),0)</f>
        <v>1.204644</v>
      </c>
      <c r="O24" s="53">
        <f>IF(HLOOKUP($O$5,$I$7:$P$236,ROW()-6,FALSE)&gt;0,HLOOKUP($O$5,$I$7:$P$236,ROW()-6,FALSE)+M24+N24," ")</f>
        <v>14.266482999999999</v>
      </c>
      <c r="P24" s="54">
        <f>IF(OR(COUNT(O24)=0,COUNT(Q24)=0),0,O24+(O24*Q24))</f>
        <v>17.119779600000001</v>
      </c>
      <c r="Q24" s="122">
        <f t="shared" si="7"/>
        <v>0.2</v>
      </c>
      <c r="R24" s="122"/>
      <c r="S24" s="122"/>
      <c r="T24" s="8" t="str">
        <f t="array" ref="T24">IFERROR(INDEX(Tableau2[],MATCH(0,IF(Tableau2[]&lt;&gt;"",COUNTIF($T$9:T23,Tableau2[])),0)),"")</f>
        <v xml:space="preserve">Meukow VS </v>
      </c>
      <c r="W24" s="8" t="str">
        <f ca="1"/>
        <v xml:space="preserve">Meukow VS </v>
      </c>
      <c r="AA24" s="8" t="str">
        <f t="array" ref="AA24">IFERROR(INDEX(Tableau3[],MATCH(0,IF(ISNUMBER(Tableau3[]),COUNTIF($AA$9:AA23,Tableau3[])),0))," ")</f>
        <v xml:space="preserve"> </v>
      </c>
    </row>
    <row r="25" spans="2:28" ht="15.6" thickTop="1" thickBot="1" x14ac:dyDescent="0.35">
      <c r="B25" s="82"/>
      <c r="C25" s="67"/>
      <c r="E25" s="83"/>
      <c r="F25" s="84"/>
      <c r="G25" s="35"/>
      <c r="H25" s="35"/>
      <c r="I25" s="87"/>
      <c r="J25" s="87"/>
      <c r="K25" s="90"/>
      <c r="L25" s="91"/>
      <c r="M25" s="92"/>
      <c r="N25" s="92"/>
      <c r="O25" s="88"/>
      <c r="P25" s="89"/>
      <c r="T25" s="8" t="str">
        <f t="array" ref="T25">IFERROR(INDEX(Tableau2[],MATCH(0,IF(Tableau2[]&lt;&gt;"",COUNTIF($T$9:T24,Tableau2[])),0)),"")</f>
        <v>Meukow VS coffret 2 verres</v>
      </c>
      <c r="W25" s="8" t="str">
        <f ca="1"/>
        <v>Meukow VS coffret 2 verres</v>
      </c>
      <c r="AA25" s="8" t="str">
        <f t="array" ref="AA25">IFERROR(INDEX(Tableau3[],MATCH(0,IF(ISNUMBER(Tableau3[]),COUNTIF($AA$9:AA24,Tableau3[])),0))," ")</f>
        <v xml:space="preserve"> </v>
      </c>
    </row>
    <row r="26" spans="2:28" ht="19.2" thickTop="1" thickBot="1" x14ac:dyDescent="0.35">
      <c r="B26" s="217" t="s">
        <v>1214</v>
      </c>
      <c r="C26" s="18"/>
      <c r="D26" s="19"/>
      <c r="T26" s="8" t="str">
        <f t="array" ref="T26">IFERROR(INDEX(Tableau2[],MATCH(0,IF(Tableau2[]&lt;&gt;"",COUNTIF($T$9:T25,Tableau2[])),0)),"")</f>
        <v>Meukow 90'</v>
      </c>
      <c r="W26" s="8" t="str">
        <f ca="1"/>
        <v>Meukow 90'</v>
      </c>
      <c r="AA26" s="8" t="str">
        <f t="array" ref="AA26">IFERROR(INDEX(Tableau3[],MATCH(0,IF(ISNUMBER(Tableau3[]),COUNTIF($AA$9:AA25,Tableau3[])),0))," ")</f>
        <v xml:space="preserve"> </v>
      </c>
    </row>
    <row r="27" spans="2:28" ht="15.6" thickTop="1" thickBot="1" x14ac:dyDescent="0.35">
      <c r="B27" s="131">
        <v>4055800060200</v>
      </c>
      <c r="C27" s="132" t="s">
        <v>1244</v>
      </c>
      <c r="D27" s="133"/>
      <c r="E27" s="112"/>
      <c r="F27" s="134">
        <v>70</v>
      </c>
      <c r="G27" s="135">
        <v>40</v>
      </c>
      <c r="H27" s="135">
        <v>6</v>
      </c>
      <c r="I27" s="136">
        <v>11.98</v>
      </c>
      <c r="J27" s="136">
        <v>10.8</v>
      </c>
      <c r="K27" s="137"/>
      <c r="L27" s="44"/>
      <c r="M27" s="138">
        <f t="shared" si="0"/>
        <v>5.0024519999999999</v>
      </c>
      <c r="N27" s="139">
        <f>IF(G27&gt;18,($N$7/10000)*$F27*($G27/100),0)</f>
        <v>1.6061920000000001</v>
      </c>
      <c r="O27" s="140">
        <f>IF(HLOOKUP($O$5,$I$7:$P$236,ROW()-6,FALSE)&gt;0,HLOOKUP($O$5,$I$7:$P$236,ROW()-6,FALSE)+M27+N27," ")</f>
        <v>17.408644000000002</v>
      </c>
      <c r="P27" s="141">
        <f>IF(OR(COUNT(O27)=0,COUNT(Q27)=0),0,O27+(O27*Q27))</f>
        <v>20.890372800000002</v>
      </c>
      <c r="Q27" s="122">
        <f t="shared" ref="Q27" si="8">IF(OR(G27&gt;0,H27="IT"),0.2,0.055)</f>
        <v>0.2</v>
      </c>
      <c r="R27" s="122"/>
      <c r="S27" s="122"/>
      <c r="T27" s="8" t="str">
        <f t="array" ref="T27">IFERROR(INDEX(Tableau2[],MATCH(0,IF(Tableau2[]&lt;&gt;"",COUNTIF($T$9:T26,Tableau2[])),0)),"")</f>
        <v>Meukow 90' boite métal</v>
      </c>
      <c r="W27" s="8" t="str">
        <f ca="1"/>
        <v>Meukow 90' boite métal</v>
      </c>
      <c r="AA27" s="8" t="str">
        <f t="array" ref="AA27">IFERROR(INDEX(Tableau3[],MATCH(0,IF(ISNUMBER(Tableau3[]),COUNTIF($AA$9:AA26,Tableau3[])),0))," ")</f>
        <v xml:space="preserve"> </v>
      </c>
    </row>
    <row r="28" spans="2:28" ht="15.6" thickTop="1" thickBot="1" x14ac:dyDescent="0.35">
      <c r="B28" s="82"/>
      <c r="C28" s="86"/>
      <c r="D28" s="83"/>
      <c r="E28" s="83"/>
      <c r="F28" s="84"/>
      <c r="G28" s="84"/>
      <c r="H28" s="84"/>
      <c r="I28" s="87"/>
      <c r="J28" s="87"/>
      <c r="K28" s="90"/>
      <c r="M28" s="85"/>
      <c r="N28" s="85"/>
      <c r="O28" s="80"/>
      <c r="P28" s="89"/>
      <c r="T28" s="8" t="str">
        <f t="array" ref="T28">IFERROR(INDEX(Tableau2[],MATCH(0,IF(Tableau2[]&lt;&gt;"",COUNTIF($T$9:T27,Tableau2[])),0)),"")</f>
        <v>Meukow VSOP</v>
      </c>
      <c r="W28" s="8" t="str">
        <f ca="1"/>
        <v>Meukow VSOP</v>
      </c>
      <c r="AA28" s="8" t="str">
        <f t="array" ref="AA28">IFERROR(INDEX(Tableau3[],MATCH(0,IF(ISNUMBER(Tableau3[]),COUNTIF($AA$9:AA27,Tableau3[])),0))," ")</f>
        <v xml:space="preserve"> </v>
      </c>
    </row>
    <row r="29" spans="2:28" ht="19.2" thickTop="1" thickBot="1" x14ac:dyDescent="0.35">
      <c r="B29" s="218" t="s">
        <v>1215</v>
      </c>
      <c r="C29" s="18"/>
      <c r="J29" s="87"/>
      <c r="O29" s="41"/>
      <c r="P29" s="88"/>
      <c r="T29" s="8" t="str">
        <f t="array" ref="T29">IFERROR(INDEX(Tableau2[],MATCH(0,IF(Tableau2[]&lt;&gt;"",COUNTIF($T$9:T28,Tableau2[])),0)),"")</f>
        <v>Meukow VSOP  boite métal</v>
      </c>
      <c r="W29" s="8" t="str">
        <f ca="1"/>
        <v>Meukow VSOP  boite métal</v>
      </c>
      <c r="AA29" s="8" t="str">
        <f t="array" ref="AA29">IFERROR(INDEX(Tableau3[],MATCH(0,IF(ISNUMBER(Tableau3[]),COUNTIF($AA$9:AA28,Tableau3[])),0))," ")</f>
        <v xml:space="preserve"> </v>
      </c>
    </row>
    <row r="30" spans="2:28" ht="15" thickTop="1" x14ac:dyDescent="0.3">
      <c r="B30" s="20">
        <v>3257150410068</v>
      </c>
      <c r="C30" s="191" t="s">
        <v>1217</v>
      </c>
      <c r="D30" s="21"/>
      <c r="E30" s="22"/>
      <c r="F30" s="23">
        <v>100</v>
      </c>
      <c r="G30" s="24">
        <v>38</v>
      </c>
      <c r="H30" s="24">
        <v>6</v>
      </c>
      <c r="I30" s="71">
        <v>5.77</v>
      </c>
      <c r="J30" s="73">
        <v>5.22</v>
      </c>
      <c r="K30" s="74"/>
      <c r="M30" s="28">
        <f t="shared" si="0"/>
        <v>6.7890420000000002</v>
      </c>
      <c r="N30" s="29">
        <f t="shared" ref="N30:N36" si="9">IF(G30&gt;18,($N$7/10000)*$F30*($G30/100),0)</f>
        <v>2.1798319999999998</v>
      </c>
      <c r="O30" s="30">
        <f t="shared" ref="O30:O36" si="10">IF(HLOOKUP($O$5,$I$7:$P$236,ROW()-6,FALSE)&gt;0,HLOOKUP($O$5,$I$7:$P$236,ROW()-6,FALSE)+M30+N30," ")</f>
        <v>14.188874</v>
      </c>
      <c r="P30" s="31">
        <f>IF(OR(COUNT(O30)=0,COUNT(Q30)=0),0,O30+(O30*Q30))</f>
        <v>17.0266488</v>
      </c>
      <c r="Q30" s="122">
        <f t="shared" ref="Q30:Q36" si="11">IF(OR(G30&gt;0,H30="IT"),0.2,0.055)</f>
        <v>0.2</v>
      </c>
      <c r="R30" s="122"/>
      <c r="S30" s="122"/>
      <c r="T30" s="8" t="str">
        <f t="array" ref="T30">IFERROR(INDEX(Tableau2[],MATCH(0,IF(Tableau2[]&lt;&gt;"",COUNTIF($T$9:T29,Tableau2[])),0)),"")</f>
        <v>Meukow VSOP coffret 2 verres</v>
      </c>
      <c r="W30" s="8" t="str">
        <f ca="1"/>
        <v>Meukow VSOP coffret 2 verres</v>
      </c>
    </row>
    <row r="31" spans="2:28" x14ac:dyDescent="0.3">
      <c r="B31" s="32">
        <v>8500000917008</v>
      </c>
      <c r="C31" s="192" t="s">
        <v>1217</v>
      </c>
      <c r="E31" s="33"/>
      <c r="F31" s="34">
        <v>70</v>
      </c>
      <c r="G31" s="35">
        <v>38</v>
      </c>
      <c r="H31" s="35">
        <v>6</v>
      </c>
      <c r="I31" s="72">
        <v>5.25</v>
      </c>
      <c r="J31" s="75">
        <v>4.75</v>
      </c>
      <c r="K31" s="76"/>
      <c r="M31" s="39">
        <f t="shared" si="0"/>
        <v>4.7523293999999998</v>
      </c>
      <c r="N31" s="40">
        <f t="shared" si="9"/>
        <v>1.5258824</v>
      </c>
      <c r="O31" s="41">
        <f t="shared" si="10"/>
        <v>11.028211800000001</v>
      </c>
      <c r="P31" s="42">
        <f t="shared" ref="P31:P36" si="12">IF(OR(COUNT(O31)=0,COUNT(Q31)=0),0,O31+(O31*Q31))</f>
        <v>13.233854160000002</v>
      </c>
      <c r="Q31" s="122">
        <f t="shared" si="11"/>
        <v>0.2</v>
      </c>
      <c r="R31" s="122"/>
      <c r="S31" s="122"/>
      <c r="T31" s="8" t="str">
        <f t="array" ref="T31">IFERROR(INDEX(Tableau2[],MATCH(0,IF(Tableau2[]&lt;&gt;"",COUNTIF($T$9:T30,Tableau2[])),0)),"")</f>
        <v>Félin Arima sans étui</v>
      </c>
      <c r="W31" s="8" t="str">
        <f ca="1"/>
        <v>Félin Arima sans étui</v>
      </c>
    </row>
    <row r="32" spans="2:28" x14ac:dyDescent="0.3">
      <c r="B32" s="32">
        <v>3257150410167</v>
      </c>
      <c r="C32" s="67" t="s">
        <v>1218</v>
      </c>
      <c r="E32" s="33"/>
      <c r="F32" s="34">
        <v>100</v>
      </c>
      <c r="G32" s="35">
        <v>38</v>
      </c>
      <c r="H32" s="35">
        <v>6</v>
      </c>
      <c r="I32" s="70">
        <v>7.52</v>
      </c>
      <c r="J32" s="75">
        <v>6.81</v>
      </c>
      <c r="K32" s="76"/>
      <c r="M32" s="39">
        <f t="shared" si="0"/>
        <v>6.7890420000000002</v>
      </c>
      <c r="N32" s="40">
        <f t="shared" si="9"/>
        <v>2.1798319999999998</v>
      </c>
      <c r="O32" s="41">
        <f t="shared" si="10"/>
        <v>15.778874</v>
      </c>
      <c r="P32" s="42">
        <f t="shared" si="12"/>
        <v>18.934648800000002</v>
      </c>
      <c r="Q32" s="122">
        <f t="shared" si="11"/>
        <v>0.2</v>
      </c>
      <c r="R32" s="122"/>
      <c r="S32" s="122"/>
      <c r="T32" s="8" t="str">
        <f t="array" ref="T32">IFERROR(INDEX(Tableau2[],MATCH(0,IF(Tableau2[]&lt;&gt;"",COUNTIF($T$9:T31,Tableau2[])),0)),"")</f>
        <v>Meukow Icône Etui</v>
      </c>
      <c r="W32" s="8" t="str">
        <f ca="1"/>
        <v>Meukow Icône Etui</v>
      </c>
    </row>
    <row r="33" spans="2:23" x14ac:dyDescent="0.3">
      <c r="B33" s="32">
        <v>8500000917015</v>
      </c>
      <c r="C33" s="67" t="s">
        <v>1218</v>
      </c>
      <c r="E33" s="33"/>
      <c r="F33" s="34">
        <v>70</v>
      </c>
      <c r="G33" s="35">
        <v>38</v>
      </c>
      <c r="H33" s="35">
        <v>6</v>
      </c>
      <c r="I33" s="72">
        <v>6.46</v>
      </c>
      <c r="J33" s="75">
        <v>5.62</v>
      </c>
      <c r="K33" s="76"/>
      <c r="M33" s="39">
        <f t="shared" si="0"/>
        <v>4.7523293999999998</v>
      </c>
      <c r="N33" s="40">
        <f t="shared" si="9"/>
        <v>1.5258824</v>
      </c>
      <c r="O33" s="41">
        <f t="shared" si="10"/>
        <v>11.8982118</v>
      </c>
      <c r="P33" s="42">
        <f t="shared" si="12"/>
        <v>14.27785416</v>
      </c>
      <c r="Q33" s="122">
        <f t="shared" si="11"/>
        <v>0.2</v>
      </c>
      <c r="R33" s="122"/>
      <c r="S33" s="122"/>
      <c r="T33" s="8" t="str">
        <f t="array" ref="T33">IFERROR(INDEX(Tableau2[],MATCH(0,IF(Tableau2[]&lt;&gt;"",COUNTIF($T$9:T32,Tableau2[])),0)),"")</f>
        <v>Meukow XO Boite Métal</v>
      </c>
      <c r="W33" s="8" t="str">
        <f ca="1"/>
        <v>Meukow XO Boite Métal</v>
      </c>
    </row>
    <row r="34" spans="2:23" x14ac:dyDescent="0.3">
      <c r="B34" s="32">
        <v>8500000916445</v>
      </c>
      <c r="C34" s="67" t="s">
        <v>1219</v>
      </c>
      <c r="E34" s="33"/>
      <c r="F34" s="34">
        <v>70</v>
      </c>
      <c r="G34" s="35">
        <v>40</v>
      </c>
      <c r="H34" s="35">
        <v>6</v>
      </c>
      <c r="I34" s="72">
        <v>37</v>
      </c>
      <c r="J34" s="75">
        <v>30.8</v>
      </c>
      <c r="K34" s="76"/>
      <c r="M34" s="39">
        <f t="shared" si="0"/>
        <v>5.0024519999999999</v>
      </c>
      <c r="N34" s="40">
        <f t="shared" si="9"/>
        <v>1.6061920000000001</v>
      </c>
      <c r="O34" s="41">
        <f t="shared" si="10"/>
        <v>37.408644000000002</v>
      </c>
      <c r="P34" s="42">
        <f t="shared" si="12"/>
        <v>44.890372800000002</v>
      </c>
      <c r="Q34" s="122">
        <f t="shared" si="11"/>
        <v>0.2</v>
      </c>
      <c r="R34" s="122"/>
      <c r="S34" s="122"/>
      <c r="T34" s="8" t="str">
        <f t="array" ref="T34">IFERROR(INDEX(Tableau2[],MATCH(0,IF(Tableau2[]&lt;&gt;"",COUNTIF($T$9:T33,Tableau2[])),0)),"")</f>
        <v>Meukow XO Etui</v>
      </c>
      <c r="W34" s="8" t="str">
        <f ca="1"/>
        <v>Meukow XO Etui</v>
      </c>
    </row>
    <row r="35" spans="2:23" x14ac:dyDescent="0.3">
      <c r="B35" s="32">
        <v>8500000917022</v>
      </c>
      <c r="C35" s="67" t="s">
        <v>1220</v>
      </c>
      <c r="E35" s="33"/>
      <c r="F35" s="34">
        <v>70</v>
      </c>
      <c r="G35" s="35">
        <v>40</v>
      </c>
      <c r="H35" s="35">
        <v>6</v>
      </c>
      <c r="I35" s="72">
        <v>74</v>
      </c>
      <c r="J35" s="75">
        <v>61.6</v>
      </c>
      <c r="K35" s="76"/>
      <c r="M35" s="39">
        <f t="shared" si="0"/>
        <v>5.0024519999999999</v>
      </c>
      <c r="N35" s="40">
        <f t="shared" si="9"/>
        <v>1.6061920000000001</v>
      </c>
      <c r="O35" s="41">
        <f t="shared" si="10"/>
        <v>68.208643999999993</v>
      </c>
      <c r="P35" s="42">
        <f t="shared" si="12"/>
        <v>81.850372799999988</v>
      </c>
      <c r="Q35" s="122">
        <f t="shared" si="11"/>
        <v>0.2</v>
      </c>
      <c r="R35" s="122"/>
      <c r="S35" s="122"/>
      <c r="T35" s="8" t="str">
        <f t="array" ref="T35">IFERROR(INDEX(Tableau2[],MATCH(0,IF(Tableau2[]&lt;&gt;"",COUNTIF($T$9:T34,Tableau2[])),0)),"")</f>
        <v>Meukow XO Grde Champagne Etui</v>
      </c>
      <c r="W35" s="8" t="str">
        <f ca="1"/>
        <v>Meukow XO Grde Champagne Etui</v>
      </c>
    </row>
    <row r="36" spans="2:23" ht="15" thickBot="1" x14ac:dyDescent="0.35">
      <c r="B36" s="43">
        <v>8500000917039</v>
      </c>
      <c r="C36" s="68" t="s">
        <v>1221</v>
      </c>
      <c r="D36" s="44"/>
      <c r="E36" s="45"/>
      <c r="F36" s="46">
        <v>70</v>
      </c>
      <c r="G36" s="47">
        <v>40</v>
      </c>
      <c r="H36" s="47">
        <v>4</v>
      </c>
      <c r="I36" s="77">
        <v>222</v>
      </c>
      <c r="J36" s="78">
        <v>184.8</v>
      </c>
      <c r="K36" s="79"/>
      <c r="L36" s="44"/>
      <c r="M36" s="51">
        <f t="shared" si="0"/>
        <v>5.0024519999999999</v>
      </c>
      <c r="N36" s="52">
        <f t="shared" si="9"/>
        <v>1.6061920000000001</v>
      </c>
      <c r="O36" s="53">
        <f t="shared" si="10"/>
        <v>191.40864400000001</v>
      </c>
      <c r="P36" s="54">
        <f t="shared" si="12"/>
        <v>229.69037280000001</v>
      </c>
      <c r="Q36" s="122">
        <f t="shared" si="11"/>
        <v>0.2</v>
      </c>
      <c r="R36" s="122"/>
      <c r="S36" s="122"/>
      <c r="T36" s="8" t="str">
        <f t="array" ref="T36">IFERROR(INDEX(Tableau2[],MATCH(0,IF(Tableau2[]&lt;&gt;"",COUNTIF($T$9:T35,Tableau2[])),0)),"")</f>
        <v>Meukow Palme d OR 1978</v>
      </c>
      <c r="W36" s="8" t="str">
        <f ca="1"/>
        <v>Meukow Palme d OR 1978</v>
      </c>
    </row>
    <row r="37" spans="2:23" ht="15" thickTop="1" x14ac:dyDescent="0.3">
      <c r="B37" s="82"/>
      <c r="C37" s="86"/>
      <c r="D37" s="83"/>
      <c r="E37" s="83"/>
      <c r="F37" s="84"/>
      <c r="G37" s="84"/>
      <c r="H37" s="84"/>
      <c r="I37" s="87"/>
      <c r="J37" s="87"/>
      <c r="K37" s="90"/>
      <c r="L37" s="91"/>
      <c r="M37" s="92"/>
      <c r="N37" s="92"/>
      <c r="O37" s="89"/>
      <c r="P37" s="89"/>
      <c r="T37" s="8" t="str">
        <f t="array" ref="T37">IFERROR(INDEX(Tableau2[],MATCH(0,IF(Tableau2[]&lt;&gt;"",COUNTIF($T$9:T36,Tableau2[])),0)),"")</f>
        <v>Meukow Esprit de Famille</v>
      </c>
      <c r="W37" s="8" t="str">
        <f ca="1"/>
        <v>Meukow Esprit de Famille</v>
      </c>
    </row>
    <row r="38" spans="2:23" ht="15" thickBot="1" x14ac:dyDescent="0.35">
      <c r="O38" s="41" t="str">
        <f>IF(HLOOKUP($O$5,$I$7:$P$236,ROW()-6,FALSE)&gt;0,HLOOKUP($O$5,$I$7:$P$236,ROW()-6,FALSE)+M38+N38," ")</f>
        <v xml:space="preserve"> </v>
      </c>
      <c r="P38" s="41"/>
      <c r="T38" s="8" t="str">
        <f t="array" ref="T38">IFERROR(INDEX(Tableau2[],MATCH(0,IF(Tableau2[]&lt;&gt;"",COUNTIF($T$9:T37,Tableau2[])),0)),"")</f>
        <v>Meukow Extra Coffret</v>
      </c>
      <c r="W38" s="8" t="str">
        <f ca="1"/>
        <v>Meukow Extra Coffret</v>
      </c>
    </row>
    <row r="39" spans="2:23" ht="19.2" thickTop="1" thickBot="1" x14ac:dyDescent="0.35">
      <c r="B39" s="218" t="s">
        <v>1208</v>
      </c>
      <c r="C39" s="18"/>
      <c r="J39" s="87"/>
      <c r="O39" s="41"/>
      <c r="P39" s="88"/>
      <c r="T39" s="8" t="str">
        <f t="array" ref="T39">IFERROR(INDEX(Tableau2[],MATCH(0,IF(Tableau2[]&lt;&gt;"",COUNTIF($T$9:T38,Tableau2[])),0)),"")</f>
        <v>Meukow Baccarat Coffret</v>
      </c>
      <c r="W39" s="8" t="str">
        <f ca="1"/>
        <v>Meukow Baccarat Coffret</v>
      </c>
    </row>
    <row r="40" spans="2:23" ht="15" thickTop="1" x14ac:dyDescent="0.3">
      <c r="B40" s="20">
        <v>3257150101904</v>
      </c>
      <c r="C40" s="66" t="s">
        <v>1188</v>
      </c>
      <c r="D40" s="21"/>
      <c r="E40" s="22"/>
      <c r="F40" s="23">
        <v>70</v>
      </c>
      <c r="G40" s="24">
        <v>30</v>
      </c>
      <c r="H40" s="24">
        <v>6</v>
      </c>
      <c r="I40" s="71">
        <v>13.55</v>
      </c>
      <c r="J40" s="73">
        <v>11.39</v>
      </c>
      <c r="K40" s="74"/>
      <c r="M40" s="28">
        <f t="shared" si="0"/>
        <v>3.7518389999999995</v>
      </c>
      <c r="N40" s="29">
        <f t="shared" ref="N40:N62" si="13">IF(G40&gt;18,($N$7/10000)*$F40*($G40/100),0)</f>
        <v>1.204644</v>
      </c>
      <c r="O40" s="30">
        <f t="shared" ref="O40:O62" si="14">IF(HLOOKUP($O$5,$I$7:$P$236,ROW()-6,FALSE)&gt;0,HLOOKUP($O$5,$I$7:$P$236,ROW()-6,FALSE)+M40+N40," ")</f>
        <v>16.346482999999999</v>
      </c>
      <c r="P40" s="31">
        <f>IF(OR(COUNT(O40)=0,COUNT(Q40)=0),0,O40+(O40*Q40))</f>
        <v>19.6157796</v>
      </c>
      <c r="Q40" s="122">
        <f t="shared" ref="Q40:Q61" si="15">IF(OR(G40&gt;0,H40="IT"),0.2,IF(ISBLANK(G40)," ",IF(G40&lt;=0,0.055," ")))</f>
        <v>0.2</v>
      </c>
      <c r="R40" s="122"/>
      <c r="S40" s="122"/>
      <c r="T40" s="8" t="str">
        <f t="array" ref="T40">IFERROR(INDEX(Tableau2[],MATCH(0,IF(Tableau2[]&lt;&gt;"",COUNTIF($T$9:T39,Tableau2[])),0)),"")</f>
        <v>Meukow Cognac Flavouring regular</v>
      </c>
      <c r="W40" s="8" t="str">
        <f ca="1"/>
        <v>Meukow Cognac Flavouring regular</v>
      </c>
    </row>
    <row r="41" spans="2:23" x14ac:dyDescent="0.3">
      <c r="B41" s="32">
        <v>3257150102017</v>
      </c>
      <c r="C41" s="67" t="s">
        <v>1189</v>
      </c>
      <c r="E41" s="33"/>
      <c r="F41" s="34">
        <v>70</v>
      </c>
      <c r="G41" s="35">
        <v>20</v>
      </c>
      <c r="H41" s="35">
        <v>6</v>
      </c>
      <c r="I41" s="72">
        <v>13.55</v>
      </c>
      <c r="J41" s="75">
        <v>11.39</v>
      </c>
      <c r="K41" s="76"/>
      <c r="M41" s="39">
        <f t="shared" si="0"/>
        <v>2.5012259999999999</v>
      </c>
      <c r="N41" s="40">
        <f t="shared" si="13"/>
        <v>0.80309600000000003</v>
      </c>
      <c r="O41" s="41">
        <f t="shared" si="14"/>
        <v>14.694322</v>
      </c>
      <c r="P41" s="42">
        <f t="shared" ref="P41:P62" si="16">IF(OR(COUNT(O41)=0,COUNT(Q41)=0),0,O41+(O41*Q41))</f>
        <v>17.6331864</v>
      </c>
      <c r="Q41" s="122">
        <f t="shared" si="15"/>
        <v>0.2</v>
      </c>
      <c r="R41" s="122"/>
      <c r="S41" s="122"/>
      <c r="T41" s="8" t="str">
        <f t="array" ref="T41">IFERROR(INDEX(Tableau2[],MATCH(0,IF(Tableau2[]&lt;&gt;"",COUNTIF($T$9:T40,Tableau2[])),0)),"")</f>
        <v>Meukow Cognac Flavouring xo</v>
      </c>
      <c r="W41" s="8" t="str">
        <f ca="1"/>
        <v>Meukow Cognac Flavouring xo</v>
      </c>
    </row>
    <row r="42" spans="2:23" x14ac:dyDescent="0.3">
      <c r="B42" s="32">
        <v>3257150100228</v>
      </c>
      <c r="C42" s="67" t="s">
        <v>1190</v>
      </c>
      <c r="E42" s="33"/>
      <c r="F42" s="34">
        <v>70</v>
      </c>
      <c r="G42" s="35">
        <v>40</v>
      </c>
      <c r="H42" s="35">
        <v>6</v>
      </c>
      <c r="I42" s="72">
        <v>14.88</v>
      </c>
      <c r="J42" s="75">
        <v>13.39</v>
      </c>
      <c r="K42" s="76">
        <v>12.4</v>
      </c>
      <c r="M42" s="39">
        <f t="shared" si="0"/>
        <v>5.0024519999999999</v>
      </c>
      <c r="N42" s="40">
        <f t="shared" si="13"/>
        <v>1.6061920000000001</v>
      </c>
      <c r="O42" s="41">
        <f t="shared" si="14"/>
        <v>19.998643999999999</v>
      </c>
      <c r="P42" s="42">
        <f t="shared" si="16"/>
        <v>23.998372799999999</v>
      </c>
      <c r="Q42" s="122">
        <f t="shared" si="15"/>
        <v>0.2</v>
      </c>
      <c r="R42" s="122"/>
      <c r="S42" s="122"/>
      <c r="T42" s="8" t="str">
        <f t="array" ref="T42">IFERROR(INDEX(Tableau2[],MATCH(0,IF(Tableau2[]&lt;&gt;"",COUNTIF($T$9:T41,Tableau2[])),0)),"")</f>
        <v>Seve Feu de Joie</v>
      </c>
      <c r="W42" s="8" t="str">
        <f ca="1"/>
        <v>Seve Feu de Joie</v>
      </c>
    </row>
    <row r="43" spans="2:23" x14ac:dyDescent="0.3">
      <c r="B43" s="32">
        <v>3257150102130</v>
      </c>
      <c r="C43" s="67" t="s">
        <v>1191</v>
      </c>
      <c r="E43" s="33"/>
      <c r="F43" s="34">
        <v>70</v>
      </c>
      <c r="G43" s="35">
        <v>40</v>
      </c>
      <c r="H43" s="35">
        <v>6</v>
      </c>
      <c r="I43" s="72">
        <v>24.09</v>
      </c>
      <c r="J43" s="75">
        <v>24.09</v>
      </c>
      <c r="K43" s="76"/>
      <c r="M43" s="39">
        <f t="shared" si="0"/>
        <v>5.0024519999999999</v>
      </c>
      <c r="N43" s="40">
        <f t="shared" si="13"/>
        <v>1.6061920000000001</v>
      </c>
      <c r="O43" s="41">
        <f t="shared" si="14"/>
        <v>30.698644000000002</v>
      </c>
      <c r="P43" s="42">
        <f t="shared" si="16"/>
        <v>36.838372800000002</v>
      </c>
      <c r="Q43" s="122">
        <f t="shared" si="15"/>
        <v>0.2</v>
      </c>
      <c r="R43" s="122"/>
      <c r="S43" s="122"/>
      <c r="T43" s="8" t="str">
        <f t="array" ref="T43">IFERROR(INDEX(Tableau2[],MATCH(0,IF(Tableau2[]&lt;&gt;"",COUNTIF($T$9:T42,Tableau2[])),0)),"")</f>
        <v>Saar Dry Gin Ferdinand's</v>
      </c>
      <c r="W43" s="8" t="str">
        <f ca="1"/>
        <v>Saar Dry Gin Ferdinand's</v>
      </c>
    </row>
    <row r="44" spans="2:23" x14ac:dyDescent="0.3">
      <c r="B44" s="32">
        <v>3257150100143</v>
      </c>
      <c r="C44" s="67" t="s">
        <v>1190</v>
      </c>
      <c r="E44" s="33"/>
      <c r="F44" s="34">
        <v>35</v>
      </c>
      <c r="G44" s="35">
        <v>40</v>
      </c>
      <c r="H44" s="35">
        <v>12</v>
      </c>
      <c r="I44" s="72">
        <v>10.8</v>
      </c>
      <c r="J44" s="75">
        <v>9.7200000000000006</v>
      </c>
      <c r="K44" s="76"/>
      <c r="M44" s="39">
        <f t="shared" si="0"/>
        <v>2.5012259999999999</v>
      </c>
      <c r="N44" s="40">
        <f t="shared" si="13"/>
        <v>0.80309600000000003</v>
      </c>
      <c r="O44" s="41">
        <f t="shared" si="14"/>
        <v>13.024322000000002</v>
      </c>
      <c r="P44" s="42">
        <f t="shared" si="16"/>
        <v>15.629186400000002</v>
      </c>
      <c r="Q44" s="122">
        <f t="shared" si="15"/>
        <v>0.2</v>
      </c>
      <c r="R44" s="122"/>
      <c r="S44" s="122"/>
      <c r="T44" s="8" t="str">
        <f t="array" ref="T44">IFERROR(INDEX(Tableau2[],MATCH(0,IF(Tableau2[]&lt;&gt;"",COUNTIF($T$9:T43,Tableau2[])),0)),"")</f>
        <v>Gin Dry Sul</v>
      </c>
      <c r="W44" s="8" t="str">
        <f ca="1"/>
        <v>Gin Dry Sul</v>
      </c>
    </row>
    <row r="45" spans="2:23" x14ac:dyDescent="0.3">
      <c r="B45" s="32">
        <v>3257150101485</v>
      </c>
      <c r="C45" s="67" t="s">
        <v>1192</v>
      </c>
      <c r="E45" s="33"/>
      <c r="F45" s="34">
        <v>70</v>
      </c>
      <c r="G45" s="35">
        <v>45</v>
      </c>
      <c r="H45" s="35">
        <v>6</v>
      </c>
      <c r="I45" s="69">
        <v>19</v>
      </c>
      <c r="J45" s="75">
        <v>23.04</v>
      </c>
      <c r="K45" s="76"/>
      <c r="M45" s="39">
        <f t="shared" si="0"/>
        <v>5.6277584999999997</v>
      </c>
      <c r="N45" s="40">
        <f t="shared" si="13"/>
        <v>1.8069660000000001</v>
      </c>
      <c r="O45" s="80">
        <f t="shared" si="14"/>
        <v>30.474724499999997</v>
      </c>
      <c r="P45" s="42">
        <f t="shared" si="16"/>
        <v>36.569669399999995</v>
      </c>
      <c r="Q45" s="122">
        <f t="shared" si="15"/>
        <v>0.2</v>
      </c>
      <c r="R45" s="122"/>
      <c r="S45" s="122"/>
      <c r="T45" s="8" t="str">
        <f t="array" ref="T45">IFERROR(INDEX(Tableau2[],MATCH(0,IF(Tableau2[]&lt;&gt;"",COUNTIF($T$9:T44,Tableau2[])),0)),"")</f>
        <v>Gran Reserva</v>
      </c>
      <c r="W45" s="8" t="str">
        <f ca="1"/>
        <v>Gran Reserva</v>
      </c>
    </row>
    <row r="46" spans="2:23" x14ac:dyDescent="0.3">
      <c r="B46" s="32">
        <v>3257150101485</v>
      </c>
      <c r="C46" s="67" t="s">
        <v>1193</v>
      </c>
      <c r="E46" s="33"/>
      <c r="F46" s="34">
        <v>70</v>
      </c>
      <c r="G46" s="35">
        <v>45</v>
      </c>
      <c r="H46" s="35">
        <v>6</v>
      </c>
      <c r="I46" s="69">
        <v>25.9</v>
      </c>
      <c r="J46" s="75">
        <v>25.9</v>
      </c>
      <c r="K46" s="76"/>
      <c r="M46" s="39">
        <f t="shared" si="0"/>
        <v>5.6277584999999997</v>
      </c>
      <c r="N46" s="40">
        <f t="shared" si="13"/>
        <v>1.8069660000000001</v>
      </c>
      <c r="O46" s="80">
        <f t="shared" si="14"/>
        <v>33.3347245</v>
      </c>
      <c r="P46" s="42">
        <f t="shared" si="16"/>
        <v>40.001669399999997</v>
      </c>
      <c r="Q46" s="122">
        <f t="shared" si="15"/>
        <v>0.2</v>
      </c>
      <c r="R46" s="122"/>
      <c r="S46" s="122"/>
      <c r="T46" s="8" t="str">
        <f t="array" ref="T46">IFERROR(INDEX(Tableau2[],MATCH(0,IF(Tableau2[]&lt;&gt;"",COUNTIF($T$9:T45,Tableau2[])),0)),"")</f>
        <v xml:space="preserve">London Dry Gin </v>
      </c>
      <c r="W46" s="8" t="str">
        <f ca="1"/>
        <v xml:space="preserve">London Dry Gin </v>
      </c>
    </row>
    <row r="47" spans="2:23" x14ac:dyDescent="0.3">
      <c r="B47" s="32">
        <v>3257150100167</v>
      </c>
      <c r="C47" s="67" t="s">
        <v>1194</v>
      </c>
      <c r="E47" s="33"/>
      <c r="F47" s="34">
        <v>70</v>
      </c>
      <c r="G47" s="35">
        <v>40</v>
      </c>
      <c r="H47" s="35">
        <v>6</v>
      </c>
      <c r="I47" s="69">
        <v>23.34</v>
      </c>
      <c r="J47" s="75">
        <v>21.01</v>
      </c>
      <c r="K47" s="76"/>
      <c r="M47" s="39">
        <f t="shared" si="0"/>
        <v>5.0024519999999999</v>
      </c>
      <c r="N47" s="40">
        <f t="shared" si="13"/>
        <v>1.6061920000000001</v>
      </c>
      <c r="O47" s="80">
        <f t="shared" si="14"/>
        <v>27.618644000000003</v>
      </c>
      <c r="P47" s="42">
        <f t="shared" si="16"/>
        <v>33.142372800000004</v>
      </c>
      <c r="Q47" s="122">
        <f t="shared" si="15"/>
        <v>0.2</v>
      </c>
      <c r="R47" s="122"/>
      <c r="S47" s="122"/>
      <c r="T47" s="8" t="str">
        <f t="array" ref="T47">IFERROR(INDEX(Tableau2[],MATCH(0,IF(Tableau2[]&lt;&gt;"",COUNTIF($T$9:T46,Tableau2[])),0)),"")</f>
        <v>Peach</v>
      </c>
      <c r="W47" s="8" t="str">
        <f ca="1"/>
        <v>Peach</v>
      </c>
    </row>
    <row r="48" spans="2:23" x14ac:dyDescent="0.3">
      <c r="B48" s="32">
        <v>3257150100419</v>
      </c>
      <c r="C48" s="67" t="s">
        <v>1195</v>
      </c>
      <c r="E48" s="33"/>
      <c r="F48" s="34">
        <v>70</v>
      </c>
      <c r="G48" s="35">
        <v>40</v>
      </c>
      <c r="H48" s="35">
        <v>6</v>
      </c>
      <c r="I48" s="69">
        <v>25.9</v>
      </c>
      <c r="J48" s="75">
        <v>25.9</v>
      </c>
      <c r="K48" s="76"/>
      <c r="M48" s="39">
        <f t="shared" si="0"/>
        <v>5.0024519999999999</v>
      </c>
      <c r="N48" s="40">
        <f t="shared" si="13"/>
        <v>1.6061920000000001</v>
      </c>
      <c r="O48" s="80">
        <f t="shared" si="14"/>
        <v>32.508643999999997</v>
      </c>
      <c r="P48" s="42">
        <f t="shared" si="16"/>
        <v>39.010372799999999</v>
      </c>
      <c r="Q48" s="122">
        <f t="shared" si="15"/>
        <v>0.2</v>
      </c>
      <c r="R48" s="122"/>
      <c r="S48" s="122"/>
      <c r="T48" s="8" t="str">
        <f t="array" ref="T48">IFERROR(INDEX(Tableau2[],MATCH(0,IF(Tableau2[]&lt;&gt;"",COUNTIF($T$9:T47,Tableau2[])),0)),"")</f>
        <v>Mezcal San Cosme</v>
      </c>
      <c r="W48" s="8" t="str">
        <f ca="1"/>
        <v>Mezcal San Cosme</v>
      </c>
    </row>
    <row r="49" spans="2:23" x14ac:dyDescent="0.3">
      <c r="B49" s="32">
        <v>3257150100341</v>
      </c>
      <c r="C49" s="67" t="s">
        <v>1196</v>
      </c>
      <c r="E49" s="33"/>
      <c r="F49" s="34">
        <v>70</v>
      </c>
      <c r="G49" s="35">
        <v>40</v>
      </c>
      <c r="H49" s="35">
        <v>6</v>
      </c>
      <c r="I49" s="69">
        <v>34.130000000000003</v>
      </c>
      <c r="J49" s="75">
        <v>34.130000000000003</v>
      </c>
      <c r="K49" s="76"/>
      <c r="M49" s="39">
        <f t="shared" si="0"/>
        <v>5.0024519999999999</v>
      </c>
      <c r="N49" s="40">
        <f t="shared" si="13"/>
        <v>1.6061920000000001</v>
      </c>
      <c r="O49" s="80">
        <f t="shared" si="14"/>
        <v>40.738644000000001</v>
      </c>
      <c r="P49" s="42">
        <f t="shared" si="16"/>
        <v>48.886372800000004</v>
      </c>
      <c r="Q49" s="122">
        <f t="shared" si="15"/>
        <v>0.2</v>
      </c>
      <c r="R49" s="122"/>
      <c r="S49" s="122"/>
      <c r="T49" s="8" t="str">
        <f t="array" ref="T49">IFERROR(INDEX(Tableau2[],MATCH(0,IF(Tableau2[]&lt;&gt;"",COUNTIF($T$9:T48,Tableau2[])),0)),"")</f>
        <v>Mezcal Nuestra Soledad</v>
      </c>
      <c r="W49" s="8" t="str">
        <f ca="1"/>
        <v>Mezcal Nuestra Soledad</v>
      </c>
    </row>
    <row r="50" spans="2:23" x14ac:dyDescent="0.3">
      <c r="B50" s="32">
        <v>3257150107012</v>
      </c>
      <c r="C50" s="67" t="s">
        <v>1197</v>
      </c>
      <c r="E50" s="33"/>
      <c r="F50" s="34">
        <v>70</v>
      </c>
      <c r="G50" s="35">
        <v>40</v>
      </c>
      <c r="H50" s="35">
        <v>6</v>
      </c>
      <c r="I50" s="69">
        <v>25.8</v>
      </c>
      <c r="J50" s="75">
        <v>23.22</v>
      </c>
      <c r="K50" s="76">
        <v>18</v>
      </c>
      <c r="M50" s="39">
        <f t="shared" si="0"/>
        <v>5.0024519999999999</v>
      </c>
      <c r="N50" s="40">
        <f t="shared" si="13"/>
        <v>1.6061920000000001</v>
      </c>
      <c r="O50" s="80">
        <f t="shared" si="14"/>
        <v>29.828643999999997</v>
      </c>
      <c r="P50" s="42">
        <f t="shared" si="16"/>
        <v>35.794372799999998</v>
      </c>
      <c r="Q50" s="122">
        <f t="shared" si="15"/>
        <v>0.2</v>
      </c>
      <c r="R50" s="122"/>
      <c r="S50" s="122"/>
      <c r="T50" s="8" t="str">
        <f t="array" ref="T50">IFERROR(INDEX(Tableau2[],MATCH(0,IF(Tableau2[]&lt;&gt;"",COUNTIF($T$9:T49,Tableau2[])),0)),"")</f>
        <v>Vodka Imperial Gold</v>
      </c>
      <c r="W50" s="8" t="str">
        <f ca="1"/>
        <v>Vodka Imperial Gold</v>
      </c>
    </row>
    <row r="51" spans="2:23" x14ac:dyDescent="0.3">
      <c r="B51" s="32">
        <v>3257150101249</v>
      </c>
      <c r="C51" s="67" t="s">
        <v>1198</v>
      </c>
      <c r="E51" s="33"/>
      <c r="F51" s="34">
        <v>70</v>
      </c>
      <c r="G51" s="35">
        <v>40</v>
      </c>
      <c r="H51" s="35">
        <v>12</v>
      </c>
      <c r="I51" s="69">
        <v>25.8</v>
      </c>
      <c r="J51" s="75">
        <v>23.22</v>
      </c>
      <c r="K51" s="76"/>
      <c r="M51" s="39">
        <f t="shared" si="0"/>
        <v>5.0024519999999999</v>
      </c>
      <c r="N51" s="40">
        <f t="shared" si="13"/>
        <v>1.6061920000000001</v>
      </c>
      <c r="O51" s="80">
        <f t="shared" si="14"/>
        <v>29.828643999999997</v>
      </c>
      <c r="P51" s="42">
        <f t="shared" si="16"/>
        <v>35.794372799999998</v>
      </c>
      <c r="Q51" s="122">
        <f t="shared" si="15"/>
        <v>0.2</v>
      </c>
      <c r="R51" s="122"/>
      <c r="S51" s="122"/>
      <c r="T51" s="8" t="str">
        <f t="array" ref="T51">IFERROR(INDEX(Tableau2[],MATCH(0,IF(Tableau2[]&lt;&gt;"",COUNTIF($T$9:T50,Tableau2[])),0)),"")</f>
        <v>Guerin Blanc</v>
      </c>
      <c r="W51" s="8" t="str">
        <f ca="1"/>
        <v>Guerin Blanc</v>
      </c>
    </row>
    <row r="52" spans="2:23" x14ac:dyDescent="0.3">
      <c r="B52" s="32">
        <v>3257150100792</v>
      </c>
      <c r="C52" s="178" t="s">
        <v>1199</v>
      </c>
      <c r="E52" s="33"/>
      <c r="F52" s="34">
        <v>70</v>
      </c>
      <c r="G52" s="35">
        <v>40</v>
      </c>
      <c r="H52" s="35">
        <v>6</v>
      </c>
      <c r="I52" s="69">
        <v>72</v>
      </c>
      <c r="J52" s="75">
        <v>64.8</v>
      </c>
      <c r="K52" s="76"/>
      <c r="M52" s="39">
        <f t="shared" si="0"/>
        <v>5.0024519999999999</v>
      </c>
      <c r="N52" s="40">
        <f t="shared" si="13"/>
        <v>1.6061920000000001</v>
      </c>
      <c r="O52" s="80">
        <f t="shared" si="14"/>
        <v>71.40864400000001</v>
      </c>
      <c r="P52" s="42">
        <f t="shared" si="16"/>
        <v>85.690372800000006</v>
      </c>
      <c r="Q52" s="122">
        <f t="shared" si="15"/>
        <v>0.2</v>
      </c>
      <c r="R52" s="122"/>
      <c r="S52" s="122"/>
      <c r="T52" s="8" t="str">
        <f t="array" ref="T52">IFERROR(INDEX(Tableau2[],MATCH(0,IF(Tableau2[]&lt;&gt;"",COUNTIF($T$9:T51,Tableau2[])),0)),"")</f>
        <v>Gerin Rouge</v>
      </c>
      <c r="W52" s="8" t="str">
        <f ca="1"/>
        <v>Gerin Rouge</v>
      </c>
    </row>
    <row r="53" spans="2:23" x14ac:dyDescent="0.3">
      <c r="B53" s="32">
        <v>3257150100822</v>
      </c>
      <c r="C53" s="67" t="s">
        <v>1200</v>
      </c>
      <c r="E53" s="33"/>
      <c r="F53" s="34">
        <v>35</v>
      </c>
      <c r="G53" s="35">
        <v>40</v>
      </c>
      <c r="H53" s="35">
        <v>6</v>
      </c>
      <c r="I53" s="69">
        <v>50.5</v>
      </c>
      <c r="J53" s="75">
        <v>124.2</v>
      </c>
      <c r="K53" s="76"/>
      <c r="M53" s="39">
        <f t="shared" si="0"/>
        <v>2.5012259999999999</v>
      </c>
      <c r="N53" s="40">
        <f t="shared" si="13"/>
        <v>0.80309600000000003</v>
      </c>
      <c r="O53" s="80">
        <f t="shared" si="14"/>
        <v>127.504322</v>
      </c>
      <c r="P53" s="42">
        <f t="shared" si="16"/>
        <v>153.00518640000001</v>
      </c>
      <c r="Q53" s="122">
        <f t="shared" si="15"/>
        <v>0.2</v>
      </c>
      <c r="R53" s="122"/>
      <c r="S53" s="122"/>
      <c r="T53" s="8" t="str">
        <f t="array" ref="T53">IFERROR(INDEX(Tableau2[],MATCH(0,IF(Tableau2[]&lt;&gt;"",COUNTIF($T$9:T52,Tableau2[])),0)),"")</f>
        <v>Tonic Water</v>
      </c>
      <c r="W53" s="8" t="str">
        <f ca="1"/>
        <v>Tonic Water</v>
      </c>
    </row>
    <row r="54" spans="2:23" x14ac:dyDescent="0.3">
      <c r="B54" s="32">
        <v>3257150101300</v>
      </c>
      <c r="C54" s="67" t="s">
        <v>1201</v>
      </c>
      <c r="E54" s="33"/>
      <c r="F54" s="34">
        <v>70</v>
      </c>
      <c r="G54" s="35">
        <v>40</v>
      </c>
      <c r="H54" s="35">
        <v>6</v>
      </c>
      <c r="I54" s="69">
        <v>84</v>
      </c>
      <c r="J54" s="75">
        <v>75.599999999999994</v>
      </c>
      <c r="K54" s="76"/>
      <c r="M54" s="39">
        <f t="shared" si="0"/>
        <v>5.0024519999999999</v>
      </c>
      <c r="N54" s="40">
        <f t="shared" si="13"/>
        <v>1.6061920000000001</v>
      </c>
      <c r="O54" s="80">
        <f t="shared" si="14"/>
        <v>82.208643999999993</v>
      </c>
      <c r="P54" s="42">
        <f t="shared" si="16"/>
        <v>98.650372799999985</v>
      </c>
      <c r="Q54" s="122">
        <f t="shared" si="15"/>
        <v>0.2</v>
      </c>
      <c r="R54" s="122"/>
      <c r="S54" s="122"/>
      <c r="T54" s="8" t="str">
        <f t="array" ref="T54">IFERROR(INDEX(Tableau2[],MATCH(0,IF(Tableau2[]&lt;&gt;"",COUNTIF($T$9:T53,Tableau2[])),0)),"")</f>
        <v>Ginger Ale</v>
      </c>
      <c r="W54" s="8" t="str">
        <f ca="1"/>
        <v>Ginger Ale</v>
      </c>
    </row>
    <row r="55" spans="2:23" x14ac:dyDescent="0.3">
      <c r="B55" s="32">
        <v>3257150100969</v>
      </c>
      <c r="C55" s="67" t="s">
        <v>1200</v>
      </c>
      <c r="E55" s="33"/>
      <c r="F55" s="34">
        <v>175</v>
      </c>
      <c r="G55" s="35">
        <v>40</v>
      </c>
      <c r="H55" s="35">
        <v>6</v>
      </c>
      <c r="I55" s="69">
        <v>124.2</v>
      </c>
      <c r="J55" s="75">
        <v>124.2</v>
      </c>
      <c r="K55" s="76"/>
      <c r="M55" s="39">
        <f t="shared" si="0"/>
        <v>12.506129999999999</v>
      </c>
      <c r="N55" s="40">
        <f t="shared" si="13"/>
        <v>4.0154800000000002</v>
      </c>
      <c r="O55" s="80">
        <f t="shared" si="14"/>
        <v>140.72161</v>
      </c>
      <c r="P55" s="42">
        <f t="shared" si="16"/>
        <v>168.86593199999999</v>
      </c>
      <c r="Q55" s="122">
        <f t="shared" si="15"/>
        <v>0.2</v>
      </c>
      <c r="R55" s="122"/>
      <c r="S55" s="122"/>
      <c r="T55" s="8" t="str">
        <f t="array" ref="T55">IFERROR(INDEX(Tableau2[],MATCH(0,IF(Tableau2[]&lt;&gt;"",COUNTIF($T$9:T54,Tableau2[])),0)),"")</f>
        <v>Soda Water</v>
      </c>
      <c r="W55" s="8" t="str">
        <f ca="1"/>
        <v>Soda Water</v>
      </c>
    </row>
    <row r="56" spans="2:23" x14ac:dyDescent="0.3">
      <c r="B56" s="32">
        <v>3257150101737</v>
      </c>
      <c r="C56" s="67" t="s">
        <v>1202</v>
      </c>
      <c r="E56" s="33"/>
      <c r="F56" s="34">
        <v>70</v>
      </c>
      <c r="G56" s="35">
        <v>40</v>
      </c>
      <c r="H56" s="35">
        <v>6</v>
      </c>
      <c r="I56" s="69">
        <v>120</v>
      </c>
      <c r="J56" s="75">
        <v>120</v>
      </c>
      <c r="K56" s="76"/>
      <c r="M56" s="39">
        <f t="shared" si="0"/>
        <v>5.0024519999999999</v>
      </c>
      <c r="N56" s="40">
        <f t="shared" si="13"/>
        <v>1.6061920000000001</v>
      </c>
      <c r="O56" s="80">
        <f t="shared" si="14"/>
        <v>126.608644</v>
      </c>
      <c r="P56" s="42">
        <f t="shared" si="16"/>
        <v>151.93037279999999</v>
      </c>
      <c r="Q56" s="122">
        <f t="shared" si="15"/>
        <v>0.2</v>
      </c>
      <c r="R56" s="122"/>
      <c r="S56" s="122"/>
      <c r="T56" s="8" t="str">
        <f t="array" ref="T56">IFERROR(INDEX(Tableau2[],MATCH(0,IF(Tableau2[]&lt;&gt;"",COUNTIF($T$9:T55,Tableau2[])),0)),"")</f>
        <v>Bitter Lemon</v>
      </c>
      <c r="W56" s="8" t="str">
        <f ca="1"/>
        <v>Bitter Lemon</v>
      </c>
    </row>
    <row r="57" spans="2:23" x14ac:dyDescent="0.3">
      <c r="B57" s="32">
        <v>3257150101607</v>
      </c>
      <c r="C57" s="67" t="s">
        <v>1203</v>
      </c>
      <c r="E57" s="33"/>
      <c r="F57" s="34">
        <v>70</v>
      </c>
      <c r="G57" s="35">
        <v>40</v>
      </c>
      <c r="H57" s="35">
        <v>4</v>
      </c>
      <c r="I57" s="69">
        <v>460</v>
      </c>
      <c r="J57" s="75">
        <v>460</v>
      </c>
      <c r="K57" s="76"/>
      <c r="M57" s="39">
        <f t="shared" si="0"/>
        <v>5.0024519999999999</v>
      </c>
      <c r="N57" s="40">
        <f t="shared" si="13"/>
        <v>1.6061920000000001</v>
      </c>
      <c r="O57" s="80">
        <f t="shared" si="14"/>
        <v>466.60864400000003</v>
      </c>
      <c r="P57" s="42">
        <f t="shared" si="16"/>
        <v>559.93037279999999</v>
      </c>
      <c r="Q57" s="122">
        <f t="shared" si="15"/>
        <v>0.2</v>
      </c>
      <c r="R57" s="122"/>
      <c r="S57" s="122"/>
      <c r="T57" s="8" t="str">
        <f t="array" ref="T57">IFERROR(INDEX(Tableau2[],MATCH(0,IF(Tableau2[]&lt;&gt;"",COUNTIF($T$9:T56,Tableau2[])),0)),"")</f>
        <v>Cherry Blossom</v>
      </c>
      <c r="W57" s="8" t="str">
        <f ca="1"/>
        <v>Cherry Blossom</v>
      </c>
    </row>
    <row r="58" spans="2:23" x14ac:dyDescent="0.3">
      <c r="B58" s="32">
        <v>3257150100945</v>
      </c>
      <c r="C58" s="67" t="s">
        <v>1204</v>
      </c>
      <c r="E58" s="33"/>
      <c r="F58" s="34">
        <v>70</v>
      </c>
      <c r="G58" s="35">
        <v>40</v>
      </c>
      <c r="H58" s="35">
        <v>6</v>
      </c>
      <c r="I58" s="69">
        <v>130</v>
      </c>
      <c r="J58" s="75">
        <v>117</v>
      </c>
      <c r="K58" s="76"/>
      <c r="M58" s="39">
        <f t="shared" si="0"/>
        <v>5.0024519999999999</v>
      </c>
      <c r="N58" s="40">
        <f t="shared" si="13"/>
        <v>1.6061920000000001</v>
      </c>
      <c r="O58" s="80">
        <f t="shared" si="14"/>
        <v>123.608644</v>
      </c>
      <c r="P58" s="42">
        <f t="shared" si="16"/>
        <v>148.33037279999999</v>
      </c>
      <c r="Q58" s="122">
        <f t="shared" si="15"/>
        <v>0.2</v>
      </c>
      <c r="R58" s="122"/>
      <c r="S58" s="122"/>
      <c r="T58" s="8" t="str">
        <f t="array" ref="T58">IFERROR(INDEX(Tableau2[],MATCH(0,IF(Tableau2[]&lt;&gt;"",COUNTIF($T$9:T57,Tableau2[])),0)),"")</f>
        <v>Spicy Ginger Beer</v>
      </c>
      <c r="W58" s="8" t="str">
        <f ca="1"/>
        <v>Spicy Ginger Beer</v>
      </c>
    </row>
    <row r="59" spans="2:23" x14ac:dyDescent="0.3">
      <c r="B59" s="32">
        <v>3257150100907</v>
      </c>
      <c r="C59" s="67" t="s">
        <v>1205</v>
      </c>
      <c r="E59" s="33"/>
      <c r="F59" s="34">
        <v>75</v>
      </c>
      <c r="G59" s="35">
        <v>41</v>
      </c>
      <c r="H59" s="35">
        <v>1</v>
      </c>
      <c r="I59" s="69">
        <v>1839.6</v>
      </c>
      <c r="J59" s="75">
        <v>1795.8</v>
      </c>
      <c r="K59" s="76"/>
      <c r="M59" s="39">
        <f t="shared" si="0"/>
        <v>5.493764249999999</v>
      </c>
      <c r="N59" s="40">
        <f t="shared" si="13"/>
        <v>1.7639429999999998</v>
      </c>
      <c r="O59" s="80">
        <f t="shared" si="14"/>
        <v>1803.0577072499998</v>
      </c>
      <c r="P59" s="42">
        <f t="shared" si="16"/>
        <v>2163.6692487</v>
      </c>
      <c r="Q59" s="122">
        <f t="shared" si="15"/>
        <v>0.2</v>
      </c>
      <c r="R59" s="122"/>
      <c r="S59" s="122"/>
      <c r="T59" s="8" t="str">
        <f t="array" ref="T59">IFERROR(INDEX(Tableau2[],MATCH(0,IF(Tableau2[]&lt;&gt;"",COUNTIF($T$9:T58,Tableau2[])),0)),"")</f>
        <v>Elderflower</v>
      </c>
      <c r="W59" s="8" t="str">
        <f ca="1"/>
        <v>Elderflower</v>
      </c>
    </row>
    <row r="60" spans="2:23" x14ac:dyDescent="0.3">
      <c r="B60" s="32">
        <v>3257150102314</v>
      </c>
      <c r="C60" s="67" t="s">
        <v>1206</v>
      </c>
      <c r="E60" s="33"/>
      <c r="F60" s="34">
        <v>10</v>
      </c>
      <c r="G60" s="35">
        <v>60</v>
      </c>
      <c r="H60" s="35">
        <v>6</v>
      </c>
      <c r="I60" s="69">
        <v>16.649999999999999</v>
      </c>
      <c r="J60" s="75">
        <v>13.86</v>
      </c>
      <c r="K60" s="76"/>
      <c r="M60" s="39">
        <f t="shared" si="0"/>
        <v>1.0719539999999999</v>
      </c>
      <c r="N60" s="40">
        <f t="shared" si="13"/>
        <v>0.34418399999999993</v>
      </c>
      <c r="O60" s="80">
        <f t="shared" si="14"/>
        <v>15.276138</v>
      </c>
      <c r="P60" s="42">
        <f t="shared" si="16"/>
        <v>18.331365599999998</v>
      </c>
      <c r="Q60" s="122">
        <f t="shared" si="15"/>
        <v>0.2</v>
      </c>
      <c r="R60" s="122"/>
      <c r="S60" s="122"/>
      <c r="T60" s="8" t="str">
        <f t="array" ref="T60">IFERROR(INDEX(Tableau2[],MATCH(0,IF(Tableau2[]&lt;&gt;"",COUNTIF($T$9:T59,Tableau2[])),0)),"")</f>
        <v>Mate Mate</v>
      </c>
      <c r="U60" s="126"/>
      <c r="W60" s="8" t="str">
        <f ca="1"/>
        <v>Mate Mate</v>
      </c>
    </row>
    <row r="61" spans="2:23" x14ac:dyDescent="0.3">
      <c r="B61" s="32">
        <v>3257150102284</v>
      </c>
      <c r="C61" s="67" t="s">
        <v>1207</v>
      </c>
      <c r="E61" s="33"/>
      <c r="F61" s="34">
        <v>10</v>
      </c>
      <c r="G61" s="35">
        <v>60</v>
      </c>
      <c r="H61" s="35">
        <v>6</v>
      </c>
      <c r="I61" s="69">
        <v>23.13</v>
      </c>
      <c r="J61" s="75">
        <v>19.25</v>
      </c>
      <c r="K61" s="76"/>
      <c r="M61" s="39">
        <f t="shared" si="0"/>
        <v>1.0719539999999999</v>
      </c>
      <c r="N61" s="40">
        <f t="shared" si="13"/>
        <v>0.34418399999999993</v>
      </c>
      <c r="O61" s="80">
        <f t="shared" si="14"/>
        <v>20.666137999999997</v>
      </c>
      <c r="P61" s="130">
        <f t="shared" si="16"/>
        <v>24.799365599999994</v>
      </c>
      <c r="Q61" s="122">
        <f t="shared" si="15"/>
        <v>0.2</v>
      </c>
      <c r="R61" s="122"/>
      <c r="S61" s="122"/>
      <c r="T61" s="8" t="str">
        <f t="array" ref="T61">IFERROR(INDEX(Tableau2[],MATCH(0,IF(Tableau2[]&lt;&gt;"",COUNTIF($T$9:T60,Tableau2[])),0)),"")</f>
        <v>TAP MACHINE JÄGERMEISTER</v>
      </c>
      <c r="W61" s="8" t="str">
        <f ca="1"/>
        <v>TAP MACHINE JÄGERMEISTER</v>
      </c>
    </row>
    <row r="62" spans="2:23" ht="15" thickBot="1" x14ac:dyDescent="0.35">
      <c r="B62" s="43">
        <v>3257150100821</v>
      </c>
      <c r="C62" s="179" t="s">
        <v>1200</v>
      </c>
      <c r="D62" s="44"/>
      <c r="E62" s="45"/>
      <c r="F62" s="46">
        <v>5</v>
      </c>
      <c r="G62" s="47">
        <v>40</v>
      </c>
      <c r="H62" s="47"/>
      <c r="I62" s="77">
        <v>7.4</v>
      </c>
      <c r="J62" s="78"/>
      <c r="K62" s="79">
        <v>2.04</v>
      </c>
      <c r="M62" s="51">
        <f t="shared" si="0"/>
        <v>0.35731800000000002</v>
      </c>
      <c r="N62" s="52">
        <f t="shared" si="13"/>
        <v>0.114728</v>
      </c>
      <c r="O62" s="53" t="str">
        <f t="shared" si="14"/>
        <v xml:space="preserve"> </v>
      </c>
      <c r="P62" s="130">
        <f t="shared" si="16"/>
        <v>0</v>
      </c>
      <c r="Q62" s="122">
        <f>IF(OR(G62&gt;0,H62="IT"),0.2,IF(ISBLANK(G62)," ",IF(G62&lt;=0,0.055," ")))</f>
        <v>0.2</v>
      </c>
      <c r="R62" s="122"/>
      <c r="S62" s="122"/>
      <c r="T62" s="8" t="str">
        <f t="array" ref="T62">IFERROR(INDEX(Tableau2[],MATCH(0,IF(Tableau2[]&lt;&gt;"",COUNTIF($T$9:T61,Tableau2[])),0)),"")</f>
        <v>TAP MACHINE JÄGERMEISTER 1 bll</v>
      </c>
      <c r="U62" s="127"/>
      <c r="W62" s="8" t="str">
        <f ca="1"/>
        <v>TAP MACHINE JÄGERMEISTER 1 bll</v>
      </c>
    </row>
    <row r="63" spans="2:23" ht="15.6" thickTop="1" thickBot="1" x14ac:dyDescent="0.35">
      <c r="B63" s="82"/>
      <c r="C63" s="86"/>
      <c r="D63" s="83"/>
      <c r="E63" s="83"/>
      <c r="F63" s="108"/>
      <c r="G63" s="108"/>
      <c r="H63" s="108"/>
      <c r="I63" s="109"/>
      <c r="J63" s="110"/>
      <c r="K63" s="109"/>
      <c r="L63" s="91"/>
      <c r="M63" s="92"/>
      <c r="N63" s="92"/>
      <c r="O63" s="89"/>
      <c r="P63" s="128"/>
      <c r="T63" s="8" t="str">
        <f t="array" ref="T63">IFERROR(INDEX(Tableau2[],MATCH(0,IF(Tableau2[]&lt;&gt;"",COUNTIF($T$9:T62,Tableau2[])),0)),"")</f>
        <v>SHOT GLASSES FREEZER JAGERMEIS</v>
      </c>
      <c r="W63" s="8" t="str">
        <f ca="1"/>
        <v>SHOT GLASSES FREEZER JAGERMEIS</v>
      </c>
    </row>
    <row r="64" spans="2:23" ht="19.2" thickTop="1" thickBot="1" x14ac:dyDescent="0.35">
      <c r="B64" s="218" t="s">
        <v>1245</v>
      </c>
      <c r="C64" s="18"/>
      <c r="J64" s="87"/>
      <c r="O64" s="41"/>
      <c r="P64" s="129"/>
      <c r="T64" s="8" t="str">
        <f t="array" ref="T64">IFERROR(INDEX(Tableau2[],MATCH(0,IF(Tableau2[]&lt;&gt;"",COUNTIF($T$9:T63,Tableau2[])),0)),"")</f>
        <v>TAP MACHINE JÄGER SPEED POURER</v>
      </c>
      <c r="W64" s="8" t="str">
        <f ca="1"/>
        <v>TAP MACHINE JÄGER SPEED POURER</v>
      </c>
    </row>
    <row r="65" spans="2:23" ht="15" thickTop="1" x14ac:dyDescent="0.3">
      <c r="B65" s="20">
        <v>3257150688009</v>
      </c>
      <c r="C65" s="66" t="s">
        <v>1245</v>
      </c>
      <c r="D65" s="21"/>
      <c r="E65" s="22"/>
      <c r="F65" s="23">
        <v>70</v>
      </c>
      <c r="G65" s="24">
        <v>32</v>
      </c>
      <c r="H65" s="24">
        <v>6</v>
      </c>
      <c r="I65" s="71">
        <v>9.23</v>
      </c>
      <c r="J65" s="73">
        <v>7.27</v>
      </c>
      <c r="K65" s="74"/>
      <c r="M65" s="28">
        <f t="shared" si="0"/>
        <v>4.0019615999999996</v>
      </c>
      <c r="N65" s="29">
        <f>IF(G65&gt;18,($N$7/10000)*$F65*($G65/100),0)</f>
        <v>1.2849536000000001</v>
      </c>
      <c r="O65" s="30">
        <f>IF(HLOOKUP($O$5,$I$7:$P$236,ROW()-6,FALSE)&gt;0,HLOOKUP($O$5,$I$7:$P$236,ROW()-6,FALSE)+M65+N65," ")</f>
        <v>12.556915199999999</v>
      </c>
      <c r="P65" s="125">
        <f t="shared" ref="P65:P72" si="17">IF(OR(COUNT(O65)=0,COUNT(Q65)=0),0,O65+(O65*Q65))</f>
        <v>15.068298239999999</v>
      </c>
      <c r="Q65" s="122">
        <f t="shared" ref="Q65" si="18">IF(OR(G65&gt;0,H65="IT"),0.2,IF(ISBLANK(G65)," ",IF(G65&lt;=0,0.055," ")))</f>
        <v>0.2</v>
      </c>
      <c r="R65" s="122"/>
      <c r="S65" s="122"/>
      <c r="T65" s="8" t="str">
        <f t="array" ref="T65">IFERROR(INDEX(Tableau2[],MATCH(0,IF(Tableau2[]&lt;&gt;"",COUNTIF($T$9:T64,Tableau2[])),0)),"")</f>
        <v>FREEZER JÄGERMEISTER</v>
      </c>
      <c r="W65" s="8" t="str">
        <f ca="1"/>
        <v>FREEZER JÄGERMEISTER</v>
      </c>
    </row>
    <row r="66" spans="2:23" ht="15" thickBot="1" x14ac:dyDescent="0.35">
      <c r="B66" s="43"/>
      <c r="C66" s="68"/>
      <c r="D66" s="44"/>
      <c r="E66" s="45"/>
      <c r="F66" s="46"/>
      <c r="G66" s="47"/>
      <c r="H66" s="47"/>
      <c r="I66" s="142"/>
      <c r="J66" s="78"/>
      <c r="K66" s="79"/>
      <c r="L66" s="44"/>
      <c r="M66" s="51">
        <f t="shared" si="0"/>
        <v>0</v>
      </c>
      <c r="N66" s="52">
        <f>IF(G66&gt;18,($N$7/10000)*$F66*($G66/100),0)</f>
        <v>0</v>
      </c>
      <c r="O66" s="53" t="str">
        <f>IF(HLOOKUP($O$5,$I$7:$P$236,ROW()-6,FALSE)&gt;0,HLOOKUP($O$5,$I$7:$P$236,ROW()-6,FALSE)+M66+N66," ")</f>
        <v xml:space="preserve"> </v>
      </c>
      <c r="P66" s="143">
        <f t="shared" si="17"/>
        <v>0</v>
      </c>
      <c r="Q66" s="122"/>
      <c r="R66" s="122"/>
      <c r="S66" s="122"/>
      <c r="T66" s="8" t="str">
        <f t="array" ref="T66">IFERROR(INDEX(Tableau2[],MATCH(0,IF(Tableau2[]&lt;&gt;"",COUNTIF($T$9:T65,Tableau2[])),0)),"")</f>
        <v>zzzzz</v>
      </c>
      <c r="W66" s="8" t="str">
        <f ca="1"/>
        <v>zzzzz</v>
      </c>
    </row>
    <row r="67" spans="2:23" ht="15.6" thickTop="1" thickBot="1" x14ac:dyDescent="0.35">
      <c r="T67" s="8" t="str">
        <f t="array" ref="T67">IFERROR(INDEX(Tableau2[],MATCH(0,IF(Tableau2[]&lt;&gt;"",COUNTIF($T$9:T66,Tableau2[])),0)),"")</f>
        <v/>
      </c>
    </row>
    <row r="68" spans="2:23" ht="19.2" thickTop="1" thickBot="1" x14ac:dyDescent="0.35">
      <c r="B68" s="218" t="s">
        <v>1222</v>
      </c>
      <c r="C68" s="18"/>
      <c r="J68" s="87"/>
      <c r="O68" s="41"/>
      <c r="P68" s="129"/>
      <c r="T68" s="8" t="str">
        <f t="array" ref="T68">IFERROR(INDEX(Tableau2[],MATCH(0,IF(Tableau2[]&lt;&gt;"",COUNTIF($T$9:T67,Tableau2[])),0)),"")</f>
        <v/>
      </c>
    </row>
    <row r="69" spans="2:23" ht="15.6" thickTop="1" thickBot="1" x14ac:dyDescent="0.35">
      <c r="B69" s="131">
        <v>4260270192645</v>
      </c>
      <c r="C69" s="132" t="s">
        <v>1223</v>
      </c>
      <c r="D69" s="133"/>
      <c r="E69" s="112"/>
      <c r="F69" s="134">
        <v>50</v>
      </c>
      <c r="G69" s="135">
        <v>44</v>
      </c>
      <c r="H69" s="135">
        <v>6</v>
      </c>
      <c r="I69" s="144">
        <v>22.86</v>
      </c>
      <c r="J69" s="145">
        <v>20</v>
      </c>
      <c r="K69" s="146">
        <v>20</v>
      </c>
      <c r="L69" s="44"/>
      <c r="M69" s="138">
        <f t="shared" si="0"/>
        <v>3.930498</v>
      </c>
      <c r="N69" s="139">
        <f>IF(G69&gt;18,($N$7/10000)*$F69*($G69/100),0)</f>
        <v>1.262008</v>
      </c>
      <c r="O69" s="140">
        <f>IF(HLOOKUP($O$5,$I$7:$P$236,ROW()-6,FALSE)&gt;0,HLOOKUP($O$5,$I$7:$P$236,ROW()-6,FALSE)+M69+N69," ")</f>
        <v>25.192506000000002</v>
      </c>
      <c r="P69" s="143">
        <f t="shared" si="17"/>
        <v>30.231007200000001</v>
      </c>
      <c r="Q69" s="122">
        <f t="shared" ref="Q69" si="19">IF(OR(G69&gt;0,H69="IT"),0.2,IF(ISBLANK(G69)," ",IF(G69&lt;=0,0.055," ")))</f>
        <v>0.2</v>
      </c>
      <c r="R69" s="122"/>
      <c r="S69" s="122"/>
      <c r="T69" s="8" t="str">
        <f t="array" ref="T69">IFERROR(INDEX(Tableau2[],MATCH(0,IF(Tableau2[]&lt;&gt;"",COUNTIF($T$9:T68,Tableau2[])),0)),"")</f>
        <v/>
      </c>
    </row>
    <row r="70" spans="2:23" ht="15.6" thickTop="1" thickBot="1" x14ac:dyDescent="0.35"/>
    <row r="71" spans="2:23" ht="19.2" thickTop="1" thickBot="1" x14ac:dyDescent="0.35">
      <c r="B71" s="218" t="s">
        <v>1178</v>
      </c>
      <c r="C71" s="18"/>
      <c r="J71" s="87"/>
      <c r="O71" s="41"/>
      <c r="P71" s="129"/>
    </row>
    <row r="72" spans="2:23" ht="15.6" thickTop="1" thickBot="1" x14ac:dyDescent="0.35">
      <c r="B72" s="147">
        <v>4260372980010</v>
      </c>
      <c r="C72" s="148" t="s">
        <v>1224</v>
      </c>
      <c r="D72" s="149"/>
      <c r="E72" s="150"/>
      <c r="F72" s="151">
        <v>50</v>
      </c>
      <c r="G72" s="152">
        <v>43</v>
      </c>
      <c r="H72" s="152">
        <v>6</v>
      </c>
      <c r="I72" s="153">
        <v>22.86</v>
      </c>
      <c r="J72" s="154">
        <v>20</v>
      </c>
      <c r="K72" s="155"/>
      <c r="L72" s="156"/>
      <c r="M72" s="157">
        <f t="shared" si="0"/>
        <v>3.8411684999999998</v>
      </c>
      <c r="N72" s="158">
        <f>IF(G72&gt;18,($N$7/10000)*$F72*($G72/100),0)</f>
        <v>1.2333259999999999</v>
      </c>
      <c r="O72" s="159">
        <f>IF(HLOOKUP($O$5,$I$7:$P$236,ROW()-6,FALSE)&gt;0,HLOOKUP($O$5,$I$7:$P$236,ROW()-6,FALSE)+M72+N72," ")</f>
        <v>25.0744945</v>
      </c>
      <c r="P72" s="160">
        <f t="shared" si="17"/>
        <v>30.089393399999999</v>
      </c>
      <c r="Q72" s="122">
        <f t="shared" ref="Q72" si="20">IF(OR(G72&gt;0,H72="IT"),0.2,IF(ISBLANK(G72)," ",IF(G72&lt;=0,0.055," ")))</f>
        <v>0.2</v>
      </c>
      <c r="R72" s="122"/>
      <c r="S72" s="122"/>
    </row>
    <row r="73" spans="2:23" ht="15" thickBot="1" x14ac:dyDescent="0.35"/>
    <row r="74" spans="2:23" ht="19.2" thickTop="1" thickBot="1" x14ac:dyDescent="0.35">
      <c r="B74" s="218" t="s">
        <v>1225</v>
      </c>
      <c r="C74" s="18"/>
      <c r="J74" s="87"/>
      <c r="O74" s="41"/>
      <c r="P74" s="88"/>
    </row>
    <row r="75" spans="2:23" ht="15" thickTop="1" x14ac:dyDescent="0.3">
      <c r="B75" s="20">
        <v>3257150673005</v>
      </c>
      <c r="C75" s="66" t="s">
        <v>1226</v>
      </c>
      <c r="D75" s="21"/>
      <c r="E75" s="22"/>
      <c r="F75" s="23">
        <v>70</v>
      </c>
      <c r="G75" s="24">
        <v>40</v>
      </c>
      <c r="H75" s="24">
        <v>6</v>
      </c>
      <c r="I75" s="71">
        <v>20.239999999999998</v>
      </c>
      <c r="J75" s="73">
        <v>13.55</v>
      </c>
      <c r="K75" s="74"/>
      <c r="M75" s="28">
        <f t="shared" ref="M75:M86" si="21">IF(G75&gt;=18,($M$7/10000)*$F75*($G75/100),IF(G75&gt;0,($M$8/10000)*F75,0))</f>
        <v>5.0024519999999999</v>
      </c>
      <c r="N75" s="29">
        <f>IF(G75&gt;18,($N$7/10000)*$F75*($G75/100),0)</f>
        <v>1.6061920000000001</v>
      </c>
      <c r="O75" s="30">
        <f>IF(HLOOKUP($O$5,$I$7:$P$236,ROW()-6,FALSE)&gt;0,HLOOKUP($O$5,$I$7:$P$236,ROW()-6,FALSE)+M75+N75," ")</f>
        <v>20.158644000000002</v>
      </c>
      <c r="P75" s="31">
        <f>IF(OR(COUNT(O75)=0,COUNT(Q75)=0),0,O75+(O75*Q75))</f>
        <v>24.190372800000002</v>
      </c>
      <c r="Q75" s="122">
        <f t="shared" ref="Q75:Q77" si="22">IF(OR(G75&gt;0,H75="IT"),0.2,IF(ISBLANK(G75)," ",IF(G75&lt;=0,0.055," ")))</f>
        <v>0.2</v>
      </c>
      <c r="R75" s="122"/>
      <c r="S75" s="122"/>
    </row>
    <row r="76" spans="2:23" x14ac:dyDescent="0.3">
      <c r="B76" s="32">
        <v>3257150673029</v>
      </c>
      <c r="C76" s="67" t="s">
        <v>1227</v>
      </c>
      <c r="E76" s="33"/>
      <c r="F76" s="34">
        <v>70</v>
      </c>
      <c r="G76" s="35">
        <v>44</v>
      </c>
      <c r="H76" s="35">
        <v>6</v>
      </c>
      <c r="I76" s="72">
        <v>16</v>
      </c>
      <c r="J76" s="75">
        <v>10.5</v>
      </c>
      <c r="K76" s="76"/>
      <c r="M76" s="39">
        <f t="shared" si="21"/>
        <v>5.5026971999999992</v>
      </c>
      <c r="N76" s="40">
        <f>IF(G76&gt;18,($N$7/10000)*$F76*($G76/100),0)</f>
        <v>1.7668112</v>
      </c>
      <c r="O76" s="41">
        <f>IF(HLOOKUP($O$5,$I$7:$P$236,ROW()-6,FALSE)&gt;0,HLOOKUP($O$5,$I$7:$P$236,ROW()-6,FALSE)+M76+N76," ")</f>
        <v>17.769508399999999</v>
      </c>
      <c r="P76" s="42">
        <f t="shared" ref="P76:P77" si="23">IF(OR(COUNT(O76)=0,COUNT(Q76)=0),0,O76+(O76*Q76))</f>
        <v>21.323410079999999</v>
      </c>
      <c r="Q76" s="122">
        <f t="shared" si="22"/>
        <v>0.2</v>
      </c>
      <c r="R76" s="122"/>
      <c r="S76" s="122"/>
    </row>
    <row r="77" spans="2:23" ht="15" thickBot="1" x14ac:dyDescent="0.35">
      <c r="B77" s="161">
        <v>3257150673043</v>
      </c>
      <c r="C77" s="162" t="s">
        <v>1228</v>
      </c>
      <c r="D77" s="156"/>
      <c r="E77" s="163"/>
      <c r="F77" s="164">
        <v>70</v>
      </c>
      <c r="G77" s="165">
        <v>45</v>
      </c>
      <c r="H77" s="165">
        <v>6</v>
      </c>
      <c r="I77" s="195">
        <v>16</v>
      </c>
      <c r="J77" s="166">
        <v>12.5</v>
      </c>
      <c r="K77" s="167"/>
      <c r="L77" s="156"/>
      <c r="M77" s="168">
        <f t="shared" si="21"/>
        <v>5.6277584999999997</v>
      </c>
      <c r="N77" s="169">
        <f>IF(G77&gt;18,($N$7/10000)*$F77*($G77/100),0)</f>
        <v>1.8069660000000001</v>
      </c>
      <c r="O77" s="170">
        <f>IF(HLOOKUP($O$5,$I$7:$P$236,ROW()-6,FALSE)&gt;0,HLOOKUP($O$5,$I$7:$P$236,ROW()-6,FALSE)+M77+N77," ")</f>
        <v>19.934724499999998</v>
      </c>
      <c r="P77" s="171">
        <f t="shared" si="23"/>
        <v>23.921669399999999</v>
      </c>
      <c r="Q77" s="122">
        <f t="shared" si="22"/>
        <v>0.2</v>
      </c>
      <c r="R77" s="122"/>
      <c r="S77" s="122"/>
    </row>
    <row r="78" spans="2:23" ht="15" thickBot="1" x14ac:dyDescent="0.35">
      <c r="B78" s="82"/>
      <c r="C78" s="67"/>
      <c r="E78" s="83"/>
      <c r="F78" s="84"/>
      <c r="G78" s="35"/>
      <c r="H78" s="35"/>
      <c r="I78" s="93"/>
      <c r="J78" s="94"/>
      <c r="K78" s="95"/>
      <c r="M78" s="85"/>
      <c r="N78" s="85"/>
      <c r="O78" s="41"/>
      <c r="P78" s="89"/>
    </row>
    <row r="79" spans="2:23" ht="19.2" thickTop="1" thickBot="1" x14ac:dyDescent="0.35">
      <c r="B79" s="218" t="s">
        <v>1234</v>
      </c>
      <c r="C79" s="18"/>
      <c r="J79" s="87"/>
      <c r="O79" s="41"/>
      <c r="P79" s="88"/>
    </row>
    <row r="80" spans="2:23" ht="15.6" thickTop="1" thickBot="1" x14ac:dyDescent="0.35">
      <c r="B80" s="147">
        <v>7503016693004</v>
      </c>
      <c r="C80" s="148" t="s">
        <v>1234</v>
      </c>
      <c r="D80" s="149"/>
      <c r="E80" s="150"/>
      <c r="F80" s="151">
        <v>70</v>
      </c>
      <c r="G80" s="152">
        <v>40</v>
      </c>
      <c r="H80" s="152">
        <v>6</v>
      </c>
      <c r="I80" s="153">
        <v>19</v>
      </c>
      <c r="J80" s="154">
        <v>18</v>
      </c>
      <c r="K80" s="155"/>
      <c r="L80" s="156"/>
      <c r="M80" s="157">
        <f t="shared" si="21"/>
        <v>5.0024519999999999</v>
      </c>
      <c r="N80" s="158">
        <f>IF(G80&gt;18,($N$7/10000)*$F80*($G80/100),0)</f>
        <v>1.6061920000000001</v>
      </c>
      <c r="O80" s="159">
        <f>IF(HLOOKUP($O$5,$I$7:$P$236,ROW()-6,FALSE)&gt;0,HLOOKUP($O$5,$I$7:$P$236,ROW()-6,FALSE)+M80+N80," ")</f>
        <v>24.608643999999998</v>
      </c>
      <c r="P80" s="172">
        <f>IF(OR(COUNT(O80)=0,COUNT(Q80)=0),0,O80+(O80*Q80))</f>
        <v>29.530372799999999</v>
      </c>
      <c r="Q80" s="122">
        <f t="shared" ref="Q80" si="24">IF(OR(G80&gt;0,H80="IT"),0.2,IF(ISBLANK(G80)," ",IF(G80&lt;=0,0.055," ")))</f>
        <v>0.2</v>
      </c>
      <c r="R80" s="122"/>
      <c r="S80" s="122"/>
    </row>
    <row r="81" spans="2:19" ht="15" thickBot="1" x14ac:dyDescent="0.35">
      <c r="B81" s="82"/>
      <c r="C81" s="67"/>
      <c r="E81" s="83"/>
      <c r="F81" s="84"/>
      <c r="G81" s="35"/>
      <c r="H81" s="35"/>
      <c r="I81" s="93"/>
      <c r="J81" s="94"/>
      <c r="K81" s="95"/>
      <c r="M81" s="85"/>
      <c r="N81" s="85"/>
      <c r="O81" s="41"/>
      <c r="P81" s="89"/>
    </row>
    <row r="82" spans="2:19" ht="19.2" thickTop="1" thickBot="1" x14ac:dyDescent="0.35">
      <c r="B82" s="218" t="s">
        <v>1231</v>
      </c>
      <c r="C82" s="18"/>
      <c r="J82" s="87"/>
      <c r="O82" s="41"/>
      <c r="P82" s="88"/>
    </row>
    <row r="83" spans="2:19" ht="15.6" thickTop="1" thickBot="1" x14ac:dyDescent="0.35">
      <c r="B83" s="147">
        <v>7503011641413</v>
      </c>
      <c r="C83" s="148" t="s">
        <v>1230</v>
      </c>
      <c r="D83" s="149"/>
      <c r="E83" s="150"/>
      <c r="F83" s="151">
        <v>75</v>
      </c>
      <c r="G83" s="152">
        <v>41</v>
      </c>
      <c r="H83" s="152">
        <v>6</v>
      </c>
      <c r="I83" s="153">
        <v>19</v>
      </c>
      <c r="J83" s="154">
        <v>18</v>
      </c>
      <c r="K83" s="155"/>
      <c r="L83" s="156"/>
      <c r="M83" s="157">
        <f t="shared" si="21"/>
        <v>5.493764249999999</v>
      </c>
      <c r="N83" s="158">
        <f>IF(G83&gt;18,($N$7/10000)*$F83*($G83/100),0)</f>
        <v>1.7639429999999998</v>
      </c>
      <c r="O83" s="159">
        <f>IF(HLOOKUP($O$5,$I$7:$P$236,ROW()-6,FALSE)&gt;0,HLOOKUP($O$5,$I$7:$P$236,ROW()-6,FALSE)+M83+N83," ")</f>
        <v>25.257707249999999</v>
      </c>
      <c r="P83" s="172">
        <f>IF(OR(COUNT(O83)=0,COUNT(Q83)=0),0,O83+(O83*Q83))</f>
        <v>30.309248699999998</v>
      </c>
      <c r="Q83" s="122">
        <f t="shared" ref="Q83:Q86" si="25">IF(OR(G83&gt;0,H83="IT"),0.2,IF(ISBLANK(G83)," ",IF(G83&lt;=0,0.055," ")))</f>
        <v>0.2</v>
      </c>
      <c r="R83" s="122"/>
      <c r="S83" s="122"/>
    </row>
    <row r="84" spans="2:19" ht="15" thickBot="1" x14ac:dyDescent="0.35">
      <c r="B84" s="82"/>
      <c r="C84" s="188"/>
      <c r="D84" s="83"/>
      <c r="E84" s="83"/>
      <c r="F84" s="84"/>
      <c r="G84" s="84"/>
      <c r="H84" s="84"/>
      <c r="I84" s="185"/>
      <c r="J84" s="94"/>
      <c r="K84" s="95"/>
      <c r="L84" s="83"/>
      <c r="M84" s="85"/>
      <c r="N84" s="85"/>
      <c r="O84" s="80"/>
      <c r="P84" s="186"/>
      <c r="Q84" s="122"/>
      <c r="R84" s="122"/>
      <c r="S84" s="122"/>
    </row>
    <row r="85" spans="2:19" ht="19.2" thickTop="1" thickBot="1" x14ac:dyDescent="0.35">
      <c r="B85" s="218" t="s">
        <v>1286</v>
      </c>
      <c r="C85" s="18"/>
      <c r="J85" s="87"/>
      <c r="O85" s="41"/>
      <c r="P85" s="88"/>
      <c r="Q85" s="122"/>
      <c r="R85" s="122"/>
      <c r="S85" s="122"/>
    </row>
    <row r="86" spans="2:19" ht="15.6" thickTop="1" thickBot="1" x14ac:dyDescent="0.35">
      <c r="B86" s="147">
        <v>4603514006849</v>
      </c>
      <c r="C86" s="187" t="s">
        <v>1287</v>
      </c>
      <c r="D86" s="149"/>
      <c r="E86" s="150"/>
      <c r="F86" s="151">
        <v>100</v>
      </c>
      <c r="G86" s="152">
        <v>40</v>
      </c>
      <c r="H86" s="152">
        <v>6</v>
      </c>
      <c r="I86" s="153">
        <v>7.93</v>
      </c>
      <c r="J86" s="154">
        <v>7.93</v>
      </c>
      <c r="K86" s="155"/>
      <c r="L86" s="156"/>
      <c r="M86" s="157">
        <f t="shared" si="21"/>
        <v>7.1463600000000005</v>
      </c>
      <c r="N86" s="158">
        <f>IF(G86&gt;18,($N$7/10000)*$F86*($G86/100),0)</f>
        <v>2.2945600000000002</v>
      </c>
      <c r="O86" s="159">
        <f>IF(HLOOKUP($O$5,$I$7:$P$236,ROW()-6,FALSE)&gt;0,HLOOKUP($O$5,$I$7:$P$236,ROW()-6,FALSE)+M86+N86," ")</f>
        <v>17.370920000000002</v>
      </c>
      <c r="P86" s="172">
        <f>IF(OR(COUNT(O86)=0,COUNT(Q86)=0),0,O86+(O86*Q86))</f>
        <v>20.845104000000003</v>
      </c>
      <c r="Q86" s="122">
        <f t="shared" si="25"/>
        <v>0.2</v>
      </c>
      <c r="R86" s="122"/>
      <c r="S86" s="122"/>
    </row>
    <row r="87" spans="2:19" x14ac:dyDescent="0.3">
      <c r="B87" s="82"/>
      <c r="C87" s="188"/>
      <c r="D87" s="83"/>
      <c r="E87" s="83"/>
      <c r="F87" s="84"/>
      <c r="G87" s="84"/>
      <c r="H87" s="84"/>
      <c r="I87" s="185"/>
      <c r="J87" s="94"/>
      <c r="K87" s="95"/>
      <c r="L87" s="83"/>
      <c r="M87" s="85"/>
      <c r="N87" s="85"/>
      <c r="O87" s="80"/>
      <c r="P87" s="186"/>
      <c r="Q87" s="122"/>
      <c r="R87" s="122"/>
      <c r="S87" s="122"/>
    </row>
    <row r="88" spans="2:19" ht="15" thickBot="1" x14ac:dyDescent="0.35"/>
    <row r="89" spans="2:19" ht="19.2" thickTop="1" thickBot="1" x14ac:dyDescent="0.35">
      <c r="B89" s="218" t="s">
        <v>1229</v>
      </c>
      <c r="C89" s="18"/>
      <c r="J89" s="87"/>
      <c r="O89" s="41"/>
      <c r="P89" s="88"/>
    </row>
    <row r="90" spans="2:19" ht="15" thickTop="1" x14ac:dyDescent="0.3">
      <c r="B90" s="20">
        <v>3242890008019</v>
      </c>
      <c r="C90" s="66" t="s">
        <v>1232</v>
      </c>
      <c r="D90" s="21"/>
      <c r="E90" s="22"/>
      <c r="F90" s="23">
        <v>75</v>
      </c>
      <c r="G90" s="24">
        <v>17</v>
      </c>
      <c r="H90" s="24">
        <v>6</v>
      </c>
      <c r="I90" s="71">
        <v>9.89</v>
      </c>
      <c r="J90" s="73">
        <v>7.74</v>
      </c>
      <c r="K90" s="74"/>
      <c r="M90" s="28">
        <f>IF(G90&gt;=18,($M$7/10000)*$F90*($G90/100),IF(G90&gt;0,($M$8/10000)*F90,0))</f>
        <v>1.4529749999999999</v>
      </c>
      <c r="N90" s="29">
        <f>IF(G90&gt;18,($N$7/10000)*$F90*($G90/100),0)</f>
        <v>0</v>
      </c>
      <c r="O90" s="30">
        <f>IF(HLOOKUP($O$5,$I$7:$P$236,ROW()-6,FALSE)&gt;0,HLOOKUP($O$5,$I$7:$P$236,ROW()-6,FALSE)+M90+N90," ")</f>
        <v>9.1929750000000006</v>
      </c>
      <c r="P90" s="31">
        <f>IF(OR(COUNT(O90)=0,COUNT(Q90)=0),0,O90+(O90*Q90))</f>
        <v>11.03157</v>
      </c>
      <c r="Q90" s="122">
        <f t="shared" ref="Q90:Q91" si="26">IF(OR(G90&gt;0,H90="IT"),0.2,IF(ISBLANK(G90)," ",IF(G90&lt;=0,0.055," ")))</f>
        <v>0.2</v>
      </c>
      <c r="R90" s="122"/>
      <c r="S90" s="122"/>
    </row>
    <row r="91" spans="2:19" ht="15" thickBot="1" x14ac:dyDescent="0.35">
      <c r="B91" s="161">
        <v>3242890008026</v>
      </c>
      <c r="C91" s="162" t="s">
        <v>1233</v>
      </c>
      <c r="D91" s="156"/>
      <c r="E91" s="163"/>
      <c r="F91" s="164">
        <v>75</v>
      </c>
      <c r="G91" s="165">
        <v>17</v>
      </c>
      <c r="H91" s="165">
        <v>6</v>
      </c>
      <c r="I91" s="173">
        <v>9.89</v>
      </c>
      <c r="J91" s="166">
        <v>7.74</v>
      </c>
      <c r="K91" s="167"/>
      <c r="L91" s="156"/>
      <c r="M91" s="168">
        <f>IF(G91&gt;=18,($M$7/10000)*$F91*($G91/100),IF(G91&gt;0,($M$8/10000)*F91,0))</f>
        <v>1.4529749999999999</v>
      </c>
      <c r="N91" s="169">
        <f>IF(G91&gt;18,($N$7/10000)*$F91*($G91/100),0)</f>
        <v>0</v>
      </c>
      <c r="O91" s="170">
        <f>IF(HLOOKUP($O$5,$I$7:$P$236,ROW()-6,FALSE)&gt;0,HLOOKUP($O$5,$I$7:$P$236,ROW()-6,FALSE)+M91+N91," ")</f>
        <v>9.1929750000000006</v>
      </c>
      <c r="P91" s="171">
        <f>IF(OR(COUNT(O91)=0,COUNT(Q91)=0),0,O91+(O91*Q91))</f>
        <v>11.03157</v>
      </c>
      <c r="Q91" s="122">
        <f t="shared" si="26"/>
        <v>0.2</v>
      </c>
      <c r="R91" s="122"/>
      <c r="S91" s="122"/>
    </row>
    <row r="94" spans="2:19" ht="15" thickBot="1" x14ac:dyDescent="0.35"/>
    <row r="95" spans="2:19" ht="19.2" thickTop="1" thickBot="1" x14ac:dyDescent="0.35">
      <c r="B95" s="218" t="s">
        <v>1235</v>
      </c>
      <c r="C95" s="18"/>
      <c r="J95" s="87"/>
      <c r="O95" s="41"/>
      <c r="P95" s="88"/>
    </row>
    <row r="96" spans="2:19" ht="15" thickTop="1" x14ac:dyDescent="0.3">
      <c r="B96" s="20">
        <v>4260310553818</v>
      </c>
      <c r="C96" s="191" t="s">
        <v>1237</v>
      </c>
      <c r="D96" s="21"/>
      <c r="E96" s="22"/>
      <c r="F96" s="23">
        <v>20</v>
      </c>
      <c r="G96" s="24">
        <v>0</v>
      </c>
      <c r="H96" s="24">
        <v>24</v>
      </c>
      <c r="I96" s="71">
        <v>0.89</v>
      </c>
      <c r="J96" s="73">
        <v>0.81</v>
      </c>
      <c r="K96" s="74"/>
      <c r="M96" s="28">
        <f t="shared" ref="M96:M114" si="27">IF(G96&gt;=18,($M$7/10000)*$F96*($G96/100),IF(G96&gt;0,($M$8/10000)*F96,0))</f>
        <v>0</v>
      </c>
      <c r="N96" s="29">
        <f t="shared" ref="N96:N104" si="28">IF(G96&gt;18,($N$7/10000)*$F96*($G96/100),0)</f>
        <v>0</v>
      </c>
      <c r="O96" s="30">
        <f t="shared" ref="O96:O104" si="29">IF(HLOOKUP($O$5,$I$7:$P$236,ROW()-6,FALSE)&gt;0,HLOOKUP($O$5,$I$7:$P$236,ROW()-6,FALSE)+M96+N96," ")</f>
        <v>0.81</v>
      </c>
      <c r="P96" s="31">
        <f>IF(OR(COUNT(O96)=0,COUNT(Q96)=0),0,O96+(O96*Q96))</f>
        <v>0.85455000000000003</v>
      </c>
      <c r="Q96" s="122">
        <f t="shared" ref="Q96:Q104" si="30">IF(OR(G96&gt;0,H96="IT"),0.2,IF(ISBLANK(G96)," ",IF(G96&lt;=0,0.055," ")))</f>
        <v>5.5E-2</v>
      </c>
      <c r="R96" s="122"/>
      <c r="S96" s="122"/>
    </row>
    <row r="97" spans="2:20" x14ac:dyDescent="0.3">
      <c r="B97" s="32">
        <v>4260310553832</v>
      </c>
      <c r="C97" s="192" t="s">
        <v>1236</v>
      </c>
      <c r="E97" s="33"/>
      <c r="F97" s="34">
        <v>20</v>
      </c>
      <c r="G97" s="35">
        <v>0</v>
      </c>
      <c r="H97" s="35">
        <v>24</v>
      </c>
      <c r="I97" s="72">
        <v>0.89</v>
      </c>
      <c r="J97" s="75">
        <v>0.81</v>
      </c>
      <c r="K97" s="76"/>
      <c r="M97" s="39">
        <f t="shared" si="27"/>
        <v>0</v>
      </c>
      <c r="N97" s="40">
        <f t="shared" si="28"/>
        <v>0</v>
      </c>
      <c r="O97" s="41">
        <f t="shared" si="29"/>
        <v>0.81</v>
      </c>
      <c r="P97" s="42">
        <f t="shared" ref="P97:P104" si="31">IF(OR(COUNT(O97)=0,COUNT(Q97)=0),0,O97+(O97*Q97))</f>
        <v>0.85455000000000003</v>
      </c>
      <c r="Q97" s="122">
        <f t="shared" si="30"/>
        <v>5.5E-2</v>
      </c>
      <c r="R97" s="122"/>
      <c r="S97" s="122"/>
    </row>
    <row r="98" spans="2:20" x14ac:dyDescent="0.3">
      <c r="B98" s="32">
        <v>4260310553856</v>
      </c>
      <c r="C98" s="67" t="s">
        <v>1238</v>
      </c>
      <c r="E98" s="33"/>
      <c r="F98" s="34">
        <v>20</v>
      </c>
      <c r="G98" s="35">
        <v>0</v>
      </c>
      <c r="H98" s="35">
        <v>24</v>
      </c>
      <c r="I98" s="72">
        <v>0.89</v>
      </c>
      <c r="J98" s="75">
        <v>0.81</v>
      </c>
      <c r="K98" s="76"/>
      <c r="M98" s="39">
        <f t="shared" si="27"/>
        <v>0</v>
      </c>
      <c r="N98" s="40">
        <f t="shared" si="28"/>
        <v>0</v>
      </c>
      <c r="O98" s="41">
        <f t="shared" si="29"/>
        <v>0.81</v>
      </c>
      <c r="P98" s="42">
        <f t="shared" si="31"/>
        <v>0.85455000000000003</v>
      </c>
      <c r="Q98" s="122">
        <f t="shared" si="30"/>
        <v>5.5E-2</v>
      </c>
      <c r="R98" s="122"/>
      <c r="S98" s="122"/>
    </row>
    <row r="99" spans="2:20" x14ac:dyDescent="0.3">
      <c r="B99" s="32">
        <v>4260310550305</v>
      </c>
      <c r="C99" s="67" t="s">
        <v>1239</v>
      </c>
      <c r="E99" s="33"/>
      <c r="F99" s="34">
        <v>20</v>
      </c>
      <c r="G99" s="35">
        <v>0</v>
      </c>
      <c r="H99" s="35">
        <v>24</v>
      </c>
      <c r="I99" s="72">
        <v>0.89</v>
      </c>
      <c r="J99" s="75">
        <v>0.81</v>
      </c>
      <c r="K99" s="76">
        <v>0.75</v>
      </c>
      <c r="M99" s="39">
        <f t="shared" si="27"/>
        <v>0</v>
      </c>
      <c r="N99" s="40">
        <f t="shared" si="28"/>
        <v>0</v>
      </c>
      <c r="O99" s="41">
        <f t="shared" si="29"/>
        <v>0.81</v>
      </c>
      <c r="P99" s="42">
        <f t="shared" si="31"/>
        <v>0.85455000000000003</v>
      </c>
      <c r="Q99" s="122">
        <f t="shared" si="30"/>
        <v>5.5E-2</v>
      </c>
      <c r="R99" s="122"/>
      <c r="S99" s="122"/>
    </row>
    <row r="100" spans="2:20" x14ac:dyDescent="0.3">
      <c r="B100" s="32">
        <v>4260310552941</v>
      </c>
      <c r="C100" s="67" t="s">
        <v>1240</v>
      </c>
      <c r="E100" s="33"/>
      <c r="F100" s="34">
        <v>20</v>
      </c>
      <c r="G100" s="35">
        <v>0</v>
      </c>
      <c r="H100" s="35">
        <v>24</v>
      </c>
      <c r="I100" s="72">
        <v>0.89</v>
      </c>
      <c r="J100" s="75">
        <v>0.81</v>
      </c>
      <c r="K100" s="76"/>
      <c r="M100" s="39">
        <f t="shared" si="27"/>
        <v>0</v>
      </c>
      <c r="N100" s="40">
        <f t="shared" si="28"/>
        <v>0</v>
      </c>
      <c r="O100" s="41">
        <f t="shared" si="29"/>
        <v>0.81</v>
      </c>
      <c r="P100" s="42">
        <f t="shared" si="31"/>
        <v>0.85455000000000003</v>
      </c>
      <c r="Q100" s="122">
        <f t="shared" si="30"/>
        <v>5.5E-2</v>
      </c>
      <c r="R100" s="122"/>
      <c r="S100" s="122"/>
    </row>
    <row r="101" spans="2:20" x14ac:dyDescent="0.3">
      <c r="B101" s="32">
        <v>4260310553849</v>
      </c>
      <c r="C101" s="67" t="s">
        <v>1241</v>
      </c>
      <c r="E101" s="33"/>
      <c r="F101" s="34">
        <v>20</v>
      </c>
      <c r="G101" s="35">
        <v>0</v>
      </c>
      <c r="H101" s="35">
        <v>24</v>
      </c>
      <c r="I101" s="69">
        <v>0.89</v>
      </c>
      <c r="J101" s="75">
        <v>0.81</v>
      </c>
      <c r="K101" s="76"/>
      <c r="M101" s="39">
        <f t="shared" si="27"/>
        <v>0</v>
      </c>
      <c r="N101" s="40">
        <f t="shared" si="28"/>
        <v>0</v>
      </c>
      <c r="O101" s="80">
        <f t="shared" si="29"/>
        <v>0.81</v>
      </c>
      <c r="P101" s="42">
        <f t="shared" si="31"/>
        <v>0.85455000000000003</v>
      </c>
      <c r="Q101" s="122">
        <f t="shared" si="30"/>
        <v>5.5E-2</v>
      </c>
      <c r="R101" s="122"/>
      <c r="S101" s="122"/>
    </row>
    <row r="102" spans="2:20" x14ac:dyDescent="0.3">
      <c r="B102" s="32">
        <v>4260310553863</v>
      </c>
      <c r="C102" s="67" t="s">
        <v>1242</v>
      </c>
      <c r="E102" s="33"/>
      <c r="F102" s="34">
        <v>20</v>
      </c>
      <c r="G102" s="35">
        <v>0</v>
      </c>
      <c r="H102" s="35">
        <v>24</v>
      </c>
      <c r="I102" s="69">
        <v>0.89</v>
      </c>
      <c r="J102" s="75">
        <v>0.81</v>
      </c>
      <c r="K102" s="76"/>
      <c r="M102" s="39">
        <f t="shared" si="27"/>
        <v>0</v>
      </c>
      <c r="N102" s="40">
        <f t="shared" si="28"/>
        <v>0</v>
      </c>
      <c r="O102" s="80">
        <f t="shared" si="29"/>
        <v>0.81</v>
      </c>
      <c r="P102" s="42">
        <f t="shared" si="31"/>
        <v>0.85455000000000003</v>
      </c>
      <c r="Q102" s="122">
        <f t="shared" si="30"/>
        <v>5.5E-2</v>
      </c>
      <c r="R102" s="122"/>
      <c r="S102" s="122"/>
    </row>
    <row r="103" spans="2:20" x14ac:dyDescent="0.3">
      <c r="B103" s="32">
        <v>4260310554785</v>
      </c>
      <c r="C103" s="67" t="s">
        <v>1243</v>
      </c>
      <c r="E103" s="33"/>
      <c r="F103" s="34">
        <v>20</v>
      </c>
      <c r="G103" s="35">
        <v>0</v>
      </c>
      <c r="H103" s="35">
        <v>24</v>
      </c>
      <c r="I103" s="69">
        <v>0.89</v>
      </c>
      <c r="J103" s="75">
        <v>0.81</v>
      </c>
      <c r="K103" s="76"/>
      <c r="M103" s="39">
        <f t="shared" si="27"/>
        <v>0</v>
      </c>
      <c r="N103" s="40">
        <f t="shared" si="28"/>
        <v>0</v>
      </c>
      <c r="O103" s="80">
        <f t="shared" si="29"/>
        <v>0.81</v>
      </c>
      <c r="P103" s="42">
        <f t="shared" si="31"/>
        <v>0.85455000000000003</v>
      </c>
      <c r="Q103" s="122">
        <f t="shared" si="30"/>
        <v>5.5E-2</v>
      </c>
      <c r="R103" s="122"/>
      <c r="S103" s="122"/>
    </row>
    <row r="104" spans="2:20" ht="15" thickBot="1" x14ac:dyDescent="0.35">
      <c r="B104" s="161">
        <v>4260310553382</v>
      </c>
      <c r="C104" s="162" t="s">
        <v>1243</v>
      </c>
      <c r="D104" s="156"/>
      <c r="E104" s="156"/>
      <c r="F104" s="164">
        <v>50</v>
      </c>
      <c r="G104" s="165">
        <v>0</v>
      </c>
      <c r="H104" s="165">
        <v>20</v>
      </c>
      <c r="I104" s="174">
        <v>1.1000000000000001</v>
      </c>
      <c r="J104" s="166">
        <v>1</v>
      </c>
      <c r="K104" s="167"/>
      <c r="L104" s="156"/>
      <c r="M104" s="168">
        <f t="shared" si="27"/>
        <v>0</v>
      </c>
      <c r="N104" s="169">
        <f t="shared" si="28"/>
        <v>0</v>
      </c>
      <c r="O104" s="170">
        <f t="shared" si="29"/>
        <v>1</v>
      </c>
      <c r="P104" s="171">
        <f t="shared" si="31"/>
        <v>1.0549999999999999</v>
      </c>
      <c r="Q104" s="122">
        <f t="shared" si="30"/>
        <v>5.5E-2</v>
      </c>
      <c r="R104" s="122"/>
      <c r="S104" s="122"/>
    </row>
    <row r="108" spans="2:20" ht="15" thickBot="1" x14ac:dyDescent="0.35"/>
    <row r="109" spans="2:20" ht="19.2" thickTop="1" thickBot="1" x14ac:dyDescent="0.35">
      <c r="B109" s="219" t="s">
        <v>1256</v>
      </c>
      <c r="C109" s="111"/>
      <c r="D109" s="112"/>
      <c r="F109" s="113" t="s">
        <v>1257</v>
      </c>
      <c r="G109" s="196"/>
      <c r="J109" s="87"/>
      <c r="O109" s="41"/>
      <c r="P109" s="88"/>
    </row>
    <row r="110" spans="2:20" ht="15" thickTop="1" x14ac:dyDescent="0.3">
      <c r="B110" s="32">
        <v>121</v>
      </c>
      <c r="C110" s="197" t="s">
        <v>128</v>
      </c>
      <c r="D110" s="198"/>
      <c r="E110" s="199"/>
      <c r="F110" s="200">
        <v>3</v>
      </c>
      <c r="G110" s="201"/>
      <c r="H110" s="24" t="s">
        <v>1260</v>
      </c>
      <c r="I110" s="114">
        <v>299</v>
      </c>
      <c r="J110" s="118">
        <v>299</v>
      </c>
      <c r="K110" s="115">
        <v>299</v>
      </c>
      <c r="M110" s="28">
        <f t="shared" si="27"/>
        <v>0</v>
      </c>
      <c r="N110" s="29">
        <f>IF(G110&gt;18,($N$7/10000)*$F110*($G110/100),0)</f>
        <v>0</v>
      </c>
      <c r="O110" s="30">
        <f>IF(HLOOKUP($O$5,$I$7:$P$236,ROW()-6,FALSE)&gt;0,HLOOKUP($O$5,$I$7:$P$236,ROW()-6,FALSE)+M110+N110," ")</f>
        <v>299</v>
      </c>
      <c r="P110" s="31">
        <f>IF(OR(COUNT(O110)=0,COUNT(Q110)=0),0,O110+(O110*Q110))</f>
        <v>358.8</v>
      </c>
      <c r="Q110" s="122">
        <f>IF(OR(G110&gt;0,H110="IT"),0.2,IF(ISBLANK(G110)," ",IF(G110&lt;=0,0.055," ")))</f>
        <v>0.2</v>
      </c>
      <c r="R110" s="122"/>
      <c r="S110" s="122"/>
      <c r="T110" s="121"/>
    </row>
    <row r="111" spans="2:20" x14ac:dyDescent="0.3">
      <c r="B111" s="32">
        <v>122</v>
      </c>
      <c r="C111" s="197" t="s">
        <v>269</v>
      </c>
      <c r="D111" s="198"/>
      <c r="E111" s="202"/>
      <c r="F111" s="203">
        <v>1</v>
      </c>
      <c r="G111" s="204"/>
      <c r="H111" s="35" t="s">
        <v>1260</v>
      </c>
      <c r="I111" s="116">
        <v>299</v>
      </c>
      <c r="J111" s="119">
        <v>299</v>
      </c>
      <c r="K111" s="117">
        <v>299</v>
      </c>
      <c r="M111" s="39">
        <f t="shared" si="27"/>
        <v>0</v>
      </c>
      <c r="N111" s="40">
        <f>IF(G111&gt;18,($N$7/10000)*$F111*($G111/100),0)</f>
        <v>0</v>
      </c>
      <c r="O111" s="41">
        <f>IF(HLOOKUP($O$5,$I$7:$P$236,ROW()-6,FALSE)&gt;0,HLOOKUP($O$5,$I$7:$P$236,ROW()-6,FALSE)+M111+N111," ")</f>
        <v>299</v>
      </c>
      <c r="P111" s="42">
        <f t="shared" ref="P111:P114" si="32">IF(OR(COUNT(O111)=0,COUNT(Q111)=0),0,O111+(O111*Q111))</f>
        <v>358.8</v>
      </c>
      <c r="Q111" s="122">
        <f t="shared" ref="Q111:Q114" si="33">IF(OR(G111&gt;0,H111="IT"),0.2,IF(ISBLANK(G111)," ",IF(G111&lt;=0,0.055," ")))</f>
        <v>0.2</v>
      </c>
      <c r="R111" s="122"/>
      <c r="S111" s="122"/>
    </row>
    <row r="112" spans="2:20" x14ac:dyDescent="0.3">
      <c r="B112" s="32">
        <v>123</v>
      </c>
      <c r="C112" s="197" t="s">
        <v>941</v>
      </c>
      <c r="D112" s="198"/>
      <c r="E112" s="202"/>
      <c r="F112" s="203">
        <v>4</v>
      </c>
      <c r="G112" s="204"/>
      <c r="H112" s="35" t="s">
        <v>1260</v>
      </c>
      <c r="I112" s="116">
        <v>139</v>
      </c>
      <c r="J112" s="119">
        <v>139</v>
      </c>
      <c r="K112" s="117">
        <v>139</v>
      </c>
      <c r="M112" s="39">
        <f t="shared" si="27"/>
        <v>0</v>
      </c>
      <c r="N112" s="40">
        <f>IF(G112&gt;18,($N$7/10000)*$F112*($G112/100),0)</f>
        <v>0</v>
      </c>
      <c r="O112" s="41">
        <f>IF(HLOOKUP($O$5,$I$7:$P$236,ROW()-6,FALSE)&gt;0,HLOOKUP($O$5,$I$7:$P$236,ROW()-6,FALSE)+M112+N112," ")</f>
        <v>139</v>
      </c>
      <c r="P112" s="42">
        <f t="shared" si="32"/>
        <v>166.8</v>
      </c>
      <c r="Q112" s="122">
        <f t="shared" si="33"/>
        <v>0.2</v>
      </c>
      <c r="R112" s="122"/>
      <c r="S112" s="122"/>
    </row>
    <row r="113" spans="2:19" x14ac:dyDescent="0.3">
      <c r="B113" s="32">
        <v>124</v>
      </c>
      <c r="C113" s="197" t="s">
        <v>400</v>
      </c>
      <c r="D113" s="198"/>
      <c r="E113" s="202"/>
      <c r="F113" s="203">
        <v>2</v>
      </c>
      <c r="G113" s="204"/>
      <c r="H113" s="35" t="s">
        <v>1260</v>
      </c>
      <c r="I113" s="116">
        <v>249</v>
      </c>
      <c r="J113" s="119">
        <v>249</v>
      </c>
      <c r="K113" s="117">
        <v>249</v>
      </c>
      <c r="M113" s="39">
        <f t="shared" si="27"/>
        <v>0</v>
      </c>
      <c r="N113" s="40">
        <f>IF(G113&gt;18,($N$7/10000)*$F113*($G113/100),0)</f>
        <v>0</v>
      </c>
      <c r="O113" s="41">
        <f>IF(HLOOKUP($O$5,$I$7:$P$236,ROW()-6,FALSE)&gt;0,HLOOKUP($O$5,$I$7:$P$236,ROW()-6,FALSE)+M113+N113," ")</f>
        <v>249</v>
      </c>
      <c r="P113" s="42">
        <f t="shared" si="32"/>
        <v>298.8</v>
      </c>
      <c r="Q113" s="122">
        <f t="shared" si="33"/>
        <v>0.2</v>
      </c>
      <c r="R113" s="122"/>
      <c r="S113" s="122"/>
    </row>
    <row r="114" spans="2:19" ht="15" thickBot="1" x14ac:dyDescent="0.35">
      <c r="B114" s="161">
        <v>125</v>
      </c>
      <c r="C114" s="208" t="s">
        <v>915</v>
      </c>
      <c r="D114" s="205"/>
      <c r="E114" s="206"/>
      <c r="F114" s="203">
        <v>6</v>
      </c>
      <c r="G114" s="207"/>
      <c r="H114" s="165" t="s">
        <v>1260</v>
      </c>
      <c r="I114" s="175">
        <v>139</v>
      </c>
      <c r="J114" s="176">
        <v>139</v>
      </c>
      <c r="K114" s="177">
        <v>139</v>
      </c>
      <c r="L114" s="156"/>
      <c r="M114" s="168">
        <f t="shared" si="27"/>
        <v>0</v>
      </c>
      <c r="N114" s="169">
        <f>IF(G114&gt;18,($N$7/10000)*$F114*($G114/100),0)</f>
        <v>0</v>
      </c>
      <c r="O114" s="170">
        <f>IF(HLOOKUP($O$5,$I$7:$P$236,ROW()-6,FALSE)&gt;0,HLOOKUP($O$5,$I$7:$P$236,ROW()-6,FALSE)+M114+N114," ")</f>
        <v>139</v>
      </c>
      <c r="P114" s="171">
        <f t="shared" si="32"/>
        <v>166.8</v>
      </c>
      <c r="Q114" s="122">
        <f t="shared" si="33"/>
        <v>0.2</v>
      </c>
      <c r="R114" s="122"/>
      <c r="S114" s="122"/>
    </row>
    <row r="115" spans="2:19" x14ac:dyDescent="0.3">
      <c r="C115" s="197" t="s">
        <v>1308</v>
      </c>
    </row>
  </sheetData>
  <mergeCells count="3">
    <mergeCell ref="O5:P5"/>
    <mergeCell ref="M5:N5"/>
    <mergeCell ref="B1:Q2"/>
  </mergeCells>
  <conditionalFormatting sqref="Q10:S114">
    <cfRule type="expression" dxfId="9" priority="1">
      <formula>SUMPRODUCT(N(ISNUMBER(SEARCH(2,Q10))))</formula>
    </cfRule>
    <cfRule type="expression" dxfId="8" priority="2">
      <formula>SUMPRODUCT(N(ISNUMBER(SEARCH(5,Q10))))</formula>
    </cfRule>
  </conditionalFormatting>
  <dataValidations disablePrompts="1"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M5:N5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C9" sqref="C9"/>
    </sheetView>
  </sheetViews>
  <sheetFormatPr baseColWidth="10" defaultRowHeight="13.2" x14ac:dyDescent="0.25"/>
  <cols>
    <col min="8" max="8" width="14" bestFit="1" customWidth="1"/>
  </cols>
  <sheetData>
    <row r="2" spans="1:10" x14ac:dyDescent="0.25">
      <c r="C2" s="58"/>
    </row>
    <row r="3" spans="1:10" x14ac:dyDescent="0.25">
      <c r="B3" s="65" t="s">
        <v>1184</v>
      </c>
      <c r="C3" s="59"/>
      <c r="D3" s="64" t="s">
        <v>1187</v>
      </c>
      <c r="E3" s="64"/>
    </row>
    <row r="4" spans="1:10" x14ac:dyDescent="0.25">
      <c r="A4" s="62" t="s">
        <v>1185</v>
      </c>
      <c r="B4" s="60" t="s">
        <v>1186</v>
      </c>
      <c r="C4" s="60" t="s">
        <v>1171</v>
      </c>
    </row>
    <row r="5" spans="1:10" x14ac:dyDescent="0.25">
      <c r="A5" s="61">
        <v>2016</v>
      </c>
      <c r="B5" s="63"/>
      <c r="C5" s="63"/>
    </row>
    <row r="6" spans="1:10" x14ac:dyDescent="0.25">
      <c r="A6" s="61">
        <v>2017</v>
      </c>
      <c r="B6" s="63"/>
      <c r="C6" s="63"/>
    </row>
    <row r="7" spans="1:10" x14ac:dyDescent="0.25">
      <c r="A7" s="61">
        <v>2018</v>
      </c>
      <c r="B7" s="63"/>
      <c r="C7" s="63"/>
    </row>
    <row r="8" spans="1:10" x14ac:dyDescent="0.25">
      <c r="A8" s="61">
        <v>2019</v>
      </c>
      <c r="B8" s="63">
        <v>1758.45</v>
      </c>
      <c r="C8" s="63">
        <v>564.61</v>
      </c>
    </row>
    <row r="9" spans="1:10" x14ac:dyDescent="0.25">
      <c r="A9" s="61">
        <v>2020</v>
      </c>
      <c r="B9" s="63">
        <v>1786.59</v>
      </c>
      <c r="C9" s="63">
        <v>573.64</v>
      </c>
    </row>
    <row r="16" spans="1:10" x14ac:dyDescent="0.25">
      <c r="J16">
        <f>IF(O10&lt;&gt;" ",O10*1.2,"")</f>
        <v>0</v>
      </c>
    </row>
    <row r="19" spans="8:12" x14ac:dyDescent="0.25">
      <c r="H19" s="124" t="s">
        <v>1261</v>
      </c>
    </row>
    <row r="20" spans="8:12" x14ac:dyDescent="0.25">
      <c r="H20" s="123" t="str">
        <f>IF(OR(G62&gt;0,H62="IT"),0.2,IF(ISBLANK(G62)," ",IF(G62&lt;=0,0.055," ")))</f>
        <v xml:space="preserve"> </v>
      </c>
    </row>
    <row r="21" spans="8:12" x14ac:dyDescent="0.25">
      <c r="H21" t="str">
        <f>IF(R10&lt;&gt;" ","non vide","vide")</f>
        <v>non vide</v>
      </c>
    </row>
    <row r="22" spans="8:12" ht="14.4" x14ac:dyDescent="0.3">
      <c r="H22" s="8">
        <v>4444</v>
      </c>
      <c r="I22" s="67" t="s">
        <v>128</v>
      </c>
      <c r="J22" s="8"/>
      <c r="K22" s="8"/>
      <c r="L22" s="8">
        <v>1</v>
      </c>
    </row>
    <row r="23" spans="8:12" ht="14.4" x14ac:dyDescent="0.3">
      <c r="H23" s="55">
        <v>4260270192645</v>
      </c>
      <c r="I23" s="8" t="s">
        <v>1178</v>
      </c>
      <c r="J23" s="8"/>
      <c r="K23" s="8"/>
      <c r="L23" s="8">
        <v>50</v>
      </c>
    </row>
    <row r="26" spans="8:12" x14ac:dyDescent="0.25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4"/>
  <sheetViews>
    <sheetView topLeftCell="A56" workbookViewId="0">
      <selection activeCell="I63" sqref="I63"/>
    </sheetView>
  </sheetViews>
  <sheetFormatPr baseColWidth="10" defaultRowHeight="13.2" x14ac:dyDescent="0.25"/>
  <sheetData>
    <row r="3" spans="2:6" ht="15.6" x14ac:dyDescent="0.3">
      <c r="B3" s="96" t="s">
        <v>1176</v>
      </c>
    </row>
    <row r="4" spans="2:6" ht="15.6" x14ac:dyDescent="0.3">
      <c r="B4" s="96" t="s">
        <v>1175</v>
      </c>
    </row>
    <row r="5" spans="2:6" ht="15.6" x14ac:dyDescent="0.3">
      <c r="B5" s="96" t="s">
        <v>1177</v>
      </c>
    </row>
    <row r="6" spans="2:6" ht="15.6" x14ac:dyDescent="0.3">
      <c r="B6" s="96" t="s">
        <v>1246</v>
      </c>
    </row>
    <row r="7" spans="2:6" ht="15.6" x14ac:dyDescent="0.3">
      <c r="B7" s="96" t="s">
        <v>1211</v>
      </c>
    </row>
    <row r="8" spans="2:6" ht="15.6" x14ac:dyDescent="0.3">
      <c r="B8" s="96" t="s">
        <v>1213</v>
      </c>
    </row>
    <row r="9" spans="2:6" ht="15.6" x14ac:dyDescent="0.3">
      <c r="B9" s="96" t="s">
        <v>1244</v>
      </c>
    </row>
    <row r="10" spans="2:6" ht="15.6" x14ac:dyDescent="0.3">
      <c r="B10" s="96" t="s">
        <v>1217</v>
      </c>
    </row>
    <row r="11" spans="2:6" ht="15.6" x14ac:dyDescent="0.3">
      <c r="B11" s="96" t="s">
        <v>1218</v>
      </c>
      <c r="F11" s="103"/>
    </row>
    <row r="12" spans="2:6" ht="15.6" x14ac:dyDescent="0.3">
      <c r="B12" s="96" t="s">
        <v>1218</v>
      </c>
      <c r="F12" s="103"/>
    </row>
    <row r="13" spans="2:6" ht="15.6" x14ac:dyDescent="0.3">
      <c r="B13" s="96" t="s">
        <v>1219</v>
      </c>
      <c r="F13" s="102"/>
    </row>
    <row r="14" spans="2:6" ht="15.6" x14ac:dyDescent="0.3">
      <c r="B14" s="96" t="s">
        <v>1220</v>
      </c>
      <c r="F14" s="102"/>
    </row>
    <row r="15" spans="2:6" ht="15.6" x14ac:dyDescent="0.3">
      <c r="B15" s="96" t="s">
        <v>1221</v>
      </c>
      <c r="F15" s="102"/>
    </row>
    <row r="16" spans="2:6" ht="15.6" x14ac:dyDescent="0.3">
      <c r="B16" s="96" t="s">
        <v>1188</v>
      </c>
      <c r="F16" s="102"/>
    </row>
    <row r="17" spans="2:6" ht="15.6" x14ac:dyDescent="0.3">
      <c r="B17" s="96" t="s">
        <v>1189</v>
      </c>
      <c r="F17" s="102"/>
    </row>
    <row r="18" spans="2:6" ht="15.6" x14ac:dyDescent="0.3">
      <c r="B18" s="96" t="s">
        <v>1191</v>
      </c>
      <c r="F18" s="102"/>
    </row>
    <row r="19" spans="2:6" ht="15.6" x14ac:dyDescent="0.3">
      <c r="B19" s="96" t="s">
        <v>1190</v>
      </c>
      <c r="F19" s="102"/>
    </row>
    <row r="20" spans="2:6" ht="15.6" x14ac:dyDescent="0.3">
      <c r="B20" s="96" t="s">
        <v>1192</v>
      </c>
      <c r="F20" s="102"/>
    </row>
    <row r="21" spans="2:6" ht="15.6" x14ac:dyDescent="0.3">
      <c r="B21" s="96" t="s">
        <v>1193</v>
      </c>
      <c r="F21" s="102"/>
    </row>
    <row r="22" spans="2:6" ht="15.6" x14ac:dyDescent="0.3">
      <c r="B22" s="96" t="s">
        <v>1194</v>
      </c>
      <c r="F22" s="102"/>
    </row>
    <row r="23" spans="2:6" ht="15.6" x14ac:dyDescent="0.3">
      <c r="B23" s="96" t="s">
        <v>1195</v>
      </c>
      <c r="F23" s="102"/>
    </row>
    <row r="24" spans="2:6" ht="15.6" x14ac:dyDescent="0.3">
      <c r="B24" s="96" t="s">
        <v>1196</v>
      </c>
      <c r="F24" s="102"/>
    </row>
    <row r="25" spans="2:6" ht="15.6" x14ac:dyDescent="0.3">
      <c r="B25" s="96" t="s">
        <v>1197</v>
      </c>
      <c r="F25" s="102"/>
    </row>
    <row r="26" spans="2:6" ht="15.6" x14ac:dyDescent="0.3">
      <c r="B26" s="96" t="s">
        <v>1198</v>
      </c>
      <c r="F26" s="102"/>
    </row>
    <row r="27" spans="2:6" ht="15.6" x14ac:dyDescent="0.3">
      <c r="B27" s="96" t="s">
        <v>1199</v>
      </c>
      <c r="F27" s="102"/>
    </row>
    <row r="28" spans="2:6" ht="15.6" x14ac:dyDescent="0.3">
      <c r="B28" s="96" t="s">
        <v>1200</v>
      </c>
      <c r="F28" s="102"/>
    </row>
    <row r="29" spans="2:6" ht="15.6" x14ac:dyDescent="0.3">
      <c r="B29" s="96" t="s">
        <v>1201</v>
      </c>
      <c r="F29" s="102"/>
    </row>
    <row r="30" spans="2:6" ht="15.6" x14ac:dyDescent="0.3">
      <c r="B30" s="96" t="s">
        <v>1200</v>
      </c>
      <c r="F30" s="102"/>
    </row>
    <row r="31" spans="2:6" ht="15.6" x14ac:dyDescent="0.3">
      <c r="B31" s="96" t="s">
        <v>1202</v>
      </c>
      <c r="F31" s="102"/>
    </row>
    <row r="32" spans="2:6" ht="15.6" x14ac:dyDescent="0.3">
      <c r="B32" s="96" t="s">
        <v>1203</v>
      </c>
      <c r="F32" s="102"/>
    </row>
    <row r="33" spans="2:6" ht="15.6" x14ac:dyDescent="0.3">
      <c r="B33" s="96" t="s">
        <v>1204</v>
      </c>
      <c r="F33" s="102"/>
    </row>
    <row r="34" spans="2:6" ht="15.6" x14ac:dyDescent="0.3">
      <c r="B34" s="96" t="s">
        <v>1205</v>
      </c>
      <c r="F34" s="103"/>
    </row>
    <row r="35" spans="2:6" ht="15.6" x14ac:dyDescent="0.3">
      <c r="B35" s="96" t="s">
        <v>1206</v>
      </c>
      <c r="F35" s="102"/>
    </row>
    <row r="36" spans="2:6" ht="15.6" x14ac:dyDescent="0.3">
      <c r="B36" s="96" t="s">
        <v>1207</v>
      </c>
      <c r="F36" s="102"/>
    </row>
    <row r="37" spans="2:6" ht="15.6" x14ac:dyDescent="0.3">
      <c r="B37" s="96" t="s">
        <v>1223</v>
      </c>
      <c r="F37" s="102"/>
    </row>
    <row r="38" spans="2:6" ht="15.6" x14ac:dyDescent="0.3">
      <c r="B38" s="96" t="s">
        <v>1245</v>
      </c>
      <c r="F38" s="102"/>
    </row>
    <row r="39" spans="2:6" ht="15.6" x14ac:dyDescent="0.3">
      <c r="B39" s="96" t="s">
        <v>1224</v>
      </c>
      <c r="F39" s="102"/>
    </row>
    <row r="40" spans="2:6" ht="15.6" x14ac:dyDescent="0.3">
      <c r="B40" s="96" t="s">
        <v>1226</v>
      </c>
      <c r="F40" s="103"/>
    </row>
    <row r="41" spans="2:6" ht="15.6" x14ac:dyDescent="0.3">
      <c r="B41" s="96" t="s">
        <v>1227</v>
      </c>
      <c r="F41" s="103"/>
    </row>
    <row r="42" spans="2:6" ht="15.6" x14ac:dyDescent="0.3">
      <c r="B42" s="96" t="s">
        <v>1228</v>
      </c>
      <c r="F42" s="102"/>
    </row>
    <row r="43" spans="2:6" ht="15.6" x14ac:dyDescent="0.3">
      <c r="B43" s="96" t="s">
        <v>1234</v>
      </c>
      <c r="F43" s="102"/>
    </row>
    <row r="44" spans="2:6" ht="15.6" x14ac:dyDescent="0.3">
      <c r="B44" s="96" t="s">
        <v>1230</v>
      </c>
      <c r="F44" s="102"/>
    </row>
    <row r="45" spans="2:6" ht="15.6" x14ac:dyDescent="0.3">
      <c r="B45" s="96" t="s">
        <v>1232</v>
      </c>
      <c r="F45" s="102"/>
    </row>
    <row r="46" spans="2:6" ht="15.6" x14ac:dyDescent="0.3">
      <c r="B46" s="96" t="s">
        <v>1233</v>
      </c>
      <c r="F46" s="102"/>
    </row>
    <row r="47" spans="2:6" ht="15.6" x14ac:dyDescent="0.3">
      <c r="B47" s="105" t="s">
        <v>128</v>
      </c>
      <c r="F47" s="102"/>
    </row>
    <row r="48" spans="2:6" ht="15.6" x14ac:dyDescent="0.3">
      <c r="B48" s="105" t="s">
        <v>269</v>
      </c>
      <c r="F48" s="102"/>
    </row>
    <row r="49" spans="2:6" ht="15.6" x14ac:dyDescent="0.3">
      <c r="B49" s="105" t="s">
        <v>941</v>
      </c>
      <c r="F49" s="102"/>
    </row>
    <row r="50" spans="2:6" ht="15.6" x14ac:dyDescent="0.3">
      <c r="B50" s="105" t="s">
        <v>400</v>
      </c>
      <c r="F50" s="102"/>
    </row>
    <row r="51" spans="2:6" ht="15.6" x14ac:dyDescent="0.3">
      <c r="B51" s="105" t="s">
        <v>915</v>
      </c>
      <c r="F51" s="102"/>
    </row>
    <row r="52" spans="2:6" ht="15.6" x14ac:dyDescent="0.3">
      <c r="B52" s="106" t="s">
        <v>1237</v>
      </c>
      <c r="F52" s="102"/>
    </row>
    <row r="53" spans="2:6" ht="15.6" x14ac:dyDescent="0.3">
      <c r="B53" s="106" t="s">
        <v>1236</v>
      </c>
      <c r="F53" s="102"/>
    </row>
    <row r="54" spans="2:6" ht="15.6" x14ac:dyDescent="0.3">
      <c r="B54" s="106" t="s">
        <v>1238</v>
      </c>
      <c r="F54" s="102"/>
    </row>
    <row r="55" spans="2:6" ht="15.6" x14ac:dyDescent="0.3">
      <c r="B55" s="106" t="s">
        <v>1239</v>
      </c>
      <c r="F55" s="102"/>
    </row>
    <row r="56" spans="2:6" ht="15.6" x14ac:dyDescent="0.3">
      <c r="B56" s="106" t="s">
        <v>1240</v>
      </c>
      <c r="F56" s="102"/>
    </row>
    <row r="57" spans="2:6" ht="15.6" x14ac:dyDescent="0.3">
      <c r="B57" s="106" t="s">
        <v>1241</v>
      </c>
      <c r="F57" s="102"/>
    </row>
    <row r="58" spans="2:6" ht="15.6" x14ac:dyDescent="0.3">
      <c r="B58" s="106" t="s">
        <v>1242</v>
      </c>
      <c r="F58" s="102"/>
    </row>
    <row r="59" spans="2:6" ht="15.6" x14ac:dyDescent="0.3">
      <c r="B59" s="106" t="s">
        <v>1243</v>
      </c>
      <c r="F59" s="102"/>
    </row>
    <row r="60" spans="2:6" x14ac:dyDescent="0.25">
      <c r="F60" s="102"/>
    </row>
    <row r="61" spans="2:6" ht="15.6" x14ac:dyDescent="0.3">
      <c r="B61" s="180" t="s">
        <v>1274</v>
      </c>
      <c r="F61" s="102"/>
    </row>
    <row r="62" spans="2:6" ht="15.6" x14ac:dyDescent="0.3">
      <c r="B62" s="180" t="s">
        <v>1275</v>
      </c>
      <c r="F62" s="102"/>
    </row>
    <row r="63" spans="2:6" ht="15.6" x14ac:dyDescent="0.3">
      <c r="B63" s="180" t="s">
        <v>1276</v>
      </c>
      <c r="F63" s="102"/>
    </row>
    <row r="64" spans="2:6" x14ac:dyDescent="0.25">
      <c r="F64" s="102"/>
    </row>
    <row r="65" spans="2:6" x14ac:dyDescent="0.25">
      <c r="B65" s="98">
        <v>0</v>
      </c>
      <c r="F65" s="102"/>
    </row>
    <row r="66" spans="2:6" x14ac:dyDescent="0.25">
      <c r="B66" s="98">
        <v>1</v>
      </c>
      <c r="F66" s="102"/>
    </row>
    <row r="67" spans="2:6" x14ac:dyDescent="0.25">
      <c r="B67" s="98">
        <v>2</v>
      </c>
      <c r="F67" s="102"/>
    </row>
    <row r="68" spans="2:6" x14ac:dyDescent="0.25">
      <c r="B68" s="98">
        <v>3</v>
      </c>
      <c r="F68" s="102"/>
    </row>
    <row r="69" spans="2:6" x14ac:dyDescent="0.25">
      <c r="B69" s="98">
        <v>4</v>
      </c>
      <c r="F69" s="102"/>
    </row>
    <row r="70" spans="2:6" x14ac:dyDescent="0.25">
      <c r="B70" s="98">
        <v>5</v>
      </c>
      <c r="F70" s="102"/>
    </row>
    <row r="71" spans="2:6" x14ac:dyDescent="0.25">
      <c r="B71" s="98">
        <v>6</v>
      </c>
      <c r="F71" s="102"/>
    </row>
    <row r="72" spans="2:6" x14ac:dyDescent="0.25">
      <c r="B72" s="98">
        <v>10</v>
      </c>
      <c r="F72" s="102"/>
    </row>
    <row r="73" spans="2:6" x14ac:dyDescent="0.25">
      <c r="B73" s="98">
        <v>20</v>
      </c>
      <c r="F73" s="102"/>
    </row>
    <row r="74" spans="2:6" x14ac:dyDescent="0.25">
      <c r="B74" s="98">
        <v>35</v>
      </c>
      <c r="F74" s="103"/>
    </row>
    <row r="75" spans="2:6" x14ac:dyDescent="0.25">
      <c r="B75" s="98">
        <v>50</v>
      </c>
      <c r="F75" s="103"/>
    </row>
    <row r="76" spans="2:6" x14ac:dyDescent="0.25">
      <c r="B76" s="104">
        <v>70</v>
      </c>
      <c r="F76" s="103"/>
    </row>
    <row r="77" spans="2:6" x14ac:dyDescent="0.25">
      <c r="B77" s="104">
        <v>75</v>
      </c>
      <c r="F77" s="102"/>
    </row>
    <row r="78" spans="2:6" x14ac:dyDescent="0.25">
      <c r="B78" s="104">
        <v>100</v>
      </c>
      <c r="F78" s="102"/>
    </row>
    <row r="79" spans="2:6" x14ac:dyDescent="0.25">
      <c r="B79" s="104">
        <v>175</v>
      </c>
      <c r="F79" s="103"/>
    </row>
    <row r="80" spans="2:6" x14ac:dyDescent="0.25">
      <c r="B80" s="98">
        <v>600</v>
      </c>
      <c r="F80" s="103"/>
    </row>
    <row r="81" spans="6:6" x14ac:dyDescent="0.25">
      <c r="F81" s="103"/>
    </row>
    <row r="82" spans="6:6" x14ac:dyDescent="0.25">
      <c r="F82" s="102"/>
    </row>
    <row r="83" spans="6:6" x14ac:dyDescent="0.25">
      <c r="F83" s="102"/>
    </row>
    <row r="84" spans="6:6" x14ac:dyDescent="0.25">
      <c r="F84" s="102"/>
    </row>
    <row r="85" spans="6:6" x14ac:dyDescent="0.25">
      <c r="F85" s="102"/>
    </row>
    <row r="86" spans="6:6" x14ac:dyDescent="0.25">
      <c r="F86" s="102"/>
    </row>
    <row r="87" spans="6:6" x14ac:dyDescent="0.25">
      <c r="F87" s="102"/>
    </row>
    <row r="88" spans="6:6" x14ac:dyDescent="0.25">
      <c r="F88" s="102"/>
    </row>
    <row r="89" spans="6:6" x14ac:dyDescent="0.25">
      <c r="F89" s="102"/>
    </row>
    <row r="90" spans="6:6" x14ac:dyDescent="0.25">
      <c r="F90" s="102"/>
    </row>
    <row r="91" spans="6:6" x14ac:dyDescent="0.25">
      <c r="F91" s="102"/>
    </row>
    <row r="92" spans="6:6" x14ac:dyDescent="0.25">
      <c r="F92" s="102"/>
    </row>
    <row r="93" spans="6:6" x14ac:dyDescent="0.25">
      <c r="F93" s="102"/>
    </row>
    <row r="94" spans="6:6" x14ac:dyDescent="0.25">
      <c r="F94" s="102"/>
    </row>
    <row r="95" spans="6:6" x14ac:dyDescent="0.25">
      <c r="F95" s="102"/>
    </row>
    <row r="96" spans="6:6" x14ac:dyDescent="0.25">
      <c r="F96" s="102"/>
    </row>
    <row r="97" spans="6:6" x14ac:dyDescent="0.25">
      <c r="F97" s="102"/>
    </row>
    <row r="98" spans="6:6" x14ac:dyDescent="0.25">
      <c r="F98" s="102"/>
    </row>
    <row r="99" spans="6:6" x14ac:dyDescent="0.25">
      <c r="F99" s="102"/>
    </row>
    <row r="100" spans="6:6" x14ac:dyDescent="0.25">
      <c r="F100" s="102"/>
    </row>
    <row r="101" spans="6:6" x14ac:dyDescent="0.25">
      <c r="F101" s="102"/>
    </row>
    <row r="102" spans="6:6" x14ac:dyDescent="0.25">
      <c r="F102" s="102"/>
    </row>
    <row r="103" spans="6:6" x14ac:dyDescent="0.25">
      <c r="F103" s="102"/>
    </row>
    <row r="104" spans="6:6" x14ac:dyDescent="0.25">
      <c r="F104" s="102"/>
    </row>
    <row r="105" spans="6:6" x14ac:dyDescent="0.25">
      <c r="F105" s="102"/>
    </row>
    <row r="106" spans="6:6" x14ac:dyDescent="0.25">
      <c r="F106" s="102"/>
    </row>
    <row r="107" spans="6:6" x14ac:dyDescent="0.25">
      <c r="F107" s="102"/>
    </row>
    <row r="108" spans="6:6" x14ac:dyDescent="0.25">
      <c r="F108" s="102"/>
    </row>
    <row r="109" spans="6:6" x14ac:dyDescent="0.25">
      <c r="F109" s="102"/>
    </row>
    <row r="110" spans="6:6" x14ac:dyDescent="0.25">
      <c r="F110" s="102"/>
    </row>
    <row r="111" spans="6:6" x14ac:dyDescent="0.25">
      <c r="F111" s="102"/>
    </row>
    <row r="112" spans="6:6" x14ac:dyDescent="0.25">
      <c r="F112" s="102"/>
    </row>
    <row r="113" spans="6:6" x14ac:dyDescent="0.25">
      <c r="F113" s="102"/>
    </row>
    <row r="114" spans="6:6" x14ac:dyDescent="0.25">
      <c r="F114" s="102"/>
    </row>
    <row r="115" spans="6:6" x14ac:dyDescent="0.25">
      <c r="F115" s="102"/>
    </row>
    <row r="116" spans="6:6" x14ac:dyDescent="0.25">
      <c r="F116" s="102"/>
    </row>
    <row r="117" spans="6:6" x14ac:dyDescent="0.25">
      <c r="F117" s="102"/>
    </row>
    <row r="118" spans="6:6" x14ac:dyDescent="0.25">
      <c r="F118" s="102"/>
    </row>
    <row r="119" spans="6:6" x14ac:dyDescent="0.25">
      <c r="F119" s="102"/>
    </row>
    <row r="120" spans="6:6" x14ac:dyDescent="0.25">
      <c r="F120" s="102"/>
    </row>
    <row r="121" spans="6:6" x14ac:dyDescent="0.25">
      <c r="F121" s="102"/>
    </row>
    <row r="122" spans="6:6" x14ac:dyDescent="0.25">
      <c r="F122" s="103"/>
    </row>
    <row r="123" spans="6:6" x14ac:dyDescent="0.25">
      <c r="F123" s="102"/>
    </row>
    <row r="124" spans="6:6" x14ac:dyDescent="0.25">
      <c r="F124" s="102"/>
    </row>
    <row r="125" spans="6:6" x14ac:dyDescent="0.25">
      <c r="F125" s="102"/>
    </row>
    <row r="126" spans="6:6" x14ac:dyDescent="0.25">
      <c r="F126" s="102"/>
    </row>
    <row r="127" spans="6:6" x14ac:dyDescent="0.25">
      <c r="F127" s="102"/>
    </row>
    <row r="128" spans="6:6" x14ac:dyDescent="0.25">
      <c r="F128" s="102"/>
    </row>
    <row r="129" spans="6:6" x14ac:dyDescent="0.25">
      <c r="F129" s="102"/>
    </row>
    <row r="130" spans="6:6" x14ac:dyDescent="0.25">
      <c r="F130" s="102"/>
    </row>
    <row r="131" spans="6:6" x14ac:dyDescent="0.25">
      <c r="F131" s="102"/>
    </row>
    <row r="132" spans="6:6" x14ac:dyDescent="0.25">
      <c r="F132" s="102"/>
    </row>
    <row r="133" spans="6:6" x14ac:dyDescent="0.25">
      <c r="F133" s="102"/>
    </row>
    <row r="134" spans="6:6" x14ac:dyDescent="0.25">
      <c r="F134" s="102"/>
    </row>
    <row r="135" spans="6:6" x14ac:dyDescent="0.25">
      <c r="F135" s="102"/>
    </row>
    <row r="136" spans="6:6" x14ac:dyDescent="0.25">
      <c r="F136" s="102"/>
    </row>
    <row r="137" spans="6:6" x14ac:dyDescent="0.25">
      <c r="F137" s="102"/>
    </row>
    <row r="138" spans="6:6" x14ac:dyDescent="0.25">
      <c r="F138" s="102"/>
    </row>
    <row r="139" spans="6:6" x14ac:dyDescent="0.25">
      <c r="F139" s="103"/>
    </row>
    <row r="140" spans="6:6" x14ac:dyDescent="0.25">
      <c r="F140" s="102"/>
    </row>
    <row r="141" spans="6:6" x14ac:dyDescent="0.25">
      <c r="F141" s="102"/>
    </row>
    <row r="142" spans="6:6" x14ac:dyDescent="0.25">
      <c r="F142" s="102"/>
    </row>
    <row r="143" spans="6:6" x14ac:dyDescent="0.25">
      <c r="F143" s="103"/>
    </row>
    <row r="144" spans="6:6" x14ac:dyDescent="0.25">
      <c r="F144" s="103"/>
    </row>
    <row r="145" spans="6:6" x14ac:dyDescent="0.25">
      <c r="F145" s="102"/>
    </row>
    <row r="146" spans="6:6" x14ac:dyDescent="0.25">
      <c r="F146" s="102"/>
    </row>
    <row r="147" spans="6:6" x14ac:dyDescent="0.25">
      <c r="F147" s="102"/>
    </row>
    <row r="148" spans="6:6" x14ac:dyDescent="0.25">
      <c r="F148" s="102"/>
    </row>
    <row r="149" spans="6:6" x14ac:dyDescent="0.25">
      <c r="F149" s="102"/>
    </row>
    <row r="150" spans="6:6" x14ac:dyDescent="0.25">
      <c r="F150" s="102"/>
    </row>
    <row r="151" spans="6:6" x14ac:dyDescent="0.25">
      <c r="F151" s="102"/>
    </row>
    <row r="152" spans="6:6" x14ac:dyDescent="0.25">
      <c r="F152" s="103"/>
    </row>
    <row r="153" spans="6:6" x14ac:dyDescent="0.25">
      <c r="F153" s="103"/>
    </row>
    <row r="154" spans="6:6" x14ac:dyDescent="0.25">
      <c r="F154" s="102"/>
    </row>
    <row r="155" spans="6:6" x14ac:dyDescent="0.25">
      <c r="F155" s="103"/>
    </row>
    <row r="156" spans="6:6" x14ac:dyDescent="0.25">
      <c r="F156" s="102"/>
    </row>
    <row r="157" spans="6:6" x14ac:dyDescent="0.25">
      <c r="F157" s="102"/>
    </row>
    <row r="158" spans="6:6" x14ac:dyDescent="0.25">
      <c r="F158" s="102"/>
    </row>
    <row r="159" spans="6:6" x14ac:dyDescent="0.25">
      <c r="F159" s="102"/>
    </row>
    <row r="160" spans="6:6" x14ac:dyDescent="0.25">
      <c r="F160" s="102"/>
    </row>
    <row r="161" spans="6:6" x14ac:dyDescent="0.25">
      <c r="F161" s="102"/>
    </row>
    <row r="162" spans="6:6" x14ac:dyDescent="0.25">
      <c r="F162" s="102"/>
    </row>
    <row r="163" spans="6:6" x14ac:dyDescent="0.25">
      <c r="F163" s="102"/>
    </row>
    <row r="164" spans="6:6" x14ac:dyDescent="0.25">
      <c r="F164" s="102"/>
    </row>
    <row r="165" spans="6:6" x14ac:dyDescent="0.25">
      <c r="F165" s="102"/>
    </row>
    <row r="166" spans="6:6" x14ac:dyDescent="0.25">
      <c r="F166" s="102"/>
    </row>
    <row r="167" spans="6:6" x14ac:dyDescent="0.25">
      <c r="F167" s="102"/>
    </row>
    <row r="168" spans="6:6" x14ac:dyDescent="0.25">
      <c r="F168" s="102"/>
    </row>
    <row r="169" spans="6:6" x14ac:dyDescent="0.25">
      <c r="F169" s="103"/>
    </row>
    <row r="170" spans="6:6" x14ac:dyDescent="0.25">
      <c r="F170" s="102"/>
    </row>
    <row r="171" spans="6:6" x14ac:dyDescent="0.25">
      <c r="F171" s="102"/>
    </row>
    <row r="172" spans="6:6" x14ac:dyDescent="0.25">
      <c r="F172" s="102"/>
    </row>
    <row r="173" spans="6:6" x14ac:dyDescent="0.25">
      <c r="F173" s="102"/>
    </row>
    <row r="174" spans="6:6" x14ac:dyDescent="0.25">
      <c r="F174" s="103"/>
    </row>
    <row r="175" spans="6:6" x14ac:dyDescent="0.25">
      <c r="F175" s="103"/>
    </row>
    <row r="176" spans="6:6" x14ac:dyDescent="0.25">
      <c r="F176" s="103"/>
    </row>
    <row r="177" spans="6:6" x14ac:dyDescent="0.25">
      <c r="F177" s="103"/>
    </row>
    <row r="178" spans="6:6" x14ac:dyDescent="0.25">
      <c r="F178" s="103"/>
    </row>
    <row r="179" spans="6:6" x14ac:dyDescent="0.25">
      <c r="F179" s="103"/>
    </row>
    <row r="180" spans="6:6" x14ac:dyDescent="0.25">
      <c r="F180" s="103"/>
    </row>
    <row r="181" spans="6:6" x14ac:dyDescent="0.25">
      <c r="F181" s="103"/>
    </row>
    <row r="182" spans="6:6" x14ac:dyDescent="0.25">
      <c r="F182" s="103"/>
    </row>
    <row r="183" spans="6:6" x14ac:dyDescent="0.25">
      <c r="F183" s="103"/>
    </row>
    <row r="184" spans="6:6" x14ac:dyDescent="0.25">
      <c r="F184" s="103"/>
    </row>
    <row r="185" spans="6:6" x14ac:dyDescent="0.25">
      <c r="F185" s="103"/>
    </row>
    <row r="186" spans="6:6" x14ac:dyDescent="0.25">
      <c r="F186" s="103"/>
    </row>
    <row r="187" spans="6:6" x14ac:dyDescent="0.25">
      <c r="F187" s="103"/>
    </row>
    <row r="188" spans="6:6" x14ac:dyDescent="0.25">
      <c r="F188" s="103"/>
    </row>
    <row r="189" spans="6:6" x14ac:dyDescent="0.25">
      <c r="F189" s="102"/>
    </row>
    <row r="190" spans="6:6" x14ac:dyDescent="0.25">
      <c r="F190" s="102"/>
    </row>
    <row r="191" spans="6:6" x14ac:dyDescent="0.25">
      <c r="F191" s="102"/>
    </row>
    <row r="192" spans="6:6" x14ac:dyDescent="0.25">
      <c r="F192" s="102"/>
    </row>
    <row r="193" spans="6:6" x14ac:dyDescent="0.25">
      <c r="F193" s="102"/>
    </row>
    <row r="194" spans="6:6" x14ac:dyDescent="0.25">
      <c r="F194" s="103"/>
    </row>
    <row r="195" spans="6:6" x14ac:dyDescent="0.25">
      <c r="F195" s="103"/>
    </row>
    <row r="196" spans="6:6" x14ac:dyDescent="0.25">
      <c r="F196" s="102"/>
    </row>
    <row r="197" spans="6:6" x14ac:dyDescent="0.25">
      <c r="F197" s="102"/>
    </row>
    <row r="198" spans="6:6" x14ac:dyDescent="0.25">
      <c r="F198" s="102"/>
    </row>
    <row r="199" spans="6:6" x14ac:dyDescent="0.25">
      <c r="F199" s="102"/>
    </row>
    <row r="200" spans="6:6" x14ac:dyDescent="0.25">
      <c r="F200" s="102"/>
    </row>
    <row r="201" spans="6:6" x14ac:dyDescent="0.25">
      <c r="F201" s="102"/>
    </row>
    <row r="202" spans="6:6" x14ac:dyDescent="0.25">
      <c r="F202" s="103"/>
    </row>
    <row r="203" spans="6:6" x14ac:dyDescent="0.25">
      <c r="F203" s="103"/>
    </row>
    <row r="204" spans="6:6" x14ac:dyDescent="0.25">
      <c r="F204" s="103"/>
    </row>
    <row r="205" spans="6:6" x14ac:dyDescent="0.25">
      <c r="F205" s="103"/>
    </row>
    <row r="206" spans="6:6" x14ac:dyDescent="0.25">
      <c r="F206" s="102"/>
    </row>
    <row r="207" spans="6:6" x14ac:dyDescent="0.25">
      <c r="F207" s="102"/>
    </row>
    <row r="208" spans="6:6" x14ac:dyDescent="0.25">
      <c r="F208" s="103"/>
    </row>
    <row r="209" spans="6:6" x14ac:dyDescent="0.25">
      <c r="F209" s="103"/>
    </row>
    <row r="210" spans="6:6" x14ac:dyDescent="0.25">
      <c r="F210" s="103"/>
    </row>
    <row r="211" spans="6:6" x14ac:dyDescent="0.25">
      <c r="F211" s="103"/>
    </row>
    <row r="212" spans="6:6" x14ac:dyDescent="0.25">
      <c r="F212" s="103"/>
    </row>
    <row r="213" spans="6:6" x14ac:dyDescent="0.25">
      <c r="F213" s="103"/>
    </row>
    <row r="214" spans="6:6" x14ac:dyDescent="0.25">
      <c r="F214" s="103"/>
    </row>
    <row r="215" spans="6:6" x14ac:dyDescent="0.25">
      <c r="F215" s="102"/>
    </row>
    <row r="216" spans="6:6" x14ac:dyDescent="0.25">
      <c r="F216" s="102"/>
    </row>
    <row r="217" spans="6:6" x14ac:dyDescent="0.25">
      <c r="F217" s="102"/>
    </row>
    <row r="218" spans="6:6" x14ac:dyDescent="0.25">
      <c r="F218" s="103"/>
    </row>
    <row r="219" spans="6:6" x14ac:dyDescent="0.25">
      <c r="F219" s="103"/>
    </row>
    <row r="220" spans="6:6" x14ac:dyDescent="0.25">
      <c r="F220" s="103"/>
    </row>
    <row r="221" spans="6:6" x14ac:dyDescent="0.25">
      <c r="F221" s="103"/>
    </row>
    <row r="222" spans="6:6" x14ac:dyDescent="0.25">
      <c r="F222" s="103"/>
    </row>
    <row r="223" spans="6:6" x14ac:dyDescent="0.25">
      <c r="F223" s="103"/>
    </row>
    <row r="224" spans="6:6" x14ac:dyDescent="0.25">
      <c r="F224" s="103"/>
    </row>
    <row r="225" spans="6:6" x14ac:dyDescent="0.25">
      <c r="F225" s="103"/>
    </row>
    <row r="226" spans="6:6" x14ac:dyDescent="0.25">
      <c r="F226" s="102"/>
    </row>
    <row r="227" spans="6:6" x14ac:dyDescent="0.25">
      <c r="F227" s="103"/>
    </row>
    <row r="228" spans="6:6" x14ac:dyDescent="0.25">
      <c r="F228" s="103"/>
    </row>
    <row r="229" spans="6:6" x14ac:dyDescent="0.25">
      <c r="F229" s="103"/>
    </row>
    <row r="230" spans="6:6" x14ac:dyDescent="0.25">
      <c r="F230" s="103"/>
    </row>
    <row r="231" spans="6:6" x14ac:dyDescent="0.25">
      <c r="F231" s="103"/>
    </row>
    <row r="232" spans="6:6" x14ac:dyDescent="0.25">
      <c r="F232" s="102"/>
    </row>
    <row r="233" spans="6:6" x14ac:dyDescent="0.25">
      <c r="F233" s="102"/>
    </row>
    <row r="234" spans="6:6" x14ac:dyDescent="0.25">
      <c r="F234" s="102"/>
    </row>
    <row r="235" spans="6:6" x14ac:dyDescent="0.25">
      <c r="F235" s="102"/>
    </row>
    <row r="236" spans="6:6" x14ac:dyDescent="0.25">
      <c r="F236" s="102"/>
    </row>
    <row r="237" spans="6:6" x14ac:dyDescent="0.25">
      <c r="F237" s="103"/>
    </row>
    <row r="238" spans="6:6" x14ac:dyDescent="0.25">
      <c r="F238" s="102"/>
    </row>
    <row r="239" spans="6:6" x14ac:dyDescent="0.25">
      <c r="F239" s="102"/>
    </row>
    <row r="240" spans="6:6" x14ac:dyDescent="0.25">
      <c r="F240" s="102"/>
    </row>
    <row r="241" spans="6:6" x14ac:dyDescent="0.25">
      <c r="F241" s="102"/>
    </row>
    <row r="242" spans="6:6" x14ac:dyDescent="0.25">
      <c r="F242" s="102"/>
    </row>
    <row r="243" spans="6:6" x14ac:dyDescent="0.25">
      <c r="F243" s="102"/>
    </row>
    <row r="244" spans="6:6" x14ac:dyDescent="0.25">
      <c r="F244" s="102"/>
    </row>
    <row r="245" spans="6:6" x14ac:dyDescent="0.25">
      <c r="F245" s="102"/>
    </row>
    <row r="246" spans="6:6" x14ac:dyDescent="0.25">
      <c r="F246" s="102"/>
    </row>
    <row r="247" spans="6:6" x14ac:dyDescent="0.25">
      <c r="F247" s="103"/>
    </row>
    <row r="248" spans="6:6" x14ac:dyDescent="0.25">
      <c r="F248" s="103"/>
    </row>
    <row r="249" spans="6:6" x14ac:dyDescent="0.25">
      <c r="F249" s="103"/>
    </row>
    <row r="250" spans="6:6" x14ac:dyDescent="0.25">
      <c r="F250" s="103"/>
    </row>
    <row r="251" spans="6:6" x14ac:dyDescent="0.25">
      <c r="F251" s="102"/>
    </row>
    <row r="252" spans="6:6" x14ac:dyDescent="0.25">
      <c r="F252" s="102"/>
    </row>
    <row r="253" spans="6:6" x14ac:dyDescent="0.25">
      <c r="F253" s="103"/>
    </row>
    <row r="254" spans="6:6" x14ac:dyDescent="0.25">
      <c r="F254" s="102"/>
    </row>
    <row r="255" spans="6:6" x14ac:dyDescent="0.25">
      <c r="F255" s="102"/>
    </row>
    <row r="256" spans="6:6" x14ac:dyDescent="0.25">
      <c r="F256" s="102"/>
    </row>
    <row r="257" spans="6:6" x14ac:dyDescent="0.25">
      <c r="F257" s="102"/>
    </row>
    <row r="258" spans="6:6" x14ac:dyDescent="0.25">
      <c r="F258" s="102"/>
    </row>
    <row r="259" spans="6:6" x14ac:dyDescent="0.25">
      <c r="F259" s="102"/>
    </row>
    <row r="260" spans="6:6" x14ac:dyDescent="0.25">
      <c r="F260" s="102"/>
    </row>
    <row r="261" spans="6:6" x14ac:dyDescent="0.25">
      <c r="F261" s="102"/>
    </row>
    <row r="262" spans="6:6" x14ac:dyDescent="0.25">
      <c r="F262" s="102"/>
    </row>
    <row r="263" spans="6:6" x14ac:dyDescent="0.25">
      <c r="F263" s="102"/>
    </row>
    <row r="264" spans="6:6" x14ac:dyDescent="0.25">
      <c r="F264" s="102"/>
    </row>
    <row r="265" spans="6:6" x14ac:dyDescent="0.25">
      <c r="F265" s="102"/>
    </row>
    <row r="266" spans="6:6" x14ac:dyDescent="0.25">
      <c r="F266" s="102"/>
    </row>
    <row r="267" spans="6:6" x14ac:dyDescent="0.25">
      <c r="F267" s="102"/>
    </row>
    <row r="268" spans="6:6" x14ac:dyDescent="0.25">
      <c r="F268" s="103"/>
    </row>
    <row r="269" spans="6:6" x14ac:dyDescent="0.25">
      <c r="F269" s="103"/>
    </row>
    <row r="270" spans="6:6" x14ac:dyDescent="0.25">
      <c r="F270" s="103"/>
    </row>
    <row r="271" spans="6:6" x14ac:dyDescent="0.25">
      <c r="F271" s="102"/>
    </row>
    <row r="272" spans="6:6" x14ac:dyDescent="0.25">
      <c r="F272" s="102"/>
    </row>
    <row r="273" spans="6:6" x14ac:dyDescent="0.25">
      <c r="F273" s="102"/>
    </row>
    <row r="274" spans="6:6" x14ac:dyDescent="0.25">
      <c r="F274" s="102"/>
    </row>
    <row r="275" spans="6:6" x14ac:dyDescent="0.25">
      <c r="F275" s="102"/>
    </row>
    <row r="276" spans="6:6" x14ac:dyDescent="0.25">
      <c r="F276" s="102"/>
    </row>
    <row r="277" spans="6:6" x14ac:dyDescent="0.25">
      <c r="F277" s="102"/>
    </row>
    <row r="278" spans="6:6" x14ac:dyDescent="0.25">
      <c r="F278" s="102"/>
    </row>
    <row r="279" spans="6:6" x14ac:dyDescent="0.25">
      <c r="F279" s="102"/>
    </row>
    <row r="280" spans="6:6" x14ac:dyDescent="0.25">
      <c r="F280" s="102"/>
    </row>
    <row r="281" spans="6:6" x14ac:dyDescent="0.25">
      <c r="F281" s="102"/>
    </row>
    <row r="282" spans="6:6" x14ac:dyDescent="0.25">
      <c r="F282" s="102"/>
    </row>
    <row r="283" spans="6:6" x14ac:dyDescent="0.25">
      <c r="F283" s="102"/>
    </row>
    <row r="284" spans="6:6" x14ac:dyDescent="0.25">
      <c r="F284" s="102"/>
    </row>
    <row r="285" spans="6:6" x14ac:dyDescent="0.25">
      <c r="F285" s="102"/>
    </row>
    <row r="286" spans="6:6" x14ac:dyDescent="0.25">
      <c r="F286" s="102"/>
    </row>
    <row r="287" spans="6:6" x14ac:dyDescent="0.25">
      <c r="F287" s="102"/>
    </row>
    <row r="288" spans="6:6" x14ac:dyDescent="0.25">
      <c r="F288" s="102"/>
    </row>
    <row r="289" spans="6:6" x14ac:dyDescent="0.25">
      <c r="F289" s="102"/>
    </row>
    <row r="290" spans="6:6" x14ac:dyDescent="0.25">
      <c r="F290" s="102"/>
    </row>
    <row r="291" spans="6:6" x14ac:dyDescent="0.25">
      <c r="F291" s="102"/>
    </row>
    <row r="292" spans="6:6" x14ac:dyDescent="0.25">
      <c r="F292" s="102"/>
    </row>
    <row r="293" spans="6:6" x14ac:dyDescent="0.25">
      <c r="F293" s="102"/>
    </row>
    <row r="294" spans="6:6" x14ac:dyDescent="0.25">
      <c r="F294" s="102"/>
    </row>
    <row r="295" spans="6:6" x14ac:dyDescent="0.25">
      <c r="F295" s="102"/>
    </row>
    <row r="296" spans="6:6" x14ac:dyDescent="0.25">
      <c r="F296" s="102"/>
    </row>
    <row r="297" spans="6:6" x14ac:dyDescent="0.25">
      <c r="F297" s="102"/>
    </row>
    <row r="298" spans="6:6" x14ac:dyDescent="0.25">
      <c r="F298" s="102"/>
    </row>
    <row r="299" spans="6:6" x14ac:dyDescent="0.25">
      <c r="F299" s="102"/>
    </row>
    <row r="300" spans="6:6" x14ac:dyDescent="0.25">
      <c r="F300" s="102"/>
    </row>
    <row r="301" spans="6:6" x14ac:dyDescent="0.25">
      <c r="F301" s="102"/>
    </row>
    <row r="302" spans="6:6" x14ac:dyDescent="0.25">
      <c r="F302" s="102"/>
    </row>
    <row r="303" spans="6:6" x14ac:dyDescent="0.25">
      <c r="F303" s="102"/>
    </row>
    <row r="304" spans="6:6" x14ac:dyDescent="0.25">
      <c r="F304" s="102"/>
    </row>
    <row r="305" spans="6:6" x14ac:dyDescent="0.25">
      <c r="F305" s="102"/>
    </row>
    <row r="306" spans="6:6" x14ac:dyDescent="0.25">
      <c r="F306" s="102"/>
    </row>
    <row r="307" spans="6:6" x14ac:dyDescent="0.25">
      <c r="F307" s="102"/>
    </row>
    <row r="308" spans="6:6" x14ac:dyDescent="0.25">
      <c r="F308" s="102"/>
    </row>
    <row r="309" spans="6:6" x14ac:dyDescent="0.25">
      <c r="F309" s="102"/>
    </row>
    <row r="310" spans="6:6" x14ac:dyDescent="0.25">
      <c r="F310" s="102"/>
    </row>
    <row r="311" spans="6:6" x14ac:dyDescent="0.25">
      <c r="F311" s="102"/>
    </row>
    <row r="312" spans="6:6" x14ac:dyDescent="0.25">
      <c r="F312" s="102"/>
    </row>
    <row r="313" spans="6:6" x14ac:dyDescent="0.25">
      <c r="F313" s="102"/>
    </row>
    <row r="314" spans="6:6" x14ac:dyDescent="0.25">
      <c r="F314" s="102"/>
    </row>
    <row r="315" spans="6:6" x14ac:dyDescent="0.25">
      <c r="F315" s="102"/>
    </row>
    <row r="316" spans="6:6" x14ac:dyDescent="0.25">
      <c r="F316" s="102"/>
    </row>
    <row r="317" spans="6:6" x14ac:dyDescent="0.25">
      <c r="F317" s="102"/>
    </row>
    <row r="318" spans="6:6" x14ac:dyDescent="0.25">
      <c r="F318" s="102"/>
    </row>
    <row r="319" spans="6:6" x14ac:dyDescent="0.25">
      <c r="F319" s="102"/>
    </row>
    <row r="320" spans="6:6" x14ac:dyDescent="0.25">
      <c r="F320" s="102"/>
    </row>
    <row r="321" spans="6:6" x14ac:dyDescent="0.25">
      <c r="F321" s="102"/>
    </row>
    <row r="322" spans="6:6" x14ac:dyDescent="0.25">
      <c r="F322" s="102"/>
    </row>
    <row r="323" spans="6:6" x14ac:dyDescent="0.25">
      <c r="F323" s="102"/>
    </row>
    <row r="324" spans="6:6" x14ac:dyDescent="0.25">
      <c r="F324" s="102"/>
    </row>
    <row r="325" spans="6:6" x14ac:dyDescent="0.25">
      <c r="F325" s="102"/>
    </row>
    <row r="326" spans="6:6" x14ac:dyDescent="0.25">
      <c r="F326" s="102"/>
    </row>
    <row r="327" spans="6:6" x14ac:dyDescent="0.25">
      <c r="F327" s="102"/>
    </row>
    <row r="328" spans="6:6" x14ac:dyDescent="0.25">
      <c r="F328" s="102"/>
    </row>
    <row r="329" spans="6:6" x14ac:dyDescent="0.25">
      <c r="F329" s="102"/>
    </row>
    <row r="330" spans="6:6" x14ac:dyDescent="0.25">
      <c r="F330" s="102"/>
    </row>
    <row r="331" spans="6:6" x14ac:dyDescent="0.25">
      <c r="F331" s="102"/>
    </row>
    <row r="332" spans="6:6" x14ac:dyDescent="0.25">
      <c r="F332" s="102"/>
    </row>
    <row r="333" spans="6:6" x14ac:dyDescent="0.25">
      <c r="F333" s="102"/>
    </row>
    <row r="334" spans="6:6" x14ac:dyDescent="0.25">
      <c r="F334" s="102"/>
    </row>
    <row r="335" spans="6:6" x14ac:dyDescent="0.25">
      <c r="F335" s="102"/>
    </row>
    <row r="336" spans="6:6" x14ac:dyDescent="0.25">
      <c r="F336" s="102"/>
    </row>
    <row r="337" spans="6:6" x14ac:dyDescent="0.25">
      <c r="F337" s="102"/>
    </row>
    <row r="338" spans="6:6" x14ac:dyDescent="0.25">
      <c r="F338" s="102"/>
    </row>
    <row r="339" spans="6:6" x14ac:dyDescent="0.25">
      <c r="F339" s="102"/>
    </row>
    <row r="340" spans="6:6" x14ac:dyDescent="0.25">
      <c r="F340" s="102"/>
    </row>
    <row r="341" spans="6:6" x14ac:dyDescent="0.25">
      <c r="F341" s="102"/>
    </row>
    <row r="342" spans="6:6" x14ac:dyDescent="0.25">
      <c r="F342" s="102"/>
    </row>
    <row r="343" spans="6:6" x14ac:dyDescent="0.25">
      <c r="F343" s="102"/>
    </row>
    <row r="344" spans="6:6" x14ac:dyDescent="0.25">
      <c r="F344" s="102"/>
    </row>
    <row r="345" spans="6:6" x14ac:dyDescent="0.25">
      <c r="F345" s="102"/>
    </row>
    <row r="346" spans="6:6" x14ac:dyDescent="0.25">
      <c r="F346" s="102"/>
    </row>
    <row r="347" spans="6:6" x14ac:dyDescent="0.25">
      <c r="F347" s="102"/>
    </row>
    <row r="348" spans="6:6" x14ac:dyDescent="0.25">
      <c r="F348" s="102"/>
    </row>
    <row r="349" spans="6:6" x14ac:dyDescent="0.25">
      <c r="F349" s="102"/>
    </row>
    <row r="350" spans="6:6" x14ac:dyDescent="0.25">
      <c r="F350" s="102"/>
    </row>
    <row r="351" spans="6:6" x14ac:dyDescent="0.25">
      <c r="F351" s="102"/>
    </row>
    <row r="352" spans="6:6" x14ac:dyDescent="0.25">
      <c r="F352" s="103"/>
    </row>
    <row r="353" spans="6:6" x14ac:dyDescent="0.25">
      <c r="F353" s="103"/>
    </row>
    <row r="354" spans="6:6" x14ac:dyDescent="0.25">
      <c r="F354" s="102"/>
    </row>
    <row r="355" spans="6:6" x14ac:dyDescent="0.25">
      <c r="F355" s="102"/>
    </row>
    <row r="356" spans="6:6" x14ac:dyDescent="0.25">
      <c r="F356" s="102"/>
    </row>
    <row r="357" spans="6:6" x14ac:dyDescent="0.25">
      <c r="F357" s="102"/>
    </row>
    <row r="358" spans="6:6" x14ac:dyDescent="0.25">
      <c r="F358" s="102"/>
    </row>
    <row r="359" spans="6:6" x14ac:dyDescent="0.25">
      <c r="F359" s="102"/>
    </row>
    <row r="360" spans="6:6" x14ac:dyDescent="0.25">
      <c r="F360" s="102"/>
    </row>
    <row r="361" spans="6:6" x14ac:dyDescent="0.25">
      <c r="F361" s="102"/>
    </row>
    <row r="362" spans="6:6" x14ac:dyDescent="0.25">
      <c r="F362" s="102"/>
    </row>
    <row r="363" spans="6:6" x14ac:dyDescent="0.25">
      <c r="F363" s="102"/>
    </row>
    <row r="364" spans="6:6" x14ac:dyDescent="0.25">
      <c r="F364" s="102"/>
    </row>
    <row r="365" spans="6:6" x14ac:dyDescent="0.25">
      <c r="F365" s="102"/>
    </row>
    <row r="366" spans="6:6" x14ac:dyDescent="0.25">
      <c r="F366" s="102"/>
    </row>
    <row r="367" spans="6:6" x14ac:dyDescent="0.25">
      <c r="F367" s="103"/>
    </row>
    <row r="368" spans="6:6" x14ac:dyDescent="0.25">
      <c r="F368" s="102"/>
    </row>
    <row r="369" spans="6:6" x14ac:dyDescent="0.25">
      <c r="F369" s="102"/>
    </row>
    <row r="370" spans="6:6" x14ac:dyDescent="0.25">
      <c r="F370" s="102"/>
    </row>
    <row r="371" spans="6:6" x14ac:dyDescent="0.25">
      <c r="F371" s="102"/>
    </row>
    <row r="372" spans="6:6" x14ac:dyDescent="0.25">
      <c r="F372" s="102"/>
    </row>
    <row r="373" spans="6:6" x14ac:dyDescent="0.25">
      <c r="F373" s="102"/>
    </row>
    <row r="374" spans="6:6" x14ac:dyDescent="0.25">
      <c r="F374" s="102"/>
    </row>
    <row r="375" spans="6:6" x14ac:dyDescent="0.25">
      <c r="F375" s="102"/>
    </row>
    <row r="376" spans="6:6" x14ac:dyDescent="0.25">
      <c r="F376" s="102"/>
    </row>
    <row r="377" spans="6:6" x14ac:dyDescent="0.25">
      <c r="F377" s="102"/>
    </row>
    <row r="378" spans="6:6" x14ac:dyDescent="0.25">
      <c r="F378" s="102"/>
    </row>
    <row r="379" spans="6:6" x14ac:dyDescent="0.25">
      <c r="F379" s="103"/>
    </row>
    <row r="380" spans="6:6" x14ac:dyDescent="0.25">
      <c r="F380" s="103"/>
    </row>
    <row r="381" spans="6:6" x14ac:dyDescent="0.25">
      <c r="F381" s="103"/>
    </row>
    <row r="382" spans="6:6" x14ac:dyDescent="0.25">
      <c r="F382" s="103"/>
    </row>
    <row r="383" spans="6:6" x14ac:dyDescent="0.25">
      <c r="F383" s="103"/>
    </row>
    <row r="384" spans="6:6" x14ac:dyDescent="0.25">
      <c r="F384" s="103"/>
    </row>
    <row r="385" spans="6:6" x14ac:dyDescent="0.25">
      <c r="F385" s="103"/>
    </row>
    <row r="386" spans="6:6" x14ac:dyDescent="0.25">
      <c r="F386" s="103"/>
    </row>
    <row r="387" spans="6:6" x14ac:dyDescent="0.25">
      <c r="F387" s="103"/>
    </row>
    <row r="388" spans="6:6" x14ac:dyDescent="0.25">
      <c r="F388" s="103"/>
    </row>
    <row r="389" spans="6:6" x14ac:dyDescent="0.25">
      <c r="F389" s="103"/>
    </row>
    <row r="390" spans="6:6" x14ac:dyDescent="0.25">
      <c r="F390" s="103"/>
    </row>
    <row r="391" spans="6:6" x14ac:dyDescent="0.25">
      <c r="F391" s="103"/>
    </row>
    <row r="392" spans="6:6" x14ac:dyDescent="0.25">
      <c r="F392" s="103"/>
    </row>
    <row r="393" spans="6:6" x14ac:dyDescent="0.25">
      <c r="F393" s="103"/>
    </row>
    <row r="394" spans="6:6" x14ac:dyDescent="0.25">
      <c r="F394" s="103"/>
    </row>
    <row r="395" spans="6:6" x14ac:dyDescent="0.25">
      <c r="F395" s="102"/>
    </row>
    <row r="396" spans="6:6" x14ac:dyDescent="0.25">
      <c r="F396" s="102"/>
    </row>
    <row r="397" spans="6:6" x14ac:dyDescent="0.25">
      <c r="F397" s="103"/>
    </row>
    <row r="398" spans="6:6" x14ac:dyDescent="0.25">
      <c r="F398" s="103"/>
    </row>
    <row r="399" spans="6:6" x14ac:dyDescent="0.25">
      <c r="F399" s="102"/>
    </row>
    <row r="400" spans="6:6" x14ac:dyDescent="0.25">
      <c r="F400" s="102"/>
    </row>
    <row r="401" spans="6:6" x14ac:dyDescent="0.25">
      <c r="F401" s="102"/>
    </row>
    <row r="402" spans="6:6" x14ac:dyDescent="0.25">
      <c r="F402" s="103"/>
    </row>
    <row r="403" spans="6:6" x14ac:dyDescent="0.25">
      <c r="F403" s="103"/>
    </row>
    <row r="404" spans="6:6" x14ac:dyDescent="0.25">
      <c r="F404" s="102"/>
    </row>
    <row r="405" spans="6:6" x14ac:dyDescent="0.25">
      <c r="F405" s="102"/>
    </row>
    <row r="406" spans="6:6" x14ac:dyDescent="0.25">
      <c r="F406" s="102"/>
    </row>
    <row r="407" spans="6:6" x14ac:dyDescent="0.25">
      <c r="F407" s="102"/>
    </row>
    <row r="408" spans="6:6" x14ac:dyDescent="0.25">
      <c r="F408" s="102"/>
    </row>
    <row r="409" spans="6:6" x14ac:dyDescent="0.25">
      <c r="F409" s="103"/>
    </row>
    <row r="410" spans="6:6" x14ac:dyDescent="0.25">
      <c r="F410" s="103"/>
    </row>
    <row r="411" spans="6:6" x14ac:dyDescent="0.25">
      <c r="F411" s="103"/>
    </row>
    <row r="412" spans="6:6" x14ac:dyDescent="0.25">
      <c r="F412" s="103"/>
    </row>
    <row r="413" spans="6:6" x14ac:dyDescent="0.25">
      <c r="F413" s="103"/>
    </row>
    <row r="414" spans="6:6" x14ac:dyDescent="0.25">
      <c r="F414" s="103"/>
    </row>
    <row r="415" spans="6:6" x14ac:dyDescent="0.25">
      <c r="F415" s="102"/>
    </row>
    <row r="416" spans="6:6" x14ac:dyDescent="0.25">
      <c r="F416" s="102"/>
    </row>
    <row r="417" spans="6:6" x14ac:dyDescent="0.25">
      <c r="F417" s="102"/>
    </row>
    <row r="418" spans="6:6" x14ac:dyDescent="0.25">
      <c r="F418" s="102"/>
    </row>
    <row r="419" spans="6:6" x14ac:dyDescent="0.25">
      <c r="F419" s="103"/>
    </row>
    <row r="420" spans="6:6" x14ac:dyDescent="0.25">
      <c r="F420" s="102"/>
    </row>
    <row r="421" spans="6:6" x14ac:dyDescent="0.25">
      <c r="F421" s="102"/>
    </row>
    <row r="422" spans="6:6" x14ac:dyDescent="0.25">
      <c r="F422" s="102"/>
    </row>
    <row r="423" spans="6:6" x14ac:dyDescent="0.25">
      <c r="F423" s="102"/>
    </row>
    <row r="424" spans="6:6" x14ac:dyDescent="0.25">
      <c r="F424" s="102"/>
    </row>
    <row r="425" spans="6:6" x14ac:dyDescent="0.25">
      <c r="F425" s="102"/>
    </row>
    <row r="426" spans="6:6" x14ac:dyDescent="0.25">
      <c r="F426" s="102"/>
    </row>
    <row r="427" spans="6:6" x14ac:dyDescent="0.25">
      <c r="F427" s="102"/>
    </row>
    <row r="428" spans="6:6" x14ac:dyDescent="0.25">
      <c r="F428" s="102"/>
    </row>
    <row r="429" spans="6:6" x14ac:dyDescent="0.25">
      <c r="F429" s="102"/>
    </row>
    <row r="430" spans="6:6" x14ac:dyDescent="0.25">
      <c r="F430" s="102"/>
    </row>
    <row r="431" spans="6:6" x14ac:dyDescent="0.25">
      <c r="F431" s="102"/>
    </row>
    <row r="432" spans="6:6" x14ac:dyDescent="0.25">
      <c r="F432" s="102"/>
    </row>
    <row r="433" spans="6:6" x14ac:dyDescent="0.25">
      <c r="F433" s="103"/>
    </row>
    <row r="434" spans="6:6" x14ac:dyDescent="0.25">
      <c r="F434" s="102"/>
    </row>
    <row r="435" spans="6:6" x14ac:dyDescent="0.25">
      <c r="F435" s="102"/>
    </row>
    <row r="436" spans="6:6" x14ac:dyDescent="0.25">
      <c r="F436" s="102"/>
    </row>
    <row r="437" spans="6:6" x14ac:dyDescent="0.25">
      <c r="F437" s="102"/>
    </row>
    <row r="438" spans="6:6" x14ac:dyDescent="0.25">
      <c r="F438" s="102"/>
    </row>
    <row r="439" spans="6:6" x14ac:dyDescent="0.25">
      <c r="F439" s="102"/>
    </row>
    <row r="440" spans="6:6" x14ac:dyDescent="0.25">
      <c r="F440" s="102"/>
    </row>
    <row r="441" spans="6:6" x14ac:dyDescent="0.25">
      <c r="F441" s="102"/>
    </row>
    <row r="442" spans="6:6" x14ac:dyDescent="0.25">
      <c r="F442" s="103"/>
    </row>
    <row r="443" spans="6:6" x14ac:dyDescent="0.25">
      <c r="F443" s="102"/>
    </row>
    <row r="444" spans="6:6" x14ac:dyDescent="0.25">
      <c r="F444" s="102"/>
    </row>
    <row r="445" spans="6:6" x14ac:dyDescent="0.25">
      <c r="F445" s="103"/>
    </row>
    <row r="446" spans="6:6" x14ac:dyDescent="0.25">
      <c r="F446" s="103"/>
    </row>
    <row r="447" spans="6:6" x14ac:dyDescent="0.25">
      <c r="F447" s="102"/>
    </row>
    <row r="448" spans="6:6" x14ac:dyDescent="0.25">
      <c r="F448" s="102"/>
    </row>
    <row r="449" spans="6:6" x14ac:dyDescent="0.25">
      <c r="F449" s="102"/>
    </row>
    <row r="450" spans="6:6" x14ac:dyDescent="0.25">
      <c r="F450" s="102"/>
    </row>
    <row r="451" spans="6:6" x14ac:dyDescent="0.25">
      <c r="F451" s="102"/>
    </row>
    <row r="452" spans="6:6" x14ac:dyDescent="0.25">
      <c r="F452" s="102"/>
    </row>
    <row r="453" spans="6:6" x14ac:dyDescent="0.25">
      <c r="F453" s="102"/>
    </row>
    <row r="454" spans="6:6" x14ac:dyDescent="0.25">
      <c r="F454" s="102"/>
    </row>
    <row r="455" spans="6:6" x14ac:dyDescent="0.25">
      <c r="F455" s="102"/>
    </row>
    <row r="456" spans="6:6" x14ac:dyDescent="0.25">
      <c r="F456" s="102"/>
    </row>
    <row r="457" spans="6:6" x14ac:dyDescent="0.25">
      <c r="F457" s="102"/>
    </row>
    <row r="458" spans="6:6" x14ac:dyDescent="0.25">
      <c r="F458" s="102"/>
    </row>
    <row r="459" spans="6:6" x14ac:dyDescent="0.25">
      <c r="F459" s="102"/>
    </row>
    <row r="460" spans="6:6" x14ac:dyDescent="0.25">
      <c r="F460" s="102"/>
    </row>
    <row r="461" spans="6:6" x14ac:dyDescent="0.25">
      <c r="F461" s="102"/>
    </row>
    <row r="462" spans="6:6" x14ac:dyDescent="0.25">
      <c r="F462" s="102"/>
    </row>
    <row r="463" spans="6:6" x14ac:dyDescent="0.25">
      <c r="F463" s="102"/>
    </row>
    <row r="464" spans="6:6" x14ac:dyDescent="0.25">
      <c r="F464" s="102"/>
    </row>
    <row r="465" spans="6:6" x14ac:dyDescent="0.25">
      <c r="F465" s="102"/>
    </row>
    <row r="466" spans="6:6" x14ac:dyDescent="0.25">
      <c r="F466" s="102"/>
    </row>
    <row r="467" spans="6:6" x14ac:dyDescent="0.25">
      <c r="F467" s="102"/>
    </row>
    <row r="468" spans="6:6" x14ac:dyDescent="0.25">
      <c r="F468" s="102"/>
    </row>
    <row r="469" spans="6:6" x14ac:dyDescent="0.25">
      <c r="F469" s="102"/>
    </row>
    <row r="470" spans="6:6" x14ac:dyDescent="0.25">
      <c r="F470" s="102"/>
    </row>
    <row r="471" spans="6:6" x14ac:dyDescent="0.25">
      <c r="F471" s="102"/>
    </row>
    <row r="472" spans="6:6" x14ac:dyDescent="0.25">
      <c r="F472" s="102"/>
    </row>
    <row r="473" spans="6:6" x14ac:dyDescent="0.25">
      <c r="F473" s="102"/>
    </row>
    <row r="474" spans="6:6" x14ac:dyDescent="0.25">
      <c r="F474" s="102"/>
    </row>
    <row r="475" spans="6:6" x14ac:dyDescent="0.25">
      <c r="F475" s="102"/>
    </row>
    <row r="476" spans="6:6" x14ac:dyDescent="0.25">
      <c r="F476" s="102"/>
    </row>
    <row r="477" spans="6:6" x14ac:dyDescent="0.25">
      <c r="F477" s="102"/>
    </row>
    <row r="478" spans="6:6" x14ac:dyDescent="0.25">
      <c r="F478" s="102"/>
    </row>
    <row r="479" spans="6:6" x14ac:dyDescent="0.25">
      <c r="F479" s="102"/>
    </row>
    <row r="480" spans="6:6" x14ac:dyDescent="0.25">
      <c r="F480" s="102"/>
    </row>
    <row r="481" spans="6:6" x14ac:dyDescent="0.25">
      <c r="F481" s="102"/>
    </row>
    <row r="482" spans="6:6" x14ac:dyDescent="0.25">
      <c r="F482" s="102"/>
    </row>
    <row r="483" spans="6:6" x14ac:dyDescent="0.25">
      <c r="F483" s="102"/>
    </row>
    <row r="484" spans="6:6" x14ac:dyDescent="0.25">
      <c r="F484" s="102"/>
    </row>
    <row r="485" spans="6:6" x14ac:dyDescent="0.25">
      <c r="F485" s="102"/>
    </row>
    <row r="486" spans="6:6" x14ac:dyDescent="0.25">
      <c r="F486" s="102"/>
    </row>
    <row r="487" spans="6:6" x14ac:dyDescent="0.25">
      <c r="F487" s="102"/>
    </row>
    <row r="488" spans="6:6" x14ac:dyDescent="0.25">
      <c r="F488" s="102"/>
    </row>
    <row r="489" spans="6:6" x14ac:dyDescent="0.25">
      <c r="F489" s="102"/>
    </row>
    <row r="490" spans="6:6" x14ac:dyDescent="0.25">
      <c r="F490" s="102"/>
    </row>
    <row r="491" spans="6:6" x14ac:dyDescent="0.25">
      <c r="F491" s="102"/>
    </row>
    <row r="492" spans="6:6" x14ac:dyDescent="0.25">
      <c r="F492" s="102"/>
    </row>
    <row r="493" spans="6:6" x14ac:dyDescent="0.25">
      <c r="F493" s="102"/>
    </row>
    <row r="494" spans="6:6" x14ac:dyDescent="0.25">
      <c r="F494" s="102"/>
    </row>
    <row r="495" spans="6:6" x14ac:dyDescent="0.25">
      <c r="F495" s="102"/>
    </row>
    <row r="496" spans="6:6" x14ac:dyDescent="0.25">
      <c r="F496" s="102"/>
    </row>
    <row r="497" spans="6:6" x14ac:dyDescent="0.25">
      <c r="F497" s="102"/>
    </row>
    <row r="498" spans="6:6" x14ac:dyDescent="0.25">
      <c r="F498" s="102"/>
    </row>
    <row r="499" spans="6:6" x14ac:dyDescent="0.25">
      <c r="F499" s="102"/>
    </row>
    <row r="500" spans="6:6" x14ac:dyDescent="0.25">
      <c r="F500" s="102"/>
    </row>
    <row r="501" spans="6:6" x14ac:dyDescent="0.25">
      <c r="F501" s="102"/>
    </row>
    <row r="502" spans="6:6" x14ac:dyDescent="0.25">
      <c r="F502" s="102"/>
    </row>
    <row r="503" spans="6:6" x14ac:dyDescent="0.25">
      <c r="F503" s="102"/>
    </row>
    <row r="504" spans="6:6" x14ac:dyDescent="0.25">
      <c r="F504" s="102"/>
    </row>
    <row r="505" spans="6:6" x14ac:dyDescent="0.25">
      <c r="F505" s="102"/>
    </row>
    <row r="506" spans="6:6" x14ac:dyDescent="0.25">
      <c r="F506" s="102"/>
    </row>
    <row r="507" spans="6:6" x14ac:dyDescent="0.25">
      <c r="F507" s="102"/>
    </row>
    <row r="508" spans="6:6" x14ac:dyDescent="0.25">
      <c r="F508" s="102"/>
    </row>
    <row r="509" spans="6:6" x14ac:dyDescent="0.25">
      <c r="F509" s="102"/>
    </row>
    <row r="510" spans="6:6" x14ac:dyDescent="0.25">
      <c r="F510" s="102"/>
    </row>
    <row r="511" spans="6:6" x14ac:dyDescent="0.25">
      <c r="F511" s="102"/>
    </row>
    <row r="512" spans="6:6" x14ac:dyDescent="0.25">
      <c r="F512" s="102"/>
    </row>
    <row r="513" spans="6:6" x14ac:dyDescent="0.25">
      <c r="F513" s="102"/>
    </row>
    <row r="514" spans="6:6" x14ac:dyDescent="0.25">
      <c r="F514" s="102"/>
    </row>
    <row r="515" spans="6:6" x14ac:dyDescent="0.25">
      <c r="F515" s="102"/>
    </row>
    <row r="516" spans="6:6" x14ac:dyDescent="0.25">
      <c r="F516" s="103"/>
    </row>
    <row r="517" spans="6:6" x14ac:dyDescent="0.25">
      <c r="F517" s="103"/>
    </row>
    <row r="518" spans="6:6" x14ac:dyDescent="0.25">
      <c r="F518" s="103"/>
    </row>
    <row r="519" spans="6:6" x14ac:dyDescent="0.25">
      <c r="F519" s="103"/>
    </row>
    <row r="520" spans="6:6" x14ac:dyDescent="0.25">
      <c r="F520" s="103"/>
    </row>
    <row r="521" spans="6:6" x14ac:dyDescent="0.25">
      <c r="F521" s="103"/>
    </row>
    <row r="522" spans="6:6" x14ac:dyDescent="0.25">
      <c r="F522" s="103"/>
    </row>
    <row r="523" spans="6:6" x14ac:dyDescent="0.25">
      <c r="F523" s="103"/>
    </row>
    <row r="524" spans="6:6" x14ac:dyDescent="0.25">
      <c r="F524" s="103"/>
    </row>
    <row r="525" spans="6:6" x14ac:dyDescent="0.25">
      <c r="F525" s="102"/>
    </row>
    <row r="526" spans="6:6" x14ac:dyDescent="0.25">
      <c r="F526" s="102"/>
    </row>
    <row r="527" spans="6:6" x14ac:dyDescent="0.25">
      <c r="F527" s="102"/>
    </row>
    <row r="528" spans="6:6" x14ac:dyDescent="0.25">
      <c r="F528" s="102"/>
    </row>
    <row r="529" spans="6:6" x14ac:dyDescent="0.25">
      <c r="F529" s="102"/>
    </row>
    <row r="530" spans="6:6" x14ac:dyDescent="0.25">
      <c r="F530" s="103"/>
    </row>
    <row r="531" spans="6:6" x14ac:dyDescent="0.25">
      <c r="F531" s="103"/>
    </row>
    <row r="532" spans="6:6" x14ac:dyDescent="0.25">
      <c r="F532" s="103"/>
    </row>
    <row r="533" spans="6:6" x14ac:dyDescent="0.25">
      <c r="F533" s="102"/>
    </row>
    <row r="534" spans="6:6" x14ac:dyDescent="0.25">
      <c r="F534" s="102"/>
    </row>
    <row r="535" spans="6:6" x14ac:dyDescent="0.25">
      <c r="F535" s="102"/>
    </row>
    <row r="536" spans="6:6" x14ac:dyDescent="0.25">
      <c r="F536" s="102"/>
    </row>
    <row r="537" spans="6:6" x14ac:dyDescent="0.25">
      <c r="F537" s="102"/>
    </row>
    <row r="538" spans="6:6" x14ac:dyDescent="0.25">
      <c r="F538" s="102"/>
    </row>
    <row r="539" spans="6:6" x14ac:dyDescent="0.25">
      <c r="F539" s="102"/>
    </row>
    <row r="540" spans="6:6" x14ac:dyDescent="0.25">
      <c r="F540" s="102"/>
    </row>
    <row r="541" spans="6:6" x14ac:dyDescent="0.25">
      <c r="F541" s="102"/>
    </row>
    <row r="542" spans="6:6" x14ac:dyDescent="0.25">
      <c r="F542" s="102"/>
    </row>
    <row r="543" spans="6:6" x14ac:dyDescent="0.25">
      <c r="F543" s="102"/>
    </row>
    <row r="544" spans="6:6" x14ac:dyDescent="0.25">
      <c r="F544" s="102"/>
    </row>
    <row r="545" spans="6:6" x14ac:dyDescent="0.25">
      <c r="F545" s="102"/>
    </row>
    <row r="546" spans="6:6" x14ac:dyDescent="0.25">
      <c r="F546" s="103"/>
    </row>
    <row r="547" spans="6:6" x14ac:dyDescent="0.25">
      <c r="F547" s="103"/>
    </row>
    <row r="548" spans="6:6" x14ac:dyDescent="0.25">
      <c r="F548" s="103"/>
    </row>
    <row r="549" spans="6:6" x14ac:dyDescent="0.25">
      <c r="F549" s="103"/>
    </row>
    <row r="550" spans="6:6" x14ac:dyDescent="0.25">
      <c r="F550" s="103"/>
    </row>
    <row r="551" spans="6:6" x14ac:dyDescent="0.25">
      <c r="F551" s="103"/>
    </row>
    <row r="552" spans="6:6" x14ac:dyDescent="0.25">
      <c r="F552" s="103"/>
    </row>
    <row r="553" spans="6:6" x14ac:dyDescent="0.25">
      <c r="F553" s="103"/>
    </row>
    <row r="554" spans="6:6" x14ac:dyDescent="0.25">
      <c r="F554" s="103"/>
    </row>
    <row r="555" spans="6:6" x14ac:dyDescent="0.25">
      <c r="F555" s="103"/>
    </row>
    <row r="556" spans="6:6" x14ac:dyDescent="0.25">
      <c r="F556" s="103"/>
    </row>
    <row r="557" spans="6:6" x14ac:dyDescent="0.25">
      <c r="F557" s="103"/>
    </row>
    <row r="558" spans="6:6" x14ac:dyDescent="0.25">
      <c r="F558" s="102"/>
    </row>
    <row r="559" spans="6:6" x14ac:dyDescent="0.25">
      <c r="F559" s="102"/>
    </row>
    <row r="560" spans="6:6" x14ac:dyDescent="0.25">
      <c r="F560" s="102"/>
    </row>
    <row r="561" spans="6:6" x14ac:dyDescent="0.25">
      <c r="F561" s="102"/>
    </row>
    <row r="562" spans="6:6" x14ac:dyDescent="0.25">
      <c r="F562" s="103"/>
    </row>
    <row r="563" spans="6:6" x14ac:dyDescent="0.25">
      <c r="F563" s="103"/>
    </row>
    <row r="564" spans="6:6" x14ac:dyDescent="0.25">
      <c r="F564" s="102"/>
    </row>
    <row r="565" spans="6:6" x14ac:dyDescent="0.25">
      <c r="F565" s="102"/>
    </row>
    <row r="566" spans="6:6" x14ac:dyDescent="0.25">
      <c r="F566" s="102"/>
    </row>
    <row r="567" spans="6:6" x14ac:dyDescent="0.25">
      <c r="F567" s="102"/>
    </row>
    <row r="568" spans="6:6" x14ac:dyDescent="0.25">
      <c r="F568" s="102"/>
    </row>
    <row r="569" spans="6:6" x14ac:dyDescent="0.25">
      <c r="F569" s="102"/>
    </row>
    <row r="570" spans="6:6" x14ac:dyDescent="0.25">
      <c r="F570" s="102"/>
    </row>
    <row r="571" spans="6:6" x14ac:dyDescent="0.25">
      <c r="F571" s="102"/>
    </row>
    <row r="572" spans="6:6" x14ac:dyDescent="0.25">
      <c r="F572" s="102"/>
    </row>
    <row r="573" spans="6:6" x14ac:dyDescent="0.25">
      <c r="F573" s="102"/>
    </row>
    <row r="574" spans="6:6" x14ac:dyDescent="0.25">
      <c r="F574" s="102"/>
    </row>
    <row r="575" spans="6:6" x14ac:dyDescent="0.25">
      <c r="F575" s="102"/>
    </row>
    <row r="576" spans="6:6" x14ac:dyDescent="0.25">
      <c r="F576" s="102"/>
    </row>
    <row r="577" spans="6:6" x14ac:dyDescent="0.25">
      <c r="F577" s="103"/>
    </row>
    <row r="578" spans="6:6" x14ac:dyDescent="0.25">
      <c r="F578" s="103"/>
    </row>
    <row r="579" spans="6:6" x14ac:dyDescent="0.25">
      <c r="F579" s="103"/>
    </row>
    <row r="580" spans="6:6" x14ac:dyDescent="0.25">
      <c r="F580" s="102"/>
    </row>
    <row r="581" spans="6:6" x14ac:dyDescent="0.25">
      <c r="F581" s="102"/>
    </row>
    <row r="582" spans="6:6" x14ac:dyDescent="0.25">
      <c r="F582" s="102"/>
    </row>
    <row r="583" spans="6:6" x14ac:dyDescent="0.25">
      <c r="F583" s="102"/>
    </row>
    <row r="584" spans="6:6" x14ac:dyDescent="0.25">
      <c r="F584" s="102"/>
    </row>
    <row r="585" spans="6:6" x14ac:dyDescent="0.25">
      <c r="F585" s="102"/>
    </row>
    <row r="586" spans="6:6" x14ac:dyDescent="0.25">
      <c r="F586" s="102"/>
    </row>
    <row r="587" spans="6:6" x14ac:dyDescent="0.25">
      <c r="F587" s="102"/>
    </row>
    <row r="588" spans="6:6" x14ac:dyDescent="0.25">
      <c r="F588" s="102"/>
    </row>
    <row r="589" spans="6:6" x14ac:dyDescent="0.25">
      <c r="F589" s="102"/>
    </row>
    <row r="590" spans="6:6" x14ac:dyDescent="0.25">
      <c r="F590" s="102"/>
    </row>
    <row r="591" spans="6:6" x14ac:dyDescent="0.25">
      <c r="F591" s="102"/>
    </row>
    <row r="592" spans="6:6" x14ac:dyDescent="0.25">
      <c r="F592" s="102"/>
    </row>
    <row r="593" spans="6:6" x14ac:dyDescent="0.25">
      <c r="F593" s="102"/>
    </row>
    <row r="594" spans="6:6" x14ac:dyDescent="0.25">
      <c r="F594" s="102"/>
    </row>
    <row r="595" spans="6:6" x14ac:dyDescent="0.25">
      <c r="F595" s="102"/>
    </row>
    <row r="596" spans="6:6" x14ac:dyDescent="0.25">
      <c r="F596" s="102"/>
    </row>
    <row r="597" spans="6:6" x14ac:dyDescent="0.25">
      <c r="F597" s="102"/>
    </row>
    <row r="598" spans="6:6" x14ac:dyDescent="0.25">
      <c r="F598" s="102"/>
    </row>
    <row r="599" spans="6:6" x14ac:dyDescent="0.25">
      <c r="F599" s="102"/>
    </row>
    <row r="600" spans="6:6" x14ac:dyDescent="0.25">
      <c r="F600" s="102"/>
    </row>
    <row r="601" spans="6:6" x14ac:dyDescent="0.25">
      <c r="F601" s="102"/>
    </row>
    <row r="602" spans="6:6" x14ac:dyDescent="0.25">
      <c r="F602" s="102"/>
    </row>
    <row r="603" spans="6:6" x14ac:dyDescent="0.25">
      <c r="F603" s="102"/>
    </row>
    <row r="604" spans="6:6" x14ac:dyDescent="0.25">
      <c r="F604" s="102"/>
    </row>
    <row r="605" spans="6:6" x14ac:dyDescent="0.25">
      <c r="F605" s="102"/>
    </row>
    <row r="606" spans="6:6" x14ac:dyDescent="0.25">
      <c r="F606" s="102"/>
    </row>
    <row r="607" spans="6:6" x14ac:dyDescent="0.25">
      <c r="F607" s="102"/>
    </row>
    <row r="608" spans="6:6" x14ac:dyDescent="0.25">
      <c r="F608" s="102"/>
    </row>
    <row r="609" spans="6:6" x14ac:dyDescent="0.25">
      <c r="F609" s="102"/>
    </row>
    <row r="610" spans="6:6" x14ac:dyDescent="0.25">
      <c r="F610" s="102"/>
    </row>
    <row r="611" spans="6:6" x14ac:dyDescent="0.25">
      <c r="F611" s="102"/>
    </row>
    <row r="612" spans="6:6" x14ac:dyDescent="0.25">
      <c r="F612" s="102"/>
    </row>
    <row r="613" spans="6:6" x14ac:dyDescent="0.25">
      <c r="F613" s="102"/>
    </row>
    <row r="614" spans="6:6" x14ac:dyDescent="0.25">
      <c r="F614" s="102"/>
    </row>
    <row r="615" spans="6:6" x14ac:dyDescent="0.25">
      <c r="F615" s="102"/>
    </row>
    <row r="616" spans="6:6" x14ac:dyDescent="0.25">
      <c r="F616" s="102"/>
    </row>
    <row r="617" spans="6:6" x14ac:dyDescent="0.25">
      <c r="F617" s="102"/>
    </row>
    <row r="618" spans="6:6" x14ac:dyDescent="0.25">
      <c r="F618" s="102"/>
    </row>
    <row r="619" spans="6:6" x14ac:dyDescent="0.25">
      <c r="F619" s="102"/>
    </row>
    <row r="620" spans="6:6" x14ac:dyDescent="0.25">
      <c r="F620" s="102"/>
    </row>
    <row r="621" spans="6:6" x14ac:dyDescent="0.25">
      <c r="F621" s="102"/>
    </row>
    <row r="622" spans="6:6" x14ac:dyDescent="0.25">
      <c r="F622" s="102"/>
    </row>
    <row r="623" spans="6:6" x14ac:dyDescent="0.25">
      <c r="F623" s="102"/>
    </row>
    <row r="624" spans="6:6" x14ac:dyDescent="0.25">
      <c r="F624" s="102"/>
    </row>
    <row r="625" spans="6:6" x14ac:dyDescent="0.25">
      <c r="F625" s="103"/>
    </row>
    <row r="626" spans="6:6" x14ac:dyDescent="0.25">
      <c r="F626" s="103"/>
    </row>
    <row r="627" spans="6:6" x14ac:dyDescent="0.25">
      <c r="F627" s="103"/>
    </row>
    <row r="628" spans="6:6" x14ac:dyDescent="0.25">
      <c r="F628" s="102"/>
    </row>
    <row r="629" spans="6:6" x14ac:dyDescent="0.25">
      <c r="F629" s="102"/>
    </row>
    <row r="630" spans="6:6" x14ac:dyDescent="0.25">
      <c r="F630" s="102"/>
    </row>
    <row r="631" spans="6:6" x14ac:dyDescent="0.25">
      <c r="F631" s="102"/>
    </row>
    <row r="632" spans="6:6" x14ac:dyDescent="0.25">
      <c r="F632" s="103"/>
    </row>
    <row r="633" spans="6:6" x14ac:dyDescent="0.25">
      <c r="F633" s="102"/>
    </row>
    <row r="634" spans="6:6" x14ac:dyDescent="0.25">
      <c r="F634" s="102"/>
    </row>
    <row r="635" spans="6:6" x14ac:dyDescent="0.25">
      <c r="F635" s="102"/>
    </row>
    <row r="636" spans="6:6" x14ac:dyDescent="0.25">
      <c r="F636" s="102"/>
    </row>
    <row r="637" spans="6:6" x14ac:dyDescent="0.25">
      <c r="F637" s="103"/>
    </row>
    <row r="638" spans="6:6" x14ac:dyDescent="0.25">
      <c r="F638" s="103"/>
    </row>
    <row r="639" spans="6:6" x14ac:dyDescent="0.25">
      <c r="F639" s="103"/>
    </row>
    <row r="640" spans="6:6" x14ac:dyDescent="0.25">
      <c r="F640" s="103"/>
    </row>
    <row r="641" spans="6:6" x14ac:dyDescent="0.25">
      <c r="F641" s="103"/>
    </row>
    <row r="642" spans="6:6" x14ac:dyDescent="0.25">
      <c r="F642" s="103"/>
    </row>
    <row r="643" spans="6:6" x14ac:dyDescent="0.25">
      <c r="F643" s="103"/>
    </row>
    <row r="644" spans="6:6" x14ac:dyDescent="0.25">
      <c r="F644" s="103"/>
    </row>
    <row r="645" spans="6:6" x14ac:dyDescent="0.25">
      <c r="F645" s="103"/>
    </row>
    <row r="646" spans="6:6" x14ac:dyDescent="0.25">
      <c r="F646" s="103"/>
    </row>
    <row r="647" spans="6:6" x14ac:dyDescent="0.25">
      <c r="F647" s="103"/>
    </row>
    <row r="648" spans="6:6" x14ac:dyDescent="0.25">
      <c r="F648" s="103"/>
    </row>
    <row r="649" spans="6:6" x14ac:dyDescent="0.25">
      <c r="F649" s="102"/>
    </row>
    <row r="650" spans="6:6" x14ac:dyDescent="0.25">
      <c r="F650" s="102"/>
    </row>
    <row r="651" spans="6:6" x14ac:dyDescent="0.25">
      <c r="F651" s="102"/>
    </row>
    <row r="652" spans="6:6" x14ac:dyDescent="0.25">
      <c r="F652" s="102"/>
    </row>
    <row r="653" spans="6:6" x14ac:dyDescent="0.25">
      <c r="F653" s="103"/>
    </row>
    <row r="654" spans="6:6" x14ac:dyDescent="0.25">
      <c r="F654" s="102"/>
    </row>
    <row r="655" spans="6:6" x14ac:dyDescent="0.25">
      <c r="F655" s="102"/>
    </row>
    <row r="656" spans="6:6" x14ac:dyDescent="0.25">
      <c r="F656" s="102"/>
    </row>
    <row r="657" spans="6:6" x14ac:dyDescent="0.25">
      <c r="F657" s="102"/>
    </row>
    <row r="658" spans="6:6" x14ac:dyDescent="0.25">
      <c r="F658" s="102"/>
    </row>
    <row r="659" spans="6:6" x14ac:dyDescent="0.25">
      <c r="F659" s="102"/>
    </row>
    <row r="660" spans="6:6" x14ac:dyDescent="0.25">
      <c r="F660" s="102"/>
    </row>
    <row r="661" spans="6:6" x14ac:dyDescent="0.25">
      <c r="F661" s="102"/>
    </row>
    <row r="662" spans="6:6" x14ac:dyDescent="0.25">
      <c r="F662" s="102"/>
    </row>
    <row r="663" spans="6:6" x14ac:dyDescent="0.25">
      <c r="F663" s="102"/>
    </row>
    <row r="664" spans="6:6" x14ac:dyDescent="0.25">
      <c r="F664" s="103"/>
    </row>
    <row r="665" spans="6:6" x14ac:dyDescent="0.25">
      <c r="F665" s="102"/>
    </row>
    <row r="666" spans="6:6" x14ac:dyDescent="0.25">
      <c r="F666" s="102"/>
    </row>
    <row r="667" spans="6:6" x14ac:dyDescent="0.25">
      <c r="F667" s="102"/>
    </row>
    <row r="668" spans="6:6" x14ac:dyDescent="0.25">
      <c r="F668" s="102"/>
    </row>
    <row r="669" spans="6:6" x14ac:dyDescent="0.25">
      <c r="F669" s="103"/>
    </row>
    <row r="670" spans="6:6" x14ac:dyDescent="0.25">
      <c r="F670" s="102"/>
    </row>
    <row r="671" spans="6:6" x14ac:dyDescent="0.25">
      <c r="F671" s="102"/>
    </row>
    <row r="672" spans="6:6" x14ac:dyDescent="0.25">
      <c r="F672" s="103"/>
    </row>
    <row r="673" spans="6:6" x14ac:dyDescent="0.25">
      <c r="F673" s="102"/>
    </row>
    <row r="674" spans="6:6" x14ac:dyDescent="0.25">
      <c r="F674" s="102"/>
    </row>
    <row r="675" spans="6:6" x14ac:dyDescent="0.25">
      <c r="F675" s="102"/>
    </row>
    <row r="676" spans="6:6" x14ac:dyDescent="0.25">
      <c r="F676" s="102"/>
    </row>
    <row r="677" spans="6:6" x14ac:dyDescent="0.25">
      <c r="F677" s="102"/>
    </row>
    <row r="678" spans="6:6" x14ac:dyDescent="0.25">
      <c r="F678" s="102"/>
    </row>
    <row r="679" spans="6:6" x14ac:dyDescent="0.25">
      <c r="F679" s="102"/>
    </row>
    <row r="680" spans="6:6" x14ac:dyDescent="0.25">
      <c r="F680" s="102"/>
    </row>
    <row r="681" spans="6:6" x14ac:dyDescent="0.25">
      <c r="F681" s="102"/>
    </row>
    <row r="682" spans="6:6" x14ac:dyDescent="0.25">
      <c r="F682" s="102"/>
    </row>
    <row r="683" spans="6:6" x14ac:dyDescent="0.25">
      <c r="F683" s="102"/>
    </row>
    <row r="684" spans="6:6" x14ac:dyDescent="0.25">
      <c r="F684" s="102"/>
    </row>
    <row r="685" spans="6:6" x14ac:dyDescent="0.25">
      <c r="F685" s="102"/>
    </row>
    <row r="686" spans="6:6" x14ac:dyDescent="0.25">
      <c r="F686" s="102"/>
    </row>
    <row r="687" spans="6:6" x14ac:dyDescent="0.25">
      <c r="F687" s="102"/>
    </row>
    <row r="688" spans="6:6" x14ac:dyDescent="0.25">
      <c r="F688" s="102"/>
    </row>
    <row r="689" spans="6:6" x14ac:dyDescent="0.25">
      <c r="F689" s="102"/>
    </row>
    <row r="690" spans="6:6" x14ac:dyDescent="0.25">
      <c r="F690" s="102"/>
    </row>
    <row r="691" spans="6:6" x14ac:dyDescent="0.25">
      <c r="F691" s="102"/>
    </row>
    <row r="692" spans="6:6" x14ac:dyDescent="0.25">
      <c r="F692" s="103"/>
    </row>
    <row r="693" spans="6:6" x14ac:dyDescent="0.25">
      <c r="F693" s="102"/>
    </row>
    <row r="694" spans="6:6" x14ac:dyDescent="0.25">
      <c r="F694" s="102"/>
    </row>
    <row r="695" spans="6:6" x14ac:dyDescent="0.25">
      <c r="F695" s="102"/>
    </row>
    <row r="696" spans="6:6" x14ac:dyDescent="0.25">
      <c r="F696" s="102"/>
    </row>
    <row r="697" spans="6:6" x14ac:dyDescent="0.25">
      <c r="F697" s="102"/>
    </row>
    <row r="698" spans="6:6" x14ac:dyDescent="0.25">
      <c r="F698" s="102"/>
    </row>
    <row r="699" spans="6:6" x14ac:dyDescent="0.25">
      <c r="F699" s="102"/>
    </row>
    <row r="700" spans="6:6" x14ac:dyDescent="0.25">
      <c r="F700" s="102"/>
    </row>
    <row r="701" spans="6:6" x14ac:dyDescent="0.25">
      <c r="F701" s="102"/>
    </row>
    <row r="702" spans="6:6" x14ac:dyDescent="0.25">
      <c r="F702" s="102"/>
    </row>
    <row r="703" spans="6:6" x14ac:dyDescent="0.25">
      <c r="F703" s="102"/>
    </row>
    <row r="704" spans="6:6" x14ac:dyDescent="0.25">
      <c r="F704" s="102"/>
    </row>
    <row r="705" spans="6:6" x14ac:dyDescent="0.25">
      <c r="F705" s="102"/>
    </row>
    <row r="706" spans="6:6" x14ac:dyDescent="0.25">
      <c r="F706" s="102"/>
    </row>
    <row r="707" spans="6:6" x14ac:dyDescent="0.25">
      <c r="F707" s="102"/>
    </row>
    <row r="708" spans="6:6" x14ac:dyDescent="0.25">
      <c r="F708" s="102"/>
    </row>
    <row r="709" spans="6:6" x14ac:dyDescent="0.25">
      <c r="F709" s="102"/>
    </row>
    <row r="710" spans="6:6" x14ac:dyDescent="0.25">
      <c r="F710" s="102"/>
    </row>
    <row r="711" spans="6:6" x14ac:dyDescent="0.25">
      <c r="F711" s="102"/>
    </row>
    <row r="712" spans="6:6" x14ac:dyDescent="0.25">
      <c r="F712" s="102"/>
    </row>
    <row r="713" spans="6:6" x14ac:dyDescent="0.25">
      <c r="F713" s="102"/>
    </row>
    <row r="714" spans="6:6" x14ac:dyDescent="0.25">
      <c r="F714" s="102"/>
    </row>
    <row r="715" spans="6:6" x14ac:dyDescent="0.25">
      <c r="F715" s="102"/>
    </row>
    <row r="716" spans="6:6" x14ac:dyDescent="0.25">
      <c r="F716" s="102"/>
    </row>
    <row r="717" spans="6:6" x14ac:dyDescent="0.25">
      <c r="F717" s="102"/>
    </row>
    <row r="718" spans="6:6" x14ac:dyDescent="0.25">
      <c r="F718" s="102"/>
    </row>
    <row r="719" spans="6:6" x14ac:dyDescent="0.25">
      <c r="F719" s="102"/>
    </row>
    <row r="720" spans="6:6" x14ac:dyDescent="0.25">
      <c r="F720" s="102"/>
    </row>
    <row r="721" spans="6:6" x14ac:dyDescent="0.25">
      <c r="F721" s="103"/>
    </row>
    <row r="722" spans="6:6" x14ac:dyDescent="0.25">
      <c r="F722" s="102"/>
    </row>
    <row r="723" spans="6:6" x14ac:dyDescent="0.25">
      <c r="F723" s="102"/>
    </row>
    <row r="724" spans="6:6" x14ac:dyDescent="0.25">
      <c r="F724" s="102"/>
    </row>
    <row r="725" spans="6:6" x14ac:dyDescent="0.25">
      <c r="F725" s="102"/>
    </row>
    <row r="726" spans="6:6" x14ac:dyDescent="0.25">
      <c r="F726" s="102"/>
    </row>
    <row r="727" spans="6:6" x14ac:dyDescent="0.25">
      <c r="F727" s="102"/>
    </row>
    <row r="728" spans="6:6" x14ac:dyDescent="0.25">
      <c r="F728" s="102"/>
    </row>
    <row r="729" spans="6:6" x14ac:dyDescent="0.25">
      <c r="F729" s="102"/>
    </row>
    <row r="730" spans="6:6" x14ac:dyDescent="0.25">
      <c r="F730" s="102"/>
    </row>
    <row r="731" spans="6:6" x14ac:dyDescent="0.25">
      <c r="F731" s="102"/>
    </row>
    <row r="732" spans="6:6" x14ac:dyDescent="0.25">
      <c r="F732" s="102"/>
    </row>
    <row r="733" spans="6:6" x14ac:dyDescent="0.25">
      <c r="F733" s="102"/>
    </row>
    <row r="734" spans="6:6" x14ac:dyDescent="0.25">
      <c r="F734" s="102"/>
    </row>
    <row r="735" spans="6:6" x14ac:dyDescent="0.25">
      <c r="F735" s="102"/>
    </row>
    <row r="736" spans="6:6" x14ac:dyDescent="0.25">
      <c r="F736" s="102"/>
    </row>
    <row r="737" spans="6:6" x14ac:dyDescent="0.25">
      <c r="F737" s="102"/>
    </row>
    <row r="738" spans="6:6" x14ac:dyDescent="0.25">
      <c r="F738" s="102"/>
    </row>
    <row r="739" spans="6:6" x14ac:dyDescent="0.25">
      <c r="F739" s="102"/>
    </row>
    <row r="740" spans="6:6" x14ac:dyDescent="0.25">
      <c r="F740" s="102"/>
    </row>
    <row r="741" spans="6:6" x14ac:dyDescent="0.25">
      <c r="F741" s="102"/>
    </row>
    <row r="742" spans="6:6" x14ac:dyDescent="0.25">
      <c r="F742" s="102"/>
    </row>
    <row r="743" spans="6:6" x14ac:dyDescent="0.25">
      <c r="F743" s="102"/>
    </row>
    <row r="744" spans="6:6" x14ac:dyDescent="0.25">
      <c r="F744" s="102"/>
    </row>
    <row r="745" spans="6:6" x14ac:dyDescent="0.25">
      <c r="F745" s="102"/>
    </row>
    <row r="746" spans="6:6" x14ac:dyDescent="0.25">
      <c r="F746" s="102"/>
    </row>
    <row r="747" spans="6:6" x14ac:dyDescent="0.25">
      <c r="F747" s="102"/>
    </row>
    <row r="748" spans="6:6" x14ac:dyDescent="0.25">
      <c r="F748" s="102"/>
    </row>
    <row r="749" spans="6:6" x14ac:dyDescent="0.25">
      <c r="F749" s="102"/>
    </row>
    <row r="750" spans="6:6" x14ac:dyDescent="0.25">
      <c r="F750" s="102"/>
    </row>
    <row r="751" spans="6:6" x14ac:dyDescent="0.25">
      <c r="F751" s="102"/>
    </row>
    <row r="752" spans="6:6" x14ac:dyDescent="0.25">
      <c r="F752" s="102"/>
    </row>
    <row r="753" spans="6:6" x14ac:dyDescent="0.25">
      <c r="F753" s="102"/>
    </row>
    <row r="754" spans="6:6" x14ac:dyDescent="0.25">
      <c r="F754" s="102"/>
    </row>
    <row r="755" spans="6:6" x14ac:dyDescent="0.25">
      <c r="F755" s="102"/>
    </row>
    <row r="756" spans="6:6" x14ac:dyDescent="0.25">
      <c r="F756" s="102"/>
    </row>
    <row r="757" spans="6:6" x14ac:dyDescent="0.25">
      <c r="F757" s="102"/>
    </row>
    <row r="758" spans="6:6" x14ac:dyDescent="0.25">
      <c r="F758" s="102"/>
    </row>
    <row r="759" spans="6:6" x14ac:dyDescent="0.25">
      <c r="F759" s="102"/>
    </row>
    <row r="760" spans="6:6" x14ac:dyDescent="0.25">
      <c r="F760" s="102"/>
    </row>
    <row r="761" spans="6:6" x14ac:dyDescent="0.25">
      <c r="F761" s="102"/>
    </row>
    <row r="762" spans="6:6" x14ac:dyDescent="0.25">
      <c r="F762" s="102"/>
    </row>
    <row r="763" spans="6:6" x14ac:dyDescent="0.25">
      <c r="F763" s="102"/>
    </row>
    <row r="764" spans="6:6" x14ac:dyDescent="0.25">
      <c r="F764" s="102"/>
    </row>
    <row r="765" spans="6:6" x14ac:dyDescent="0.25">
      <c r="F765" s="102"/>
    </row>
    <row r="766" spans="6:6" x14ac:dyDescent="0.25">
      <c r="F766" s="102"/>
    </row>
    <row r="767" spans="6:6" x14ac:dyDescent="0.25">
      <c r="F767" s="102"/>
    </row>
    <row r="768" spans="6:6" x14ac:dyDescent="0.25">
      <c r="F768" s="102"/>
    </row>
    <row r="769" spans="6:6" x14ac:dyDescent="0.25">
      <c r="F769" s="102"/>
    </row>
    <row r="770" spans="6:6" x14ac:dyDescent="0.25">
      <c r="F770" s="102"/>
    </row>
    <row r="771" spans="6:6" x14ac:dyDescent="0.25">
      <c r="F771" s="102"/>
    </row>
    <row r="772" spans="6:6" x14ac:dyDescent="0.25">
      <c r="F772" s="102"/>
    </row>
    <row r="773" spans="6:6" x14ac:dyDescent="0.25">
      <c r="F773" s="102"/>
    </row>
    <row r="774" spans="6:6" x14ac:dyDescent="0.25">
      <c r="F774" s="102"/>
    </row>
    <row r="775" spans="6:6" x14ac:dyDescent="0.25">
      <c r="F775" s="102"/>
    </row>
    <row r="776" spans="6:6" x14ac:dyDescent="0.25">
      <c r="F776" s="102"/>
    </row>
    <row r="777" spans="6:6" x14ac:dyDescent="0.25">
      <c r="F777" s="102"/>
    </row>
    <row r="778" spans="6:6" x14ac:dyDescent="0.25">
      <c r="F778" s="102"/>
    </row>
    <row r="779" spans="6:6" x14ac:dyDescent="0.25">
      <c r="F779" s="102"/>
    </row>
    <row r="780" spans="6:6" x14ac:dyDescent="0.25">
      <c r="F780" s="102"/>
    </row>
    <row r="781" spans="6:6" x14ac:dyDescent="0.25">
      <c r="F781" s="102"/>
    </row>
    <row r="782" spans="6:6" x14ac:dyDescent="0.25">
      <c r="F782" s="102"/>
    </row>
    <row r="783" spans="6:6" x14ac:dyDescent="0.25">
      <c r="F783" s="102"/>
    </row>
    <row r="784" spans="6:6" x14ac:dyDescent="0.25">
      <c r="F784" s="102"/>
    </row>
    <row r="785" spans="6:6" x14ac:dyDescent="0.25">
      <c r="F785" s="102"/>
    </row>
    <row r="786" spans="6:6" x14ac:dyDescent="0.25">
      <c r="F786" s="102"/>
    </row>
    <row r="787" spans="6:6" x14ac:dyDescent="0.25">
      <c r="F787" s="102"/>
    </row>
    <row r="788" spans="6:6" x14ac:dyDescent="0.25">
      <c r="F788" s="102"/>
    </row>
    <row r="789" spans="6:6" x14ac:dyDescent="0.25">
      <c r="F789" s="102"/>
    </row>
    <row r="790" spans="6:6" x14ac:dyDescent="0.25">
      <c r="F790" s="102"/>
    </row>
    <row r="791" spans="6:6" x14ac:dyDescent="0.25">
      <c r="F791" s="102"/>
    </row>
    <row r="792" spans="6:6" x14ac:dyDescent="0.25">
      <c r="F792" s="102"/>
    </row>
    <row r="793" spans="6:6" x14ac:dyDescent="0.25">
      <c r="F793" s="102"/>
    </row>
    <row r="794" spans="6:6" x14ac:dyDescent="0.25">
      <c r="F794" s="102"/>
    </row>
    <row r="795" spans="6:6" x14ac:dyDescent="0.25">
      <c r="F795" s="102"/>
    </row>
    <row r="796" spans="6:6" x14ac:dyDescent="0.25">
      <c r="F796" s="103"/>
    </row>
    <row r="797" spans="6:6" x14ac:dyDescent="0.25">
      <c r="F797" s="103"/>
    </row>
    <row r="798" spans="6:6" x14ac:dyDescent="0.25">
      <c r="F798" s="103"/>
    </row>
    <row r="799" spans="6:6" x14ac:dyDescent="0.25">
      <c r="F799" s="102"/>
    </row>
    <row r="800" spans="6:6" x14ac:dyDescent="0.25">
      <c r="F800" s="102"/>
    </row>
    <row r="801" spans="6:6" x14ac:dyDescent="0.25">
      <c r="F801" s="102"/>
    </row>
    <row r="802" spans="6:6" x14ac:dyDescent="0.25">
      <c r="F802" s="102"/>
    </row>
    <row r="803" spans="6:6" x14ac:dyDescent="0.25">
      <c r="F803" s="102"/>
    </row>
    <row r="804" spans="6:6" x14ac:dyDescent="0.25">
      <c r="F804" s="102"/>
    </row>
    <row r="805" spans="6:6" x14ac:dyDescent="0.25">
      <c r="F805" s="102"/>
    </row>
    <row r="806" spans="6:6" x14ac:dyDescent="0.25">
      <c r="F806" s="102"/>
    </row>
    <row r="807" spans="6:6" x14ac:dyDescent="0.25">
      <c r="F807" s="102"/>
    </row>
    <row r="808" spans="6:6" x14ac:dyDescent="0.25">
      <c r="F808" s="102"/>
    </row>
    <row r="809" spans="6:6" x14ac:dyDescent="0.25">
      <c r="F809" s="102"/>
    </row>
    <row r="810" spans="6:6" x14ac:dyDescent="0.25">
      <c r="F810" s="102"/>
    </row>
    <row r="811" spans="6:6" x14ac:dyDescent="0.25">
      <c r="F811" s="102"/>
    </row>
    <row r="812" spans="6:6" x14ac:dyDescent="0.25">
      <c r="F812" s="102"/>
    </row>
    <row r="813" spans="6:6" x14ac:dyDescent="0.25">
      <c r="F813" s="102"/>
    </row>
    <row r="814" spans="6:6" x14ac:dyDescent="0.25">
      <c r="F814" s="102"/>
    </row>
    <row r="815" spans="6:6" x14ac:dyDescent="0.25">
      <c r="F815" s="102"/>
    </row>
    <row r="816" spans="6:6" x14ac:dyDescent="0.25">
      <c r="F816" s="102"/>
    </row>
    <row r="817" spans="6:6" x14ac:dyDescent="0.25">
      <c r="F817" s="102"/>
    </row>
    <row r="818" spans="6:6" x14ac:dyDescent="0.25">
      <c r="F818" s="102"/>
    </row>
    <row r="819" spans="6:6" x14ac:dyDescent="0.25">
      <c r="F819" s="102"/>
    </row>
    <row r="820" spans="6:6" x14ac:dyDescent="0.25">
      <c r="F820" s="102"/>
    </row>
    <row r="821" spans="6:6" x14ac:dyDescent="0.25">
      <c r="F821" s="102"/>
    </row>
    <row r="822" spans="6:6" x14ac:dyDescent="0.25">
      <c r="F822" s="102"/>
    </row>
    <row r="823" spans="6:6" x14ac:dyDescent="0.25">
      <c r="F823" s="102"/>
    </row>
    <row r="824" spans="6:6" x14ac:dyDescent="0.25">
      <c r="F824" s="102"/>
    </row>
    <row r="825" spans="6:6" x14ac:dyDescent="0.25">
      <c r="F825" s="102"/>
    </row>
    <row r="826" spans="6:6" x14ac:dyDescent="0.25">
      <c r="F826" s="102"/>
    </row>
    <row r="827" spans="6:6" x14ac:dyDescent="0.25">
      <c r="F827" s="102"/>
    </row>
    <row r="828" spans="6:6" x14ac:dyDescent="0.25">
      <c r="F828" s="102"/>
    </row>
    <row r="829" spans="6:6" x14ac:dyDescent="0.25">
      <c r="F829" s="102"/>
    </row>
    <row r="830" spans="6:6" x14ac:dyDescent="0.25">
      <c r="F830" s="102"/>
    </row>
    <row r="831" spans="6:6" x14ac:dyDescent="0.25">
      <c r="F831" s="102"/>
    </row>
    <row r="832" spans="6:6" x14ac:dyDescent="0.25">
      <c r="F832" s="102"/>
    </row>
    <row r="833" spans="6:6" x14ac:dyDescent="0.25">
      <c r="F833" s="102"/>
    </row>
    <row r="834" spans="6:6" x14ac:dyDescent="0.25">
      <c r="F834" s="102"/>
    </row>
    <row r="835" spans="6:6" x14ac:dyDescent="0.25">
      <c r="F835" s="102"/>
    </row>
    <row r="836" spans="6:6" x14ac:dyDescent="0.25">
      <c r="F836" s="102"/>
    </row>
    <row r="837" spans="6:6" x14ac:dyDescent="0.25">
      <c r="F837" s="102"/>
    </row>
    <row r="838" spans="6:6" x14ac:dyDescent="0.25">
      <c r="F838" s="102"/>
    </row>
    <row r="839" spans="6:6" x14ac:dyDescent="0.25">
      <c r="F839" s="102"/>
    </row>
    <row r="840" spans="6:6" x14ac:dyDescent="0.25">
      <c r="F840" s="102"/>
    </row>
    <row r="841" spans="6:6" x14ac:dyDescent="0.25">
      <c r="F841" s="102"/>
    </row>
    <row r="842" spans="6:6" x14ac:dyDescent="0.25">
      <c r="F842" s="102"/>
    </row>
    <row r="843" spans="6:6" x14ac:dyDescent="0.25">
      <c r="F843" s="102"/>
    </row>
    <row r="844" spans="6:6" x14ac:dyDescent="0.25">
      <c r="F844" s="102"/>
    </row>
    <row r="845" spans="6:6" x14ac:dyDescent="0.25">
      <c r="F845" s="102"/>
    </row>
    <row r="846" spans="6:6" x14ac:dyDescent="0.25">
      <c r="F846" s="102"/>
    </row>
    <row r="847" spans="6:6" x14ac:dyDescent="0.25">
      <c r="F847" s="102"/>
    </row>
    <row r="848" spans="6:6" x14ac:dyDescent="0.25">
      <c r="F848" s="102"/>
    </row>
    <row r="849" spans="6:6" x14ac:dyDescent="0.25">
      <c r="F849" s="102"/>
    </row>
    <row r="850" spans="6:6" x14ac:dyDescent="0.25">
      <c r="F850" s="102"/>
    </row>
    <row r="851" spans="6:6" x14ac:dyDescent="0.25">
      <c r="F851" s="102"/>
    </row>
    <row r="852" spans="6:6" x14ac:dyDescent="0.25">
      <c r="F852" s="102"/>
    </row>
    <row r="853" spans="6:6" x14ac:dyDescent="0.25">
      <c r="F853" s="102"/>
    </row>
    <row r="854" spans="6:6" x14ac:dyDescent="0.25">
      <c r="F854" s="103"/>
    </row>
    <row r="855" spans="6:6" x14ac:dyDescent="0.25">
      <c r="F855" s="103"/>
    </row>
    <row r="856" spans="6:6" x14ac:dyDescent="0.25">
      <c r="F856" s="103"/>
    </row>
    <row r="857" spans="6:6" x14ac:dyDescent="0.25">
      <c r="F857" s="103"/>
    </row>
    <row r="858" spans="6:6" x14ac:dyDescent="0.25">
      <c r="F858" s="103"/>
    </row>
    <row r="859" spans="6:6" x14ac:dyDescent="0.25">
      <c r="F859" s="103"/>
    </row>
    <row r="860" spans="6:6" x14ac:dyDescent="0.25">
      <c r="F860" s="102"/>
    </row>
    <row r="861" spans="6:6" x14ac:dyDescent="0.25">
      <c r="F861" s="102"/>
    </row>
    <row r="862" spans="6:6" x14ac:dyDescent="0.25">
      <c r="F862" s="102"/>
    </row>
    <row r="863" spans="6:6" x14ac:dyDescent="0.25">
      <c r="F863" s="102"/>
    </row>
    <row r="864" spans="6:6" x14ac:dyDescent="0.25">
      <c r="F864" s="102"/>
    </row>
    <row r="865" spans="6:6" x14ac:dyDescent="0.25">
      <c r="F865" s="102"/>
    </row>
    <row r="866" spans="6:6" x14ac:dyDescent="0.25">
      <c r="F866" s="102"/>
    </row>
    <row r="867" spans="6:6" x14ac:dyDescent="0.25">
      <c r="F867" s="102"/>
    </row>
    <row r="868" spans="6:6" x14ac:dyDescent="0.25">
      <c r="F868" s="102"/>
    </row>
    <row r="869" spans="6:6" x14ac:dyDescent="0.25">
      <c r="F869" s="102"/>
    </row>
    <row r="870" spans="6:6" x14ac:dyDescent="0.25">
      <c r="F870" s="102"/>
    </row>
    <row r="871" spans="6:6" x14ac:dyDescent="0.25">
      <c r="F871" s="102"/>
    </row>
    <row r="872" spans="6:6" x14ac:dyDescent="0.25">
      <c r="F872" s="102"/>
    </row>
    <row r="873" spans="6:6" x14ac:dyDescent="0.25">
      <c r="F873" s="102"/>
    </row>
    <row r="874" spans="6:6" x14ac:dyDescent="0.25">
      <c r="F874" s="102"/>
    </row>
    <row r="875" spans="6:6" x14ac:dyDescent="0.25">
      <c r="F875" s="102"/>
    </row>
    <row r="876" spans="6:6" x14ac:dyDescent="0.25">
      <c r="F876" s="102"/>
    </row>
    <row r="877" spans="6:6" x14ac:dyDescent="0.25">
      <c r="F877" s="102"/>
    </row>
    <row r="878" spans="6:6" x14ac:dyDescent="0.25">
      <c r="F878" s="102"/>
    </row>
    <row r="879" spans="6:6" x14ac:dyDescent="0.25">
      <c r="F879" s="102"/>
    </row>
    <row r="880" spans="6:6" x14ac:dyDescent="0.25">
      <c r="F880" s="102"/>
    </row>
    <row r="881" spans="6:6" x14ac:dyDescent="0.25">
      <c r="F881" s="102"/>
    </row>
    <row r="882" spans="6:6" x14ac:dyDescent="0.25">
      <c r="F882" s="102"/>
    </row>
    <row r="883" spans="6:6" x14ac:dyDescent="0.25">
      <c r="F883" s="102"/>
    </row>
    <row r="884" spans="6:6" x14ac:dyDescent="0.25">
      <c r="F884" s="102"/>
    </row>
    <row r="885" spans="6:6" x14ac:dyDescent="0.25">
      <c r="F885" s="102"/>
    </row>
    <row r="886" spans="6:6" x14ac:dyDescent="0.25">
      <c r="F886" s="102"/>
    </row>
    <row r="887" spans="6:6" x14ac:dyDescent="0.25">
      <c r="F887" s="102"/>
    </row>
    <row r="888" spans="6:6" x14ac:dyDescent="0.25">
      <c r="F888" s="102"/>
    </row>
    <row r="889" spans="6:6" x14ac:dyDescent="0.25">
      <c r="F889" s="102"/>
    </row>
    <row r="890" spans="6:6" x14ac:dyDescent="0.25">
      <c r="F890" s="102"/>
    </row>
    <row r="891" spans="6:6" x14ac:dyDescent="0.25">
      <c r="F891" s="102"/>
    </row>
    <row r="892" spans="6:6" x14ac:dyDescent="0.25">
      <c r="F892" s="102"/>
    </row>
    <row r="893" spans="6:6" x14ac:dyDescent="0.25">
      <c r="F893" s="102"/>
    </row>
    <row r="894" spans="6:6" x14ac:dyDescent="0.25">
      <c r="F894" s="102"/>
    </row>
    <row r="895" spans="6:6" x14ac:dyDescent="0.25">
      <c r="F895" s="102"/>
    </row>
    <row r="896" spans="6:6" x14ac:dyDescent="0.25">
      <c r="F896" s="102"/>
    </row>
    <row r="897" spans="6:6" x14ac:dyDescent="0.25">
      <c r="F897" s="102"/>
    </row>
    <row r="898" spans="6:6" x14ac:dyDescent="0.25">
      <c r="F898" s="102"/>
    </row>
    <row r="899" spans="6:6" x14ac:dyDescent="0.25">
      <c r="F899" s="102"/>
    </row>
    <row r="900" spans="6:6" x14ac:dyDescent="0.25">
      <c r="F900" s="102"/>
    </row>
    <row r="901" spans="6:6" x14ac:dyDescent="0.25">
      <c r="F901" s="102"/>
    </row>
    <row r="902" spans="6:6" x14ac:dyDescent="0.25">
      <c r="F902" s="102"/>
    </row>
    <row r="903" spans="6:6" x14ac:dyDescent="0.25">
      <c r="F903" s="102"/>
    </row>
    <row r="904" spans="6:6" x14ac:dyDescent="0.25">
      <c r="F904" s="102"/>
    </row>
    <row r="905" spans="6:6" x14ac:dyDescent="0.25">
      <c r="F905" s="102"/>
    </row>
    <row r="906" spans="6:6" x14ac:dyDescent="0.25">
      <c r="F906" s="102"/>
    </row>
    <row r="907" spans="6:6" x14ac:dyDescent="0.25">
      <c r="F907" s="102"/>
    </row>
    <row r="908" spans="6:6" x14ac:dyDescent="0.25">
      <c r="F908" s="102"/>
    </row>
    <row r="909" spans="6:6" x14ac:dyDescent="0.25">
      <c r="F909" s="103"/>
    </row>
    <row r="910" spans="6:6" x14ac:dyDescent="0.25">
      <c r="F910" s="102"/>
    </row>
    <row r="911" spans="6:6" x14ac:dyDescent="0.25">
      <c r="F911" s="102"/>
    </row>
    <row r="912" spans="6:6" x14ac:dyDescent="0.25">
      <c r="F912" s="102"/>
    </row>
    <row r="913" spans="6:6" x14ac:dyDescent="0.25">
      <c r="F913" s="102"/>
    </row>
    <row r="914" spans="6:6" x14ac:dyDescent="0.25">
      <c r="F914" s="102"/>
    </row>
    <row r="915" spans="6:6" x14ac:dyDescent="0.25">
      <c r="F915" s="102"/>
    </row>
    <row r="916" spans="6:6" x14ac:dyDescent="0.25">
      <c r="F916" s="102"/>
    </row>
    <row r="917" spans="6:6" x14ac:dyDescent="0.25">
      <c r="F917" s="102"/>
    </row>
    <row r="918" spans="6:6" x14ac:dyDescent="0.25">
      <c r="F918" s="102"/>
    </row>
    <row r="919" spans="6:6" x14ac:dyDescent="0.25">
      <c r="F919" s="102"/>
    </row>
    <row r="920" spans="6:6" x14ac:dyDescent="0.25">
      <c r="F920" s="102"/>
    </row>
    <row r="921" spans="6:6" x14ac:dyDescent="0.25">
      <c r="F921" s="102"/>
    </row>
    <row r="922" spans="6:6" x14ac:dyDescent="0.25">
      <c r="F922" s="102"/>
    </row>
    <row r="923" spans="6:6" x14ac:dyDescent="0.25">
      <c r="F923" s="102"/>
    </row>
    <row r="924" spans="6:6" x14ac:dyDescent="0.25">
      <c r="F924" s="102"/>
    </row>
    <row r="925" spans="6:6" x14ac:dyDescent="0.25">
      <c r="F925" s="102"/>
    </row>
    <row r="926" spans="6:6" x14ac:dyDescent="0.25">
      <c r="F926" s="102"/>
    </row>
    <row r="927" spans="6:6" x14ac:dyDescent="0.25">
      <c r="F927" s="102"/>
    </row>
    <row r="928" spans="6:6" x14ac:dyDescent="0.25">
      <c r="F928" s="102"/>
    </row>
    <row r="929" spans="6:6" x14ac:dyDescent="0.25">
      <c r="F929" s="102"/>
    </row>
    <row r="930" spans="6:6" x14ac:dyDescent="0.25">
      <c r="F930" s="102"/>
    </row>
    <row r="931" spans="6:6" x14ac:dyDescent="0.25">
      <c r="F931" s="102"/>
    </row>
    <row r="932" spans="6:6" x14ac:dyDescent="0.25">
      <c r="F932" s="102"/>
    </row>
    <row r="933" spans="6:6" x14ac:dyDescent="0.25">
      <c r="F933" s="102"/>
    </row>
    <row r="934" spans="6:6" x14ac:dyDescent="0.25">
      <c r="F934" s="102"/>
    </row>
    <row r="935" spans="6:6" x14ac:dyDescent="0.25">
      <c r="F935" s="102"/>
    </row>
    <row r="936" spans="6:6" x14ac:dyDescent="0.25">
      <c r="F936" s="102"/>
    </row>
    <row r="937" spans="6:6" x14ac:dyDescent="0.25">
      <c r="F937" s="102"/>
    </row>
    <row r="938" spans="6:6" x14ac:dyDescent="0.25">
      <c r="F938" s="102"/>
    </row>
    <row r="939" spans="6:6" x14ac:dyDescent="0.25">
      <c r="F939" s="102"/>
    </row>
    <row r="940" spans="6:6" x14ac:dyDescent="0.25">
      <c r="F940" s="102"/>
    </row>
    <row r="941" spans="6:6" x14ac:dyDescent="0.25">
      <c r="F941" s="102"/>
    </row>
    <row r="942" spans="6:6" x14ac:dyDescent="0.25">
      <c r="F942" s="102"/>
    </row>
    <row r="943" spans="6:6" x14ac:dyDescent="0.25">
      <c r="F943" s="102"/>
    </row>
    <row r="944" spans="6:6" x14ac:dyDescent="0.25">
      <c r="F944" s="102"/>
    </row>
    <row r="945" spans="6:6" x14ac:dyDescent="0.25">
      <c r="F945" s="102"/>
    </row>
    <row r="946" spans="6:6" x14ac:dyDescent="0.25">
      <c r="F946" s="102"/>
    </row>
    <row r="947" spans="6:6" x14ac:dyDescent="0.25">
      <c r="F947" s="102"/>
    </row>
    <row r="948" spans="6:6" x14ac:dyDescent="0.25">
      <c r="F948" s="102"/>
    </row>
    <row r="949" spans="6:6" x14ac:dyDescent="0.25">
      <c r="F949" s="102"/>
    </row>
    <row r="950" spans="6:6" x14ac:dyDescent="0.25">
      <c r="F950" s="102"/>
    </row>
    <row r="951" spans="6:6" x14ac:dyDescent="0.25">
      <c r="F951" s="102"/>
    </row>
    <row r="952" spans="6:6" x14ac:dyDescent="0.25">
      <c r="F952" s="102"/>
    </row>
    <row r="953" spans="6:6" x14ac:dyDescent="0.25">
      <c r="F953" s="102"/>
    </row>
    <row r="954" spans="6:6" x14ac:dyDescent="0.25">
      <c r="F954" s="102"/>
    </row>
    <row r="955" spans="6:6" x14ac:dyDescent="0.25">
      <c r="F955" s="102"/>
    </row>
    <row r="956" spans="6:6" x14ac:dyDescent="0.25">
      <c r="F956" s="102"/>
    </row>
    <row r="957" spans="6:6" x14ac:dyDescent="0.25">
      <c r="F957" s="103"/>
    </row>
    <row r="958" spans="6:6" x14ac:dyDescent="0.25">
      <c r="F958" s="103"/>
    </row>
    <row r="959" spans="6:6" x14ac:dyDescent="0.25">
      <c r="F959" s="103"/>
    </row>
    <row r="960" spans="6:6" x14ac:dyDescent="0.25">
      <c r="F960" s="103"/>
    </row>
    <row r="961" spans="6:6" x14ac:dyDescent="0.25">
      <c r="F961" s="103"/>
    </row>
    <row r="962" spans="6:6" x14ac:dyDescent="0.25">
      <c r="F962" s="102"/>
    </row>
    <row r="963" spans="6:6" x14ac:dyDescent="0.25">
      <c r="F963" s="102"/>
    </row>
    <row r="964" spans="6:6" x14ac:dyDescent="0.25">
      <c r="F964" s="102"/>
    </row>
    <row r="965" spans="6:6" x14ac:dyDescent="0.25">
      <c r="F965" s="102"/>
    </row>
    <row r="966" spans="6:6" x14ac:dyDescent="0.25">
      <c r="F966" s="102"/>
    </row>
    <row r="967" spans="6:6" x14ac:dyDescent="0.25">
      <c r="F967" s="102"/>
    </row>
    <row r="968" spans="6:6" x14ac:dyDescent="0.25">
      <c r="F968" s="102"/>
    </row>
    <row r="969" spans="6:6" x14ac:dyDescent="0.25">
      <c r="F969" s="102"/>
    </row>
    <row r="970" spans="6:6" x14ac:dyDescent="0.25">
      <c r="F970" s="102"/>
    </row>
    <row r="971" spans="6:6" x14ac:dyDescent="0.25">
      <c r="F971" s="102"/>
    </row>
    <row r="972" spans="6:6" x14ac:dyDescent="0.25">
      <c r="F972" s="102"/>
    </row>
    <row r="973" spans="6:6" x14ac:dyDescent="0.25">
      <c r="F973" s="103"/>
    </row>
    <row r="974" spans="6:6" x14ac:dyDescent="0.25">
      <c r="F974" s="103"/>
    </row>
    <row r="975" spans="6:6" x14ac:dyDescent="0.25">
      <c r="F975" s="103"/>
    </row>
    <row r="976" spans="6:6" x14ac:dyDescent="0.25">
      <c r="F976" s="103"/>
    </row>
    <row r="977" spans="6:6" x14ac:dyDescent="0.25">
      <c r="F977" s="103"/>
    </row>
    <row r="978" spans="6:6" x14ac:dyDescent="0.25">
      <c r="F978" s="103"/>
    </row>
    <row r="979" spans="6:6" x14ac:dyDescent="0.25">
      <c r="F979" s="103"/>
    </row>
    <row r="980" spans="6:6" x14ac:dyDescent="0.25">
      <c r="F980" s="103"/>
    </row>
    <row r="981" spans="6:6" x14ac:dyDescent="0.25">
      <c r="F981" s="102"/>
    </row>
    <row r="982" spans="6:6" x14ac:dyDescent="0.25">
      <c r="F982" s="102"/>
    </row>
    <row r="983" spans="6:6" x14ac:dyDescent="0.25">
      <c r="F983" s="102"/>
    </row>
    <row r="984" spans="6:6" x14ac:dyDescent="0.25">
      <c r="F984" s="102"/>
    </row>
    <row r="985" spans="6:6" x14ac:dyDescent="0.25">
      <c r="F985" s="102"/>
    </row>
    <row r="986" spans="6:6" x14ac:dyDescent="0.25">
      <c r="F986" s="102"/>
    </row>
    <row r="987" spans="6:6" x14ac:dyDescent="0.25">
      <c r="F987" s="102"/>
    </row>
    <row r="988" spans="6:6" x14ac:dyDescent="0.25">
      <c r="F988" s="102"/>
    </row>
    <row r="989" spans="6:6" x14ac:dyDescent="0.25">
      <c r="F989" s="102"/>
    </row>
    <row r="990" spans="6:6" x14ac:dyDescent="0.25">
      <c r="F990" s="102"/>
    </row>
    <row r="991" spans="6:6" x14ac:dyDescent="0.25">
      <c r="F991" s="102"/>
    </row>
    <row r="992" spans="6:6" x14ac:dyDescent="0.25">
      <c r="F992" s="102"/>
    </row>
    <row r="993" spans="6:6" x14ac:dyDescent="0.25">
      <c r="F993" s="102"/>
    </row>
    <row r="994" spans="6:6" x14ac:dyDescent="0.25">
      <c r="F994" s="102"/>
    </row>
    <row r="995" spans="6:6" x14ac:dyDescent="0.25">
      <c r="F995" s="102"/>
    </row>
    <row r="996" spans="6:6" x14ac:dyDescent="0.25">
      <c r="F996" s="102"/>
    </row>
    <row r="997" spans="6:6" x14ac:dyDescent="0.25">
      <c r="F997" s="102"/>
    </row>
    <row r="998" spans="6:6" x14ac:dyDescent="0.25">
      <c r="F998" s="102"/>
    </row>
    <row r="999" spans="6:6" x14ac:dyDescent="0.25">
      <c r="F999" s="102"/>
    </row>
    <row r="1000" spans="6:6" x14ac:dyDescent="0.25">
      <c r="F1000" s="102"/>
    </row>
    <row r="1001" spans="6:6" x14ac:dyDescent="0.25">
      <c r="F1001" s="102"/>
    </row>
    <row r="1002" spans="6:6" x14ac:dyDescent="0.25">
      <c r="F1002" s="102"/>
    </row>
    <row r="1003" spans="6:6" x14ac:dyDescent="0.25">
      <c r="F1003" s="102"/>
    </row>
    <row r="1004" spans="6:6" x14ac:dyDescent="0.25">
      <c r="F1004" s="102"/>
    </row>
    <row r="1005" spans="6:6" x14ac:dyDescent="0.25">
      <c r="F1005" s="102"/>
    </row>
    <row r="1006" spans="6:6" x14ac:dyDescent="0.25">
      <c r="F1006" s="102"/>
    </row>
    <row r="1007" spans="6:6" x14ac:dyDescent="0.25">
      <c r="F1007" s="102"/>
    </row>
    <row r="1008" spans="6:6" x14ac:dyDescent="0.25">
      <c r="F1008" s="102"/>
    </row>
    <row r="1009" spans="6:6" x14ac:dyDescent="0.25">
      <c r="F1009" s="102"/>
    </row>
    <row r="1010" spans="6:6" x14ac:dyDescent="0.25">
      <c r="F1010" s="102"/>
    </row>
    <row r="1011" spans="6:6" x14ac:dyDescent="0.25">
      <c r="F1011" s="102"/>
    </row>
    <row r="1012" spans="6:6" x14ac:dyDescent="0.25">
      <c r="F1012" s="102"/>
    </row>
    <row r="1013" spans="6:6" x14ac:dyDescent="0.25">
      <c r="F1013" s="102"/>
    </row>
    <row r="1014" spans="6:6" x14ac:dyDescent="0.25">
      <c r="F1014" s="102"/>
    </row>
    <row r="1015" spans="6:6" x14ac:dyDescent="0.25">
      <c r="F1015" s="102"/>
    </row>
    <row r="1016" spans="6:6" x14ac:dyDescent="0.25">
      <c r="F1016" s="102"/>
    </row>
    <row r="1017" spans="6:6" x14ac:dyDescent="0.25">
      <c r="F1017" s="102"/>
    </row>
    <row r="1018" spans="6:6" x14ac:dyDescent="0.25">
      <c r="F1018" s="102"/>
    </row>
    <row r="1019" spans="6:6" x14ac:dyDescent="0.25">
      <c r="F1019" s="102"/>
    </row>
    <row r="1020" spans="6:6" x14ac:dyDescent="0.25">
      <c r="F1020" s="102"/>
    </row>
    <row r="1021" spans="6:6" x14ac:dyDescent="0.25">
      <c r="F1021" s="102"/>
    </row>
    <row r="1022" spans="6:6" x14ac:dyDescent="0.25">
      <c r="F1022" s="102"/>
    </row>
    <row r="1023" spans="6:6" x14ac:dyDescent="0.25">
      <c r="F1023" s="102"/>
    </row>
    <row r="1024" spans="6:6" x14ac:dyDescent="0.25">
      <c r="F1024" s="102"/>
    </row>
    <row r="1025" spans="6:6" x14ac:dyDescent="0.25">
      <c r="F1025" s="102"/>
    </row>
    <row r="1026" spans="6:6" x14ac:dyDescent="0.25">
      <c r="F1026" s="102"/>
    </row>
    <row r="1027" spans="6:6" x14ac:dyDescent="0.25">
      <c r="F1027" s="102"/>
    </row>
    <row r="1028" spans="6:6" x14ac:dyDescent="0.25">
      <c r="F1028" s="102"/>
    </row>
    <row r="1029" spans="6:6" x14ac:dyDescent="0.25">
      <c r="F1029" s="102"/>
    </row>
    <row r="1030" spans="6:6" x14ac:dyDescent="0.25">
      <c r="F1030" s="102"/>
    </row>
    <row r="1031" spans="6:6" x14ac:dyDescent="0.25">
      <c r="F1031" s="102"/>
    </row>
    <row r="1032" spans="6:6" x14ac:dyDescent="0.25">
      <c r="F1032" s="102"/>
    </row>
    <row r="1033" spans="6:6" x14ac:dyDescent="0.25">
      <c r="F1033" s="102"/>
    </row>
    <row r="1034" spans="6:6" x14ac:dyDescent="0.25">
      <c r="F1034" s="102"/>
    </row>
    <row r="1035" spans="6:6" x14ac:dyDescent="0.25">
      <c r="F1035" s="102"/>
    </row>
    <row r="1036" spans="6:6" x14ac:dyDescent="0.25">
      <c r="F1036" s="102"/>
    </row>
    <row r="1037" spans="6:6" x14ac:dyDescent="0.25">
      <c r="F1037" s="102"/>
    </row>
    <row r="1038" spans="6:6" x14ac:dyDescent="0.25">
      <c r="F1038" s="102"/>
    </row>
    <row r="1039" spans="6:6" x14ac:dyDescent="0.25">
      <c r="F1039" s="102"/>
    </row>
    <row r="1040" spans="6:6" x14ac:dyDescent="0.25">
      <c r="F1040" s="102"/>
    </row>
    <row r="1041" spans="6:6" x14ac:dyDescent="0.25">
      <c r="F1041" s="102"/>
    </row>
    <row r="1042" spans="6:6" x14ac:dyDescent="0.25">
      <c r="F1042" s="102"/>
    </row>
    <row r="1043" spans="6:6" x14ac:dyDescent="0.25">
      <c r="F1043" s="102"/>
    </row>
    <row r="1044" spans="6:6" x14ac:dyDescent="0.25">
      <c r="F1044" s="102"/>
    </row>
    <row r="1045" spans="6:6" x14ac:dyDescent="0.25">
      <c r="F1045" s="102"/>
    </row>
    <row r="1046" spans="6:6" x14ac:dyDescent="0.25">
      <c r="F1046" s="102"/>
    </row>
    <row r="1047" spans="6:6" x14ac:dyDescent="0.25">
      <c r="F1047" s="102"/>
    </row>
    <row r="1048" spans="6:6" x14ac:dyDescent="0.25">
      <c r="F1048" s="102"/>
    </row>
    <row r="1049" spans="6:6" x14ac:dyDescent="0.25">
      <c r="F1049" s="102"/>
    </row>
    <row r="1050" spans="6:6" x14ac:dyDescent="0.25">
      <c r="F1050" s="102"/>
    </row>
    <row r="1051" spans="6:6" x14ac:dyDescent="0.25">
      <c r="F1051" s="102"/>
    </row>
    <row r="1052" spans="6:6" x14ac:dyDescent="0.25">
      <c r="F1052" s="102"/>
    </row>
    <row r="1053" spans="6:6" x14ac:dyDescent="0.25">
      <c r="F1053" s="102"/>
    </row>
    <row r="1054" spans="6:6" x14ac:dyDescent="0.25">
      <c r="F1054" s="102"/>
    </row>
    <row r="1055" spans="6:6" x14ac:dyDescent="0.25">
      <c r="F1055" s="102"/>
    </row>
    <row r="1056" spans="6:6" x14ac:dyDescent="0.25">
      <c r="F1056" s="102"/>
    </row>
    <row r="1057" spans="6:6" x14ac:dyDescent="0.25">
      <c r="F1057" s="102"/>
    </row>
    <row r="1058" spans="6:6" x14ac:dyDescent="0.25">
      <c r="F1058" s="102"/>
    </row>
    <row r="1059" spans="6:6" x14ac:dyDescent="0.25">
      <c r="F1059" s="102"/>
    </row>
    <row r="1060" spans="6:6" x14ac:dyDescent="0.25">
      <c r="F1060" s="102"/>
    </row>
    <row r="1061" spans="6:6" x14ac:dyDescent="0.25">
      <c r="F1061" s="102"/>
    </row>
    <row r="1062" spans="6:6" x14ac:dyDescent="0.25">
      <c r="F1062" s="102"/>
    </row>
    <row r="1063" spans="6:6" x14ac:dyDescent="0.25">
      <c r="F1063" s="102"/>
    </row>
    <row r="1064" spans="6:6" x14ac:dyDescent="0.25">
      <c r="F1064" s="102"/>
    </row>
    <row r="1065" spans="6:6" x14ac:dyDescent="0.25">
      <c r="F1065" s="102"/>
    </row>
    <row r="1066" spans="6:6" x14ac:dyDescent="0.25">
      <c r="F1066" s="102"/>
    </row>
    <row r="1067" spans="6:6" x14ac:dyDescent="0.25">
      <c r="F1067" s="102"/>
    </row>
    <row r="1068" spans="6:6" x14ac:dyDescent="0.25">
      <c r="F1068" s="102"/>
    </row>
    <row r="1069" spans="6:6" x14ac:dyDescent="0.25">
      <c r="F1069" s="102"/>
    </row>
    <row r="1070" spans="6:6" x14ac:dyDescent="0.25">
      <c r="F1070" s="102"/>
    </row>
    <row r="1071" spans="6:6" x14ac:dyDescent="0.25">
      <c r="F1071" s="102"/>
    </row>
    <row r="1072" spans="6:6" x14ac:dyDescent="0.25">
      <c r="F1072" s="102"/>
    </row>
    <row r="1073" spans="6:6" x14ac:dyDescent="0.25">
      <c r="F1073" s="102"/>
    </row>
    <row r="1074" spans="6:6" x14ac:dyDescent="0.25">
      <c r="F1074" s="102"/>
    </row>
    <row r="1075" spans="6:6" x14ac:dyDescent="0.25">
      <c r="F1075" s="102"/>
    </row>
    <row r="1076" spans="6:6" x14ac:dyDescent="0.25">
      <c r="F1076" s="102"/>
    </row>
    <row r="1077" spans="6:6" x14ac:dyDescent="0.25">
      <c r="F1077" s="102"/>
    </row>
    <row r="1078" spans="6:6" x14ac:dyDescent="0.25">
      <c r="F1078" s="102"/>
    </row>
    <row r="1079" spans="6:6" x14ac:dyDescent="0.25">
      <c r="F1079" s="102"/>
    </row>
    <row r="1080" spans="6:6" x14ac:dyDescent="0.25">
      <c r="F1080" s="102"/>
    </row>
    <row r="1081" spans="6:6" x14ac:dyDescent="0.25">
      <c r="F1081" s="102"/>
    </row>
    <row r="1082" spans="6:6" x14ac:dyDescent="0.25">
      <c r="F1082" s="102"/>
    </row>
    <row r="1083" spans="6:6" x14ac:dyDescent="0.25">
      <c r="F1083" s="102"/>
    </row>
    <row r="1084" spans="6:6" x14ac:dyDescent="0.25">
      <c r="F1084" s="102"/>
    </row>
    <row r="1085" spans="6:6" x14ac:dyDescent="0.25">
      <c r="F1085" s="102"/>
    </row>
    <row r="1086" spans="6:6" x14ac:dyDescent="0.25">
      <c r="F1086" s="102"/>
    </row>
    <row r="1087" spans="6:6" x14ac:dyDescent="0.25">
      <c r="F1087" s="102"/>
    </row>
    <row r="1088" spans="6:6" x14ac:dyDescent="0.25">
      <c r="F1088" s="102"/>
    </row>
    <row r="1089" spans="6:6" x14ac:dyDescent="0.25">
      <c r="F1089" s="102"/>
    </row>
    <row r="1090" spans="6:6" x14ac:dyDescent="0.25">
      <c r="F1090" s="102"/>
    </row>
    <row r="1091" spans="6:6" x14ac:dyDescent="0.25">
      <c r="F1091" s="102"/>
    </row>
    <row r="1092" spans="6:6" x14ac:dyDescent="0.25">
      <c r="F1092" s="102"/>
    </row>
    <row r="1093" spans="6:6" x14ac:dyDescent="0.25">
      <c r="F1093" s="102"/>
    </row>
    <row r="1094" spans="6:6" x14ac:dyDescent="0.25">
      <c r="F1094" s="102"/>
    </row>
    <row r="1095" spans="6:6" x14ac:dyDescent="0.25">
      <c r="F1095" s="102"/>
    </row>
    <row r="1096" spans="6:6" x14ac:dyDescent="0.25">
      <c r="F1096" s="102"/>
    </row>
    <row r="1097" spans="6:6" x14ac:dyDescent="0.25">
      <c r="F1097" s="102"/>
    </row>
    <row r="1098" spans="6:6" x14ac:dyDescent="0.25">
      <c r="F1098" s="102"/>
    </row>
    <row r="1099" spans="6:6" x14ac:dyDescent="0.25">
      <c r="F1099" s="102"/>
    </row>
    <row r="1100" spans="6:6" x14ac:dyDescent="0.25">
      <c r="F1100" s="102"/>
    </row>
    <row r="1101" spans="6:6" x14ac:dyDescent="0.25">
      <c r="F1101" s="102"/>
    </row>
    <row r="1102" spans="6:6" x14ac:dyDescent="0.25">
      <c r="F1102" s="102"/>
    </row>
    <row r="1103" spans="6:6" x14ac:dyDescent="0.25">
      <c r="F1103" s="102"/>
    </row>
    <row r="1104" spans="6:6" x14ac:dyDescent="0.25">
      <c r="F1104" s="102"/>
    </row>
    <row r="1105" spans="6:6" x14ac:dyDescent="0.25">
      <c r="F1105" s="102"/>
    </row>
    <row r="1106" spans="6:6" x14ac:dyDescent="0.25">
      <c r="F1106" s="102"/>
    </row>
    <row r="1107" spans="6:6" x14ac:dyDescent="0.25">
      <c r="F1107" s="102"/>
    </row>
    <row r="1108" spans="6:6" x14ac:dyDescent="0.25">
      <c r="F1108" s="102"/>
    </row>
    <row r="1109" spans="6:6" x14ac:dyDescent="0.25">
      <c r="F1109" s="102"/>
    </row>
    <row r="1110" spans="6:6" x14ac:dyDescent="0.25">
      <c r="F1110" s="102"/>
    </row>
    <row r="1111" spans="6:6" x14ac:dyDescent="0.25">
      <c r="F1111" s="102"/>
    </row>
    <row r="1112" spans="6:6" x14ac:dyDescent="0.25">
      <c r="F1112" s="102"/>
    </row>
    <row r="1113" spans="6:6" x14ac:dyDescent="0.25">
      <c r="F1113" s="102"/>
    </row>
    <row r="1114" spans="6:6" x14ac:dyDescent="0.25">
      <c r="F1114" s="102"/>
    </row>
    <row r="1115" spans="6:6" x14ac:dyDescent="0.25">
      <c r="F1115" s="102"/>
    </row>
    <row r="1116" spans="6:6" x14ac:dyDescent="0.25">
      <c r="F1116" s="102"/>
    </row>
    <row r="1117" spans="6:6" x14ac:dyDescent="0.25">
      <c r="F1117" s="102"/>
    </row>
    <row r="1118" spans="6:6" x14ac:dyDescent="0.25">
      <c r="F1118" s="102"/>
    </row>
    <row r="1119" spans="6:6" x14ac:dyDescent="0.25">
      <c r="F1119" s="102"/>
    </row>
    <row r="1120" spans="6:6" x14ac:dyDescent="0.25">
      <c r="F1120" s="102"/>
    </row>
    <row r="1121" spans="6:6" x14ac:dyDescent="0.25">
      <c r="F1121" s="102"/>
    </row>
    <row r="1122" spans="6:6" x14ac:dyDescent="0.25">
      <c r="F1122" s="102"/>
    </row>
    <row r="1123" spans="6:6" x14ac:dyDescent="0.25">
      <c r="F1123" s="102"/>
    </row>
    <row r="1124" spans="6:6" x14ac:dyDescent="0.25">
      <c r="F1124" s="102"/>
    </row>
    <row r="1125" spans="6:6" x14ac:dyDescent="0.25">
      <c r="F1125" s="102"/>
    </row>
    <row r="1126" spans="6:6" x14ac:dyDescent="0.25">
      <c r="F1126" s="102"/>
    </row>
    <row r="1127" spans="6:6" x14ac:dyDescent="0.25">
      <c r="F1127" s="102"/>
    </row>
    <row r="1128" spans="6:6" x14ac:dyDescent="0.25">
      <c r="F1128" s="102"/>
    </row>
    <row r="1129" spans="6:6" x14ac:dyDescent="0.25">
      <c r="F1129" s="102"/>
    </row>
    <row r="1130" spans="6:6" x14ac:dyDescent="0.25">
      <c r="F1130" s="102"/>
    </row>
    <row r="1131" spans="6:6" x14ac:dyDescent="0.25">
      <c r="F1131" s="102"/>
    </row>
    <row r="1132" spans="6:6" x14ac:dyDescent="0.25">
      <c r="F1132" s="102"/>
    </row>
    <row r="1133" spans="6:6" x14ac:dyDescent="0.25">
      <c r="F1133" s="102"/>
    </row>
    <row r="1134" spans="6:6" x14ac:dyDescent="0.25">
      <c r="F1134" s="102"/>
    </row>
    <row r="1135" spans="6:6" x14ac:dyDescent="0.25">
      <c r="F1135" s="102"/>
    </row>
    <row r="1136" spans="6:6" x14ac:dyDescent="0.25">
      <c r="F1136" s="102"/>
    </row>
    <row r="1137" spans="6:6" x14ac:dyDescent="0.25">
      <c r="F1137" s="102"/>
    </row>
    <row r="1138" spans="6:6" x14ac:dyDescent="0.25">
      <c r="F1138" s="102"/>
    </row>
    <row r="1139" spans="6:6" x14ac:dyDescent="0.25">
      <c r="F1139" s="102"/>
    </row>
    <row r="1140" spans="6:6" x14ac:dyDescent="0.25">
      <c r="F1140" s="102"/>
    </row>
    <row r="1141" spans="6:6" x14ac:dyDescent="0.25">
      <c r="F1141" s="102"/>
    </row>
    <row r="1142" spans="6:6" x14ac:dyDescent="0.25">
      <c r="F1142" s="102"/>
    </row>
    <row r="1143" spans="6:6" x14ac:dyDescent="0.25">
      <c r="F1143" s="102"/>
    </row>
    <row r="1144" spans="6:6" x14ac:dyDescent="0.25">
      <c r="F1144" s="102"/>
    </row>
    <row r="1145" spans="6:6" x14ac:dyDescent="0.25">
      <c r="F1145" s="102"/>
    </row>
    <row r="1146" spans="6:6" x14ac:dyDescent="0.25">
      <c r="F1146" s="102"/>
    </row>
    <row r="1147" spans="6:6" x14ac:dyDescent="0.25">
      <c r="F1147" s="102"/>
    </row>
    <row r="1148" spans="6:6" x14ac:dyDescent="0.25">
      <c r="F1148" s="102"/>
    </row>
    <row r="1149" spans="6:6" x14ac:dyDescent="0.25">
      <c r="F1149" s="102"/>
    </row>
    <row r="1150" spans="6:6" x14ac:dyDescent="0.25">
      <c r="F1150" s="102"/>
    </row>
    <row r="1151" spans="6:6" x14ac:dyDescent="0.25">
      <c r="F1151" s="102"/>
    </row>
    <row r="1152" spans="6:6" x14ac:dyDescent="0.25">
      <c r="F1152" s="102"/>
    </row>
    <row r="1153" spans="6:6" x14ac:dyDescent="0.25">
      <c r="F1153" s="102"/>
    </row>
    <row r="1154" spans="6:6" x14ac:dyDescent="0.25">
      <c r="F1154" s="102"/>
    </row>
    <row r="1155" spans="6:6" x14ac:dyDescent="0.25">
      <c r="F1155" s="102"/>
    </row>
    <row r="1156" spans="6:6" x14ac:dyDescent="0.25">
      <c r="F1156" s="102"/>
    </row>
    <row r="1157" spans="6:6" x14ac:dyDescent="0.25">
      <c r="F1157" s="102"/>
    </row>
    <row r="1158" spans="6:6" x14ac:dyDescent="0.25">
      <c r="F1158" s="102"/>
    </row>
    <row r="1159" spans="6:6" x14ac:dyDescent="0.25">
      <c r="F1159" s="102"/>
    </row>
    <row r="1160" spans="6:6" x14ac:dyDescent="0.25">
      <c r="F1160" s="102"/>
    </row>
    <row r="1161" spans="6:6" x14ac:dyDescent="0.25">
      <c r="F1161" s="102"/>
    </row>
    <row r="1162" spans="6:6" x14ac:dyDescent="0.25">
      <c r="F1162" s="102"/>
    </row>
    <row r="1163" spans="6:6" x14ac:dyDescent="0.25">
      <c r="F1163" s="102"/>
    </row>
    <row r="1164" spans="6:6" x14ac:dyDescent="0.25">
      <c r="F1164" s="102"/>
    </row>
    <row r="1165" spans="6:6" x14ac:dyDescent="0.25">
      <c r="F1165" s="102"/>
    </row>
    <row r="1166" spans="6:6" x14ac:dyDescent="0.25">
      <c r="F1166" s="102"/>
    </row>
    <row r="1167" spans="6:6" x14ac:dyDescent="0.25">
      <c r="F1167" s="102"/>
    </row>
    <row r="1168" spans="6:6" x14ac:dyDescent="0.25">
      <c r="F1168" s="102"/>
    </row>
    <row r="1169" spans="6:6" x14ac:dyDescent="0.25">
      <c r="F1169" s="102"/>
    </row>
    <row r="1170" spans="6:6" x14ac:dyDescent="0.25">
      <c r="F1170" s="102"/>
    </row>
    <row r="1171" spans="6:6" x14ac:dyDescent="0.25">
      <c r="F1171" s="102"/>
    </row>
    <row r="1172" spans="6:6" x14ac:dyDescent="0.25">
      <c r="F1172" s="102"/>
    </row>
    <row r="1173" spans="6:6" x14ac:dyDescent="0.25">
      <c r="F1173" s="102"/>
    </row>
    <row r="1174" spans="6:6" x14ac:dyDescent="0.25">
      <c r="F1174" s="102"/>
    </row>
    <row r="1175" spans="6:6" x14ac:dyDescent="0.25">
      <c r="F1175" s="102"/>
    </row>
    <row r="1176" spans="6:6" x14ac:dyDescent="0.25">
      <c r="F1176" s="102"/>
    </row>
    <row r="1177" spans="6:6" x14ac:dyDescent="0.25">
      <c r="F1177" s="102"/>
    </row>
    <row r="1178" spans="6:6" x14ac:dyDescent="0.25">
      <c r="F1178" s="102"/>
    </row>
    <row r="1179" spans="6:6" x14ac:dyDescent="0.25">
      <c r="F1179" s="102"/>
    </row>
    <row r="1180" spans="6:6" x14ac:dyDescent="0.25">
      <c r="F1180" s="102"/>
    </row>
    <row r="1181" spans="6:6" x14ac:dyDescent="0.25">
      <c r="F1181" s="102"/>
    </row>
    <row r="1182" spans="6:6" x14ac:dyDescent="0.25">
      <c r="F1182" s="102"/>
    </row>
    <row r="1183" spans="6:6" x14ac:dyDescent="0.25">
      <c r="F1183" s="102"/>
    </row>
    <row r="1184" spans="6:6" x14ac:dyDescent="0.25">
      <c r="F1184" s="102"/>
    </row>
    <row r="1185" spans="6:6" x14ac:dyDescent="0.25">
      <c r="F1185" s="102"/>
    </row>
    <row r="1186" spans="6:6" x14ac:dyDescent="0.25">
      <c r="F1186" s="102"/>
    </row>
    <row r="1187" spans="6:6" x14ac:dyDescent="0.25">
      <c r="F1187" s="102"/>
    </row>
    <row r="1188" spans="6:6" x14ac:dyDescent="0.25">
      <c r="F1188" s="103"/>
    </row>
    <row r="1189" spans="6:6" x14ac:dyDescent="0.25">
      <c r="F1189" s="103"/>
    </row>
    <row r="1190" spans="6:6" x14ac:dyDescent="0.25">
      <c r="F1190" s="103"/>
    </row>
    <row r="1191" spans="6:6" x14ac:dyDescent="0.25">
      <c r="F1191" s="103"/>
    </row>
    <row r="1192" spans="6:6" x14ac:dyDescent="0.25">
      <c r="F1192" s="103"/>
    </row>
    <row r="1193" spans="6:6" x14ac:dyDescent="0.25">
      <c r="F1193" s="103"/>
    </row>
    <row r="1194" spans="6:6" x14ac:dyDescent="0.25">
      <c r="F1194" s="103"/>
    </row>
    <row r="1195" spans="6:6" x14ac:dyDescent="0.25">
      <c r="F1195" s="103"/>
    </row>
    <row r="1196" spans="6:6" x14ac:dyDescent="0.25">
      <c r="F1196" s="103"/>
    </row>
    <row r="1197" spans="6:6" x14ac:dyDescent="0.25">
      <c r="F1197" s="103"/>
    </row>
    <row r="1198" spans="6:6" x14ac:dyDescent="0.25">
      <c r="F1198" s="103"/>
    </row>
    <row r="1199" spans="6:6" x14ac:dyDescent="0.25">
      <c r="F1199" s="103"/>
    </row>
    <row r="1200" spans="6:6" x14ac:dyDescent="0.25">
      <c r="F1200" s="103"/>
    </row>
    <row r="1201" spans="6:6" x14ac:dyDescent="0.25">
      <c r="F1201" s="103"/>
    </row>
    <row r="1202" spans="6:6" x14ac:dyDescent="0.25">
      <c r="F1202" s="103"/>
    </row>
    <row r="1203" spans="6:6" x14ac:dyDescent="0.25">
      <c r="F1203" s="103"/>
    </row>
    <row r="1204" spans="6:6" x14ac:dyDescent="0.25">
      <c r="F1204" s="103"/>
    </row>
    <row r="1205" spans="6:6" x14ac:dyDescent="0.25">
      <c r="F1205" s="103"/>
    </row>
    <row r="1206" spans="6:6" x14ac:dyDescent="0.25">
      <c r="F1206" s="102"/>
    </row>
    <row r="1207" spans="6:6" x14ac:dyDescent="0.25">
      <c r="F1207" s="102"/>
    </row>
    <row r="1208" spans="6:6" x14ac:dyDescent="0.25">
      <c r="F1208" s="102"/>
    </row>
    <row r="1209" spans="6:6" x14ac:dyDescent="0.25">
      <c r="F1209" s="102"/>
    </row>
    <row r="1210" spans="6:6" x14ac:dyDescent="0.25">
      <c r="F1210" s="102"/>
    </row>
    <row r="1211" spans="6:6" x14ac:dyDescent="0.25">
      <c r="F1211" s="102"/>
    </row>
    <row r="1212" spans="6:6" x14ac:dyDescent="0.25">
      <c r="F1212" s="102"/>
    </row>
    <row r="1213" spans="6:6" x14ac:dyDescent="0.25">
      <c r="F1213" s="102"/>
    </row>
    <row r="1214" spans="6:6" x14ac:dyDescent="0.25">
      <c r="F1214" s="102"/>
    </row>
    <row r="1215" spans="6:6" x14ac:dyDescent="0.25">
      <c r="F1215" s="102"/>
    </row>
    <row r="1216" spans="6:6" x14ac:dyDescent="0.25">
      <c r="F1216" s="102"/>
    </row>
    <row r="1217" spans="6:6" x14ac:dyDescent="0.25">
      <c r="F1217" s="102"/>
    </row>
    <row r="1218" spans="6:6" x14ac:dyDescent="0.25">
      <c r="F1218" s="102"/>
    </row>
    <row r="1219" spans="6:6" x14ac:dyDescent="0.25">
      <c r="F1219" s="102"/>
    </row>
    <row r="1220" spans="6:6" x14ac:dyDescent="0.25">
      <c r="F1220" s="102"/>
    </row>
    <row r="1221" spans="6:6" x14ac:dyDescent="0.25">
      <c r="F1221" s="102"/>
    </row>
    <row r="1222" spans="6:6" x14ac:dyDescent="0.25">
      <c r="F1222" s="102"/>
    </row>
    <row r="1223" spans="6:6" x14ac:dyDescent="0.25">
      <c r="F1223" s="102"/>
    </row>
    <row r="1224" spans="6:6" x14ac:dyDescent="0.25">
      <c r="F1224" s="102"/>
    </row>
    <row r="1225" spans="6:6" x14ac:dyDescent="0.25">
      <c r="F1225" s="102"/>
    </row>
    <row r="1226" spans="6:6" x14ac:dyDescent="0.25">
      <c r="F1226" s="102"/>
    </row>
    <row r="1227" spans="6:6" x14ac:dyDescent="0.25">
      <c r="F1227" s="103"/>
    </row>
    <row r="1228" spans="6:6" x14ac:dyDescent="0.25">
      <c r="F1228" s="103"/>
    </row>
    <row r="1229" spans="6:6" x14ac:dyDescent="0.25">
      <c r="F1229" s="103"/>
    </row>
    <row r="1230" spans="6:6" x14ac:dyDescent="0.25">
      <c r="F1230" s="103"/>
    </row>
    <row r="1231" spans="6:6" x14ac:dyDescent="0.25">
      <c r="F1231" s="103"/>
    </row>
    <row r="1232" spans="6:6" x14ac:dyDescent="0.25">
      <c r="F1232" s="103"/>
    </row>
    <row r="1233" spans="6:6" x14ac:dyDescent="0.25">
      <c r="F1233" s="102"/>
    </row>
    <row r="1234" spans="6:6" x14ac:dyDescent="0.25">
      <c r="F1234" s="103"/>
    </row>
    <row r="1235" spans="6:6" x14ac:dyDescent="0.25">
      <c r="F1235" s="102"/>
    </row>
    <row r="1236" spans="6:6" x14ac:dyDescent="0.25">
      <c r="F1236" s="102"/>
    </row>
    <row r="1237" spans="6:6" x14ac:dyDescent="0.25">
      <c r="F1237" s="102"/>
    </row>
    <row r="1238" spans="6:6" x14ac:dyDescent="0.25">
      <c r="F1238" s="102"/>
    </row>
    <row r="1239" spans="6:6" x14ac:dyDescent="0.25">
      <c r="F1239" s="102"/>
    </row>
    <row r="1240" spans="6:6" x14ac:dyDescent="0.25">
      <c r="F1240" s="102"/>
    </row>
    <row r="1241" spans="6:6" x14ac:dyDescent="0.25">
      <c r="F1241" s="102"/>
    </row>
    <row r="1242" spans="6:6" x14ac:dyDescent="0.25">
      <c r="F1242" s="102"/>
    </row>
    <row r="1243" spans="6:6" x14ac:dyDescent="0.25">
      <c r="F1243" s="102"/>
    </row>
    <row r="1244" spans="6:6" x14ac:dyDescent="0.25">
      <c r="F1244" s="102"/>
    </row>
    <row r="1245" spans="6:6" x14ac:dyDescent="0.25">
      <c r="F1245" s="102"/>
    </row>
    <row r="1246" spans="6:6" x14ac:dyDescent="0.25">
      <c r="F1246" s="102"/>
    </row>
    <row r="1247" spans="6:6" x14ac:dyDescent="0.25">
      <c r="F1247" s="102"/>
    </row>
    <row r="1248" spans="6:6" x14ac:dyDescent="0.25">
      <c r="F1248" s="102"/>
    </row>
    <row r="1249" spans="6:6" x14ac:dyDescent="0.25">
      <c r="F1249" s="102"/>
    </row>
    <row r="1250" spans="6:6" x14ac:dyDescent="0.25">
      <c r="F1250" s="103"/>
    </row>
    <row r="1251" spans="6:6" x14ac:dyDescent="0.25">
      <c r="F1251" s="102"/>
    </row>
    <row r="1252" spans="6:6" x14ac:dyDescent="0.25">
      <c r="F1252" s="102"/>
    </row>
    <row r="1253" spans="6:6" x14ac:dyDescent="0.25">
      <c r="F1253" s="102"/>
    </row>
    <row r="1254" spans="6:6" x14ac:dyDescent="0.25">
      <c r="F1254" s="102"/>
    </row>
    <row r="1255" spans="6:6" x14ac:dyDescent="0.25">
      <c r="F1255" s="102"/>
    </row>
    <row r="1256" spans="6:6" x14ac:dyDescent="0.25">
      <c r="F1256" s="102"/>
    </row>
    <row r="1257" spans="6:6" x14ac:dyDescent="0.25">
      <c r="F1257" s="102"/>
    </row>
    <row r="1258" spans="6:6" x14ac:dyDescent="0.25">
      <c r="F1258" s="102"/>
    </row>
    <row r="1259" spans="6:6" x14ac:dyDescent="0.25">
      <c r="F1259" s="102"/>
    </row>
    <row r="1260" spans="6:6" x14ac:dyDescent="0.25">
      <c r="F1260" s="102"/>
    </row>
    <row r="1261" spans="6:6" x14ac:dyDescent="0.25">
      <c r="F1261" s="102"/>
    </row>
    <row r="1262" spans="6:6" x14ac:dyDescent="0.25">
      <c r="F1262" s="102"/>
    </row>
    <row r="1263" spans="6:6" x14ac:dyDescent="0.25">
      <c r="F1263" s="102"/>
    </row>
    <row r="1264" spans="6:6" x14ac:dyDescent="0.25">
      <c r="F1264" s="102"/>
    </row>
    <row r="1265" spans="6:6" x14ac:dyDescent="0.25">
      <c r="F1265" s="102"/>
    </row>
    <row r="1266" spans="6:6" x14ac:dyDescent="0.25">
      <c r="F1266" s="102"/>
    </row>
    <row r="1267" spans="6:6" x14ac:dyDescent="0.25">
      <c r="F1267" s="102"/>
    </row>
    <row r="1268" spans="6:6" x14ac:dyDescent="0.25">
      <c r="F1268" s="102"/>
    </row>
    <row r="1269" spans="6:6" x14ac:dyDescent="0.25">
      <c r="F1269" s="102"/>
    </row>
    <row r="1270" spans="6:6" x14ac:dyDescent="0.25">
      <c r="F1270" s="102"/>
    </row>
    <row r="1271" spans="6:6" x14ac:dyDescent="0.25">
      <c r="F1271" s="102"/>
    </row>
    <row r="1272" spans="6:6" x14ac:dyDescent="0.25">
      <c r="F1272" s="102"/>
    </row>
    <row r="1273" spans="6:6" x14ac:dyDescent="0.25">
      <c r="F1273" s="102"/>
    </row>
    <row r="1274" spans="6:6" x14ac:dyDescent="0.25">
      <c r="F1274" s="102"/>
    </row>
    <row r="1275" spans="6:6" x14ac:dyDescent="0.25">
      <c r="F1275" s="102"/>
    </row>
    <row r="1276" spans="6:6" x14ac:dyDescent="0.25">
      <c r="F1276" s="102"/>
    </row>
    <row r="1277" spans="6:6" x14ac:dyDescent="0.25">
      <c r="F1277" s="102"/>
    </row>
    <row r="1278" spans="6:6" x14ac:dyDescent="0.25">
      <c r="F1278" s="102"/>
    </row>
    <row r="1279" spans="6:6" x14ac:dyDescent="0.25">
      <c r="F1279" s="102"/>
    </row>
    <row r="1280" spans="6:6" x14ac:dyDescent="0.25">
      <c r="F1280" s="102"/>
    </row>
    <row r="1281" spans="6:6" x14ac:dyDescent="0.25">
      <c r="F1281" s="103"/>
    </row>
    <row r="1282" spans="6:6" x14ac:dyDescent="0.25">
      <c r="F1282" s="102"/>
    </row>
    <row r="1283" spans="6:6" x14ac:dyDescent="0.25">
      <c r="F1283" s="102"/>
    </row>
    <row r="1284" spans="6:6" x14ac:dyDescent="0.25">
      <c r="F1284" s="102"/>
    </row>
    <row r="1285" spans="6:6" x14ac:dyDescent="0.25">
      <c r="F1285" s="102"/>
    </row>
    <row r="1286" spans="6:6" x14ac:dyDescent="0.25">
      <c r="F1286" s="102"/>
    </row>
    <row r="1287" spans="6:6" x14ac:dyDescent="0.25">
      <c r="F1287" s="102"/>
    </row>
    <row r="1288" spans="6:6" x14ac:dyDescent="0.25">
      <c r="F1288" s="103"/>
    </row>
    <row r="1289" spans="6:6" x14ac:dyDescent="0.25">
      <c r="F1289" s="102"/>
    </row>
    <row r="1290" spans="6:6" x14ac:dyDescent="0.25">
      <c r="F1290" s="102"/>
    </row>
    <row r="1291" spans="6:6" x14ac:dyDescent="0.25">
      <c r="F1291" s="102"/>
    </row>
    <row r="1292" spans="6:6" x14ac:dyDescent="0.25">
      <c r="F1292" s="102"/>
    </row>
    <row r="1293" spans="6:6" x14ac:dyDescent="0.25">
      <c r="F1293" s="102"/>
    </row>
    <row r="1294" spans="6:6" x14ac:dyDescent="0.25">
      <c r="F1294" s="102"/>
    </row>
    <row r="1295" spans="6:6" x14ac:dyDescent="0.25">
      <c r="F1295" s="102"/>
    </row>
    <row r="1296" spans="6:6" x14ac:dyDescent="0.25">
      <c r="F1296" s="102"/>
    </row>
    <row r="1297" spans="6:6" x14ac:dyDescent="0.25">
      <c r="F1297" s="102"/>
    </row>
    <row r="1298" spans="6:6" x14ac:dyDescent="0.25">
      <c r="F1298" s="102"/>
    </row>
    <row r="1299" spans="6:6" x14ac:dyDescent="0.25">
      <c r="F1299" s="102"/>
    </row>
    <row r="1300" spans="6:6" x14ac:dyDescent="0.25">
      <c r="F1300" s="102"/>
    </row>
    <row r="1301" spans="6:6" x14ac:dyDescent="0.25">
      <c r="F1301" s="102"/>
    </row>
    <row r="1302" spans="6:6" x14ac:dyDescent="0.25">
      <c r="F1302" s="102"/>
    </row>
    <row r="1303" spans="6:6" x14ac:dyDescent="0.25">
      <c r="F1303" s="102"/>
    </row>
    <row r="1304" spans="6:6" x14ac:dyDescent="0.25">
      <c r="F1304" s="102"/>
    </row>
    <row r="1305" spans="6:6" x14ac:dyDescent="0.25">
      <c r="F1305" s="102"/>
    </row>
    <row r="1306" spans="6:6" x14ac:dyDescent="0.25">
      <c r="F1306" s="102"/>
    </row>
    <row r="1307" spans="6:6" x14ac:dyDescent="0.25">
      <c r="F1307" s="102"/>
    </row>
    <row r="1308" spans="6:6" x14ac:dyDescent="0.25">
      <c r="F1308" s="102"/>
    </row>
    <row r="1309" spans="6:6" x14ac:dyDescent="0.25">
      <c r="F1309" s="102"/>
    </row>
    <row r="1310" spans="6:6" x14ac:dyDescent="0.25">
      <c r="F1310" s="102"/>
    </row>
    <row r="1311" spans="6:6" x14ac:dyDescent="0.25">
      <c r="F1311" s="102"/>
    </row>
    <row r="1312" spans="6:6" x14ac:dyDescent="0.25">
      <c r="F1312" s="102"/>
    </row>
    <row r="1313" spans="6:6" x14ac:dyDescent="0.25">
      <c r="F1313" s="102"/>
    </row>
    <row r="1314" spans="6:6" x14ac:dyDescent="0.25">
      <c r="F1314" s="102"/>
    </row>
    <row r="1315" spans="6:6" x14ac:dyDescent="0.25">
      <c r="F1315" s="102"/>
    </row>
    <row r="1316" spans="6:6" x14ac:dyDescent="0.25">
      <c r="F1316" s="102"/>
    </row>
    <row r="1317" spans="6:6" x14ac:dyDescent="0.25">
      <c r="F1317" s="102"/>
    </row>
    <row r="1318" spans="6:6" x14ac:dyDescent="0.25">
      <c r="F1318" s="102"/>
    </row>
    <row r="1319" spans="6:6" x14ac:dyDescent="0.25">
      <c r="F1319" s="102"/>
    </row>
    <row r="1320" spans="6:6" x14ac:dyDescent="0.25">
      <c r="F1320" s="102"/>
    </row>
    <row r="1321" spans="6:6" x14ac:dyDescent="0.25">
      <c r="F1321" s="102"/>
    </row>
    <row r="1322" spans="6:6" x14ac:dyDescent="0.25">
      <c r="F1322" s="102"/>
    </row>
    <row r="1323" spans="6:6" x14ac:dyDescent="0.25">
      <c r="F1323" s="102"/>
    </row>
    <row r="1324" spans="6:6" x14ac:dyDescent="0.25">
      <c r="F1324" s="102"/>
    </row>
    <row r="1325" spans="6:6" x14ac:dyDescent="0.25">
      <c r="F1325" s="102"/>
    </row>
    <row r="1326" spans="6:6" x14ac:dyDescent="0.25">
      <c r="F1326" s="102"/>
    </row>
    <row r="1327" spans="6:6" x14ac:dyDescent="0.25">
      <c r="F1327" s="102"/>
    </row>
    <row r="1328" spans="6:6" x14ac:dyDescent="0.25">
      <c r="F1328" s="102"/>
    </row>
    <row r="1329" spans="6:6" x14ac:dyDescent="0.25">
      <c r="F1329" s="102"/>
    </row>
    <row r="1330" spans="6:6" x14ac:dyDescent="0.25">
      <c r="F1330" s="102"/>
    </row>
    <row r="1331" spans="6:6" x14ac:dyDescent="0.25">
      <c r="F1331" s="102"/>
    </row>
    <row r="1332" spans="6:6" x14ac:dyDescent="0.25">
      <c r="F1332" s="102"/>
    </row>
    <row r="1333" spans="6:6" x14ac:dyDescent="0.25">
      <c r="F1333" s="102"/>
    </row>
    <row r="1334" spans="6:6" x14ac:dyDescent="0.25">
      <c r="F1334" s="103"/>
    </row>
    <row r="1335" spans="6:6" x14ac:dyDescent="0.25">
      <c r="F1335" s="102"/>
    </row>
    <row r="1336" spans="6:6" x14ac:dyDescent="0.25">
      <c r="F1336" s="102"/>
    </row>
    <row r="1337" spans="6:6" x14ac:dyDescent="0.25">
      <c r="F1337" s="103"/>
    </row>
    <row r="1338" spans="6:6" x14ac:dyDescent="0.25">
      <c r="F1338" s="103"/>
    </row>
    <row r="1339" spans="6:6" x14ac:dyDescent="0.25">
      <c r="F1339" s="103"/>
    </row>
    <row r="1340" spans="6:6" x14ac:dyDescent="0.25">
      <c r="F1340" s="102"/>
    </row>
    <row r="1341" spans="6:6" x14ac:dyDescent="0.25">
      <c r="F1341" s="102"/>
    </row>
    <row r="1342" spans="6:6" x14ac:dyDescent="0.25">
      <c r="F1342" s="102"/>
    </row>
    <row r="1343" spans="6:6" x14ac:dyDescent="0.25">
      <c r="F1343" s="102"/>
    </row>
    <row r="1344" spans="6:6" x14ac:dyDescent="0.25">
      <c r="F1344" s="102"/>
    </row>
    <row r="1345" spans="6:6" x14ac:dyDescent="0.25">
      <c r="F1345" s="103"/>
    </row>
    <row r="1346" spans="6:6" x14ac:dyDescent="0.25">
      <c r="F1346" s="102"/>
    </row>
    <row r="1347" spans="6:6" x14ac:dyDescent="0.25">
      <c r="F1347" s="102"/>
    </row>
    <row r="1348" spans="6:6" x14ac:dyDescent="0.25">
      <c r="F1348" s="102"/>
    </row>
    <row r="1349" spans="6:6" x14ac:dyDescent="0.25">
      <c r="F1349" s="102"/>
    </row>
    <row r="1350" spans="6:6" x14ac:dyDescent="0.25">
      <c r="F1350" s="102"/>
    </row>
    <row r="1351" spans="6:6" x14ac:dyDescent="0.25">
      <c r="F1351" s="102"/>
    </row>
    <row r="1352" spans="6:6" x14ac:dyDescent="0.25">
      <c r="F1352" s="102"/>
    </row>
    <row r="1353" spans="6:6" x14ac:dyDescent="0.25">
      <c r="F1353" s="102"/>
    </row>
    <row r="1354" spans="6:6" x14ac:dyDescent="0.25">
      <c r="F1354" s="102"/>
    </row>
    <row r="1355" spans="6:6" x14ac:dyDescent="0.25">
      <c r="F1355" s="102"/>
    </row>
    <row r="1356" spans="6:6" x14ac:dyDescent="0.25">
      <c r="F1356" s="102"/>
    </row>
    <row r="1357" spans="6:6" x14ac:dyDescent="0.25">
      <c r="F1357" s="102"/>
    </row>
    <row r="1358" spans="6:6" x14ac:dyDescent="0.25">
      <c r="F1358" s="102"/>
    </row>
    <row r="1359" spans="6:6" x14ac:dyDescent="0.25">
      <c r="F1359" s="102"/>
    </row>
    <row r="1360" spans="6:6" x14ac:dyDescent="0.25">
      <c r="F1360" s="102"/>
    </row>
    <row r="1361" spans="6:6" x14ac:dyDescent="0.25">
      <c r="F1361" s="102"/>
    </row>
    <row r="1362" spans="6:6" x14ac:dyDescent="0.25">
      <c r="F1362" s="102"/>
    </row>
    <row r="1363" spans="6:6" x14ac:dyDescent="0.25">
      <c r="F1363" s="102"/>
    </row>
    <row r="1364" spans="6:6" x14ac:dyDescent="0.25">
      <c r="F1364" s="102"/>
    </row>
    <row r="1365" spans="6:6" x14ac:dyDescent="0.25">
      <c r="F1365" s="102"/>
    </row>
    <row r="1366" spans="6:6" x14ac:dyDescent="0.25">
      <c r="F1366" s="102"/>
    </row>
    <row r="1367" spans="6:6" x14ac:dyDescent="0.25">
      <c r="F1367" s="102"/>
    </row>
    <row r="1368" spans="6:6" x14ac:dyDescent="0.25">
      <c r="F1368" s="102"/>
    </row>
    <row r="1369" spans="6:6" x14ac:dyDescent="0.25">
      <c r="F1369" s="102"/>
    </row>
    <row r="1370" spans="6:6" x14ac:dyDescent="0.25">
      <c r="F1370" s="102"/>
    </row>
    <row r="1371" spans="6:6" x14ac:dyDescent="0.25">
      <c r="F1371" s="102"/>
    </row>
    <row r="1372" spans="6:6" x14ac:dyDescent="0.25">
      <c r="F1372" s="102"/>
    </row>
    <row r="1373" spans="6:6" x14ac:dyDescent="0.25">
      <c r="F1373" s="102"/>
    </row>
    <row r="1374" spans="6:6" x14ac:dyDescent="0.25">
      <c r="F1374" s="102"/>
    </row>
    <row r="1375" spans="6:6" x14ac:dyDescent="0.25">
      <c r="F1375" s="102"/>
    </row>
    <row r="1376" spans="6:6" x14ac:dyDescent="0.25">
      <c r="F1376" s="102"/>
    </row>
    <row r="1377" spans="6:6" x14ac:dyDescent="0.25">
      <c r="F1377" s="102"/>
    </row>
    <row r="1378" spans="6:6" x14ac:dyDescent="0.25">
      <c r="F1378" s="102"/>
    </row>
    <row r="1379" spans="6:6" x14ac:dyDescent="0.25">
      <c r="F1379" s="102"/>
    </row>
    <row r="1380" spans="6:6" x14ac:dyDescent="0.25">
      <c r="F1380" s="102"/>
    </row>
    <row r="1381" spans="6:6" x14ac:dyDescent="0.25">
      <c r="F1381" s="102"/>
    </row>
    <row r="1382" spans="6:6" x14ac:dyDescent="0.25">
      <c r="F1382" s="102"/>
    </row>
    <row r="1383" spans="6:6" x14ac:dyDescent="0.25">
      <c r="F1383" s="102"/>
    </row>
    <row r="1384" spans="6:6" x14ac:dyDescent="0.25">
      <c r="F1384" s="102"/>
    </row>
    <row r="1385" spans="6:6" x14ac:dyDescent="0.25">
      <c r="F1385" s="102"/>
    </row>
    <row r="1386" spans="6:6" x14ac:dyDescent="0.25">
      <c r="F1386" s="102"/>
    </row>
    <row r="1387" spans="6:6" x14ac:dyDescent="0.25">
      <c r="F1387" s="102"/>
    </row>
    <row r="1388" spans="6:6" x14ac:dyDescent="0.25">
      <c r="F1388" s="102"/>
    </row>
    <row r="1389" spans="6:6" x14ac:dyDescent="0.25">
      <c r="F1389" s="102"/>
    </row>
    <row r="1390" spans="6:6" x14ac:dyDescent="0.25">
      <c r="F1390" s="102"/>
    </row>
    <row r="1391" spans="6:6" x14ac:dyDescent="0.25">
      <c r="F1391" s="102"/>
    </row>
    <row r="1392" spans="6:6" x14ac:dyDescent="0.25">
      <c r="F1392" s="102"/>
    </row>
    <row r="1393" spans="6:6" x14ac:dyDescent="0.25">
      <c r="F1393" s="102"/>
    </row>
    <row r="1394" spans="6:6" x14ac:dyDescent="0.25">
      <c r="F1394" s="102"/>
    </row>
    <row r="1395" spans="6:6" x14ac:dyDescent="0.25">
      <c r="F1395" s="102"/>
    </row>
    <row r="1396" spans="6:6" x14ac:dyDescent="0.25">
      <c r="F1396" s="102"/>
    </row>
    <row r="1397" spans="6:6" x14ac:dyDescent="0.25">
      <c r="F1397" s="102"/>
    </row>
    <row r="1398" spans="6:6" x14ac:dyDescent="0.25">
      <c r="F1398" s="102"/>
    </row>
    <row r="1399" spans="6:6" x14ac:dyDescent="0.25">
      <c r="F1399" s="102"/>
    </row>
    <row r="1400" spans="6:6" x14ac:dyDescent="0.25">
      <c r="F1400" s="102"/>
    </row>
    <row r="1401" spans="6:6" x14ac:dyDescent="0.25">
      <c r="F1401" s="102"/>
    </row>
    <row r="1402" spans="6:6" x14ac:dyDescent="0.25">
      <c r="F1402" s="102"/>
    </row>
    <row r="1403" spans="6:6" x14ac:dyDescent="0.25">
      <c r="F1403" s="102"/>
    </row>
    <row r="1404" spans="6:6" x14ac:dyDescent="0.25">
      <c r="F1404" s="102"/>
    </row>
    <row r="1405" spans="6:6" x14ac:dyDescent="0.25">
      <c r="F1405" s="102"/>
    </row>
    <row r="1406" spans="6:6" x14ac:dyDescent="0.25">
      <c r="F1406" s="102"/>
    </row>
    <row r="1407" spans="6:6" x14ac:dyDescent="0.25">
      <c r="F1407" s="102"/>
    </row>
    <row r="1408" spans="6:6" x14ac:dyDescent="0.25">
      <c r="F1408" s="102"/>
    </row>
    <row r="1409" spans="6:6" x14ac:dyDescent="0.25">
      <c r="F1409" s="102"/>
    </row>
    <row r="1410" spans="6:6" x14ac:dyDescent="0.25">
      <c r="F1410" s="102"/>
    </row>
    <row r="1411" spans="6:6" x14ac:dyDescent="0.25">
      <c r="F1411" s="102"/>
    </row>
    <row r="1412" spans="6:6" x14ac:dyDescent="0.25">
      <c r="F1412" s="102"/>
    </row>
    <row r="1413" spans="6:6" x14ac:dyDescent="0.25">
      <c r="F1413" s="102"/>
    </row>
    <row r="1414" spans="6:6" x14ac:dyDescent="0.25">
      <c r="F1414" s="102"/>
    </row>
    <row r="1415" spans="6:6" x14ac:dyDescent="0.25">
      <c r="F1415" s="102"/>
    </row>
    <row r="1416" spans="6:6" x14ac:dyDescent="0.25">
      <c r="F1416" s="102"/>
    </row>
    <row r="1417" spans="6:6" x14ac:dyDescent="0.25">
      <c r="F1417" s="102"/>
    </row>
    <row r="1418" spans="6:6" x14ac:dyDescent="0.25">
      <c r="F1418" s="102"/>
    </row>
    <row r="1419" spans="6:6" x14ac:dyDescent="0.25">
      <c r="F1419" s="102"/>
    </row>
    <row r="1420" spans="6:6" x14ac:dyDescent="0.25">
      <c r="F1420" s="102"/>
    </row>
    <row r="1421" spans="6:6" x14ac:dyDescent="0.25">
      <c r="F1421" s="102"/>
    </row>
    <row r="1422" spans="6:6" x14ac:dyDescent="0.25">
      <c r="F1422" s="102"/>
    </row>
    <row r="1423" spans="6:6" x14ac:dyDescent="0.25">
      <c r="F1423" s="103"/>
    </row>
    <row r="1424" spans="6:6" x14ac:dyDescent="0.25">
      <c r="F1424" s="103"/>
    </row>
    <row r="1425" spans="6:6" x14ac:dyDescent="0.25">
      <c r="F1425" s="103"/>
    </row>
    <row r="1426" spans="6:6" x14ac:dyDescent="0.25">
      <c r="F1426" s="103"/>
    </row>
    <row r="1427" spans="6:6" x14ac:dyDescent="0.25">
      <c r="F1427" s="102"/>
    </row>
    <row r="1428" spans="6:6" x14ac:dyDescent="0.25">
      <c r="F1428" s="102"/>
    </row>
    <row r="1429" spans="6:6" x14ac:dyDescent="0.25">
      <c r="F1429" s="102"/>
    </row>
    <row r="1430" spans="6:6" x14ac:dyDescent="0.25">
      <c r="F1430" s="102"/>
    </row>
    <row r="1431" spans="6:6" x14ac:dyDescent="0.25">
      <c r="F1431" s="102"/>
    </row>
    <row r="1432" spans="6:6" x14ac:dyDescent="0.25">
      <c r="F1432" s="102"/>
    </row>
    <row r="1433" spans="6:6" x14ac:dyDescent="0.25">
      <c r="F1433" s="102"/>
    </row>
    <row r="1434" spans="6:6" x14ac:dyDescent="0.25">
      <c r="F1434" s="102"/>
    </row>
    <row r="1435" spans="6:6" x14ac:dyDescent="0.25">
      <c r="F1435" s="102"/>
    </row>
    <row r="1436" spans="6:6" x14ac:dyDescent="0.25">
      <c r="F1436" s="102"/>
    </row>
    <row r="1437" spans="6:6" x14ac:dyDescent="0.25">
      <c r="F1437" s="102"/>
    </row>
    <row r="1438" spans="6:6" x14ac:dyDescent="0.25">
      <c r="F1438" s="102"/>
    </row>
    <row r="1439" spans="6:6" x14ac:dyDescent="0.25">
      <c r="F1439" s="102"/>
    </row>
    <row r="1440" spans="6:6" x14ac:dyDescent="0.25">
      <c r="F1440" s="102"/>
    </row>
    <row r="1441" spans="6:6" x14ac:dyDescent="0.25">
      <c r="F1441" s="102"/>
    </row>
    <row r="1442" spans="6:6" x14ac:dyDescent="0.25">
      <c r="F1442" s="102"/>
    </row>
    <row r="1443" spans="6:6" x14ac:dyDescent="0.25">
      <c r="F1443" s="102"/>
    </row>
    <row r="1444" spans="6:6" x14ac:dyDescent="0.25">
      <c r="F1444" s="102"/>
    </row>
    <row r="1445" spans="6:6" x14ac:dyDescent="0.25">
      <c r="F1445" s="102"/>
    </row>
    <row r="1446" spans="6:6" x14ac:dyDescent="0.25">
      <c r="F1446" s="102"/>
    </row>
    <row r="1447" spans="6:6" x14ac:dyDescent="0.25">
      <c r="F1447" s="102"/>
    </row>
    <row r="1448" spans="6:6" x14ac:dyDescent="0.25">
      <c r="F1448" s="102"/>
    </row>
    <row r="1449" spans="6:6" x14ac:dyDescent="0.25">
      <c r="F1449" s="102"/>
    </row>
    <row r="1450" spans="6:6" x14ac:dyDescent="0.25">
      <c r="F1450" s="102"/>
    </row>
    <row r="1451" spans="6:6" x14ac:dyDescent="0.25">
      <c r="F1451" s="102"/>
    </row>
    <row r="1452" spans="6:6" x14ac:dyDescent="0.25">
      <c r="F1452" s="102"/>
    </row>
    <row r="1453" spans="6:6" x14ac:dyDescent="0.25">
      <c r="F1453" s="102"/>
    </row>
    <row r="1454" spans="6:6" x14ac:dyDescent="0.25">
      <c r="F1454" s="102"/>
    </row>
    <row r="1455" spans="6:6" x14ac:dyDescent="0.25">
      <c r="F1455" s="103"/>
    </row>
    <row r="1456" spans="6:6" x14ac:dyDescent="0.25">
      <c r="F1456" s="102"/>
    </row>
    <row r="1457" spans="6:6" x14ac:dyDescent="0.25">
      <c r="F1457" s="103"/>
    </row>
    <row r="1458" spans="6:6" x14ac:dyDescent="0.25">
      <c r="F1458" s="102"/>
    </row>
    <row r="1459" spans="6:6" x14ac:dyDescent="0.25">
      <c r="F1459" s="102"/>
    </row>
    <row r="1460" spans="6:6" x14ac:dyDescent="0.25">
      <c r="F1460" s="102"/>
    </row>
    <row r="1461" spans="6:6" x14ac:dyDescent="0.25">
      <c r="F1461" s="102"/>
    </row>
    <row r="1462" spans="6:6" x14ac:dyDescent="0.25">
      <c r="F1462" s="102"/>
    </row>
    <row r="1463" spans="6:6" x14ac:dyDescent="0.25">
      <c r="F1463" s="102"/>
    </row>
    <row r="1464" spans="6:6" x14ac:dyDescent="0.25">
      <c r="F1464" s="102"/>
    </row>
    <row r="1465" spans="6:6" x14ac:dyDescent="0.25">
      <c r="F1465" s="102"/>
    </row>
    <row r="1466" spans="6:6" x14ac:dyDescent="0.25">
      <c r="F1466" s="102"/>
    </row>
    <row r="1467" spans="6:6" x14ac:dyDescent="0.25">
      <c r="F1467" s="102"/>
    </row>
    <row r="1468" spans="6:6" x14ac:dyDescent="0.25">
      <c r="F1468" s="102"/>
    </row>
    <row r="1469" spans="6:6" x14ac:dyDescent="0.25">
      <c r="F1469" s="102"/>
    </row>
    <row r="1470" spans="6:6" x14ac:dyDescent="0.25">
      <c r="F1470" s="102"/>
    </row>
    <row r="1471" spans="6:6" x14ac:dyDescent="0.25">
      <c r="F1471" s="102"/>
    </row>
    <row r="1472" spans="6:6" x14ac:dyDescent="0.25">
      <c r="F1472" s="102"/>
    </row>
    <row r="1473" spans="6:6" x14ac:dyDescent="0.25">
      <c r="F1473" s="102"/>
    </row>
    <row r="1474" spans="6:6" x14ac:dyDescent="0.25">
      <c r="F1474" s="102"/>
    </row>
    <row r="1475" spans="6:6" x14ac:dyDescent="0.25">
      <c r="F1475" s="102"/>
    </row>
    <row r="1476" spans="6:6" x14ac:dyDescent="0.25">
      <c r="F1476" s="102"/>
    </row>
    <row r="1477" spans="6:6" x14ac:dyDescent="0.25">
      <c r="F1477" s="102"/>
    </row>
    <row r="1478" spans="6:6" x14ac:dyDescent="0.25">
      <c r="F1478" s="102"/>
    </row>
    <row r="1479" spans="6:6" x14ac:dyDescent="0.25">
      <c r="F1479" s="102"/>
    </row>
    <row r="1480" spans="6:6" x14ac:dyDescent="0.25">
      <c r="F1480" s="102"/>
    </row>
    <row r="1481" spans="6:6" x14ac:dyDescent="0.25">
      <c r="F1481" s="103"/>
    </row>
    <row r="1482" spans="6:6" x14ac:dyDescent="0.25">
      <c r="F1482" s="102"/>
    </row>
    <row r="1483" spans="6:6" x14ac:dyDescent="0.25">
      <c r="F1483" s="102"/>
    </row>
    <row r="1484" spans="6:6" x14ac:dyDescent="0.25">
      <c r="F1484" s="102"/>
    </row>
    <row r="1485" spans="6:6" x14ac:dyDescent="0.25">
      <c r="F1485" s="102"/>
    </row>
    <row r="1486" spans="6:6" x14ac:dyDescent="0.25">
      <c r="F1486" s="102"/>
    </row>
    <row r="1487" spans="6:6" x14ac:dyDescent="0.25">
      <c r="F1487" s="102"/>
    </row>
    <row r="1488" spans="6:6" x14ac:dyDescent="0.25">
      <c r="F1488" s="102"/>
    </row>
    <row r="1489" spans="6:6" x14ac:dyDescent="0.25">
      <c r="F1489" s="102"/>
    </row>
    <row r="1490" spans="6:6" x14ac:dyDescent="0.25">
      <c r="F1490" s="102"/>
    </row>
    <row r="1491" spans="6:6" x14ac:dyDescent="0.25">
      <c r="F1491" s="102"/>
    </row>
    <row r="1492" spans="6:6" x14ac:dyDescent="0.25">
      <c r="F1492" s="102"/>
    </row>
    <row r="1493" spans="6:6" x14ac:dyDescent="0.25">
      <c r="F1493" s="102"/>
    </row>
    <row r="1494" spans="6:6" x14ac:dyDescent="0.25">
      <c r="F1494" s="103"/>
    </row>
    <row r="1495" spans="6:6" x14ac:dyDescent="0.25">
      <c r="F1495" s="103"/>
    </row>
    <row r="1496" spans="6:6" x14ac:dyDescent="0.25">
      <c r="F1496" s="102"/>
    </row>
    <row r="1497" spans="6:6" x14ac:dyDescent="0.25">
      <c r="F1497" s="103"/>
    </row>
    <row r="1498" spans="6:6" x14ac:dyDescent="0.25">
      <c r="F1498" s="103"/>
    </row>
    <row r="1499" spans="6:6" x14ac:dyDescent="0.25">
      <c r="F1499" s="102"/>
    </row>
    <row r="1500" spans="6:6" x14ac:dyDescent="0.25">
      <c r="F1500" s="102"/>
    </row>
    <row r="1501" spans="6:6" x14ac:dyDescent="0.25">
      <c r="F1501" s="102"/>
    </row>
    <row r="1502" spans="6:6" x14ac:dyDescent="0.25">
      <c r="F1502" s="102"/>
    </row>
    <row r="1503" spans="6:6" x14ac:dyDescent="0.25">
      <c r="F1503" s="102"/>
    </row>
    <row r="1504" spans="6:6" x14ac:dyDescent="0.25">
      <c r="F1504" s="102"/>
    </row>
    <row r="1505" spans="6:6" x14ac:dyDescent="0.25">
      <c r="F1505" s="102"/>
    </row>
    <row r="1506" spans="6:6" x14ac:dyDescent="0.25">
      <c r="F1506" s="102"/>
    </row>
    <row r="1507" spans="6:6" x14ac:dyDescent="0.25">
      <c r="F1507" s="102"/>
    </row>
    <row r="1508" spans="6:6" x14ac:dyDescent="0.25">
      <c r="F1508" s="102"/>
    </row>
    <row r="1509" spans="6:6" x14ac:dyDescent="0.25">
      <c r="F1509" s="102"/>
    </row>
    <row r="1510" spans="6:6" x14ac:dyDescent="0.25">
      <c r="F1510" s="102"/>
    </row>
    <row r="1511" spans="6:6" x14ac:dyDescent="0.25">
      <c r="F1511" s="102"/>
    </row>
    <row r="1512" spans="6:6" x14ac:dyDescent="0.25">
      <c r="F1512" s="102"/>
    </row>
    <row r="1513" spans="6:6" x14ac:dyDescent="0.25">
      <c r="F1513" s="102"/>
    </row>
    <row r="1514" spans="6:6" x14ac:dyDescent="0.25">
      <c r="F1514" s="102"/>
    </row>
    <row r="1515" spans="6:6" x14ac:dyDescent="0.25">
      <c r="F1515" s="102"/>
    </row>
    <row r="1516" spans="6:6" x14ac:dyDescent="0.25">
      <c r="F1516" s="102"/>
    </row>
    <row r="1517" spans="6:6" x14ac:dyDescent="0.25">
      <c r="F1517" s="102"/>
    </row>
    <row r="1518" spans="6:6" x14ac:dyDescent="0.25">
      <c r="F1518" s="102"/>
    </row>
    <row r="1519" spans="6:6" x14ac:dyDescent="0.25">
      <c r="F1519" s="102"/>
    </row>
    <row r="1520" spans="6:6" x14ac:dyDescent="0.25">
      <c r="F1520" s="102"/>
    </row>
    <row r="1521" spans="6:6" x14ac:dyDescent="0.25">
      <c r="F1521" s="102"/>
    </row>
    <row r="1522" spans="6:6" x14ac:dyDescent="0.25">
      <c r="F1522" s="102"/>
    </row>
    <row r="1523" spans="6:6" x14ac:dyDescent="0.25">
      <c r="F1523" s="102"/>
    </row>
    <row r="1524" spans="6:6" x14ac:dyDescent="0.25">
      <c r="F1524" s="103"/>
    </row>
    <row r="1525" spans="6:6" x14ac:dyDescent="0.25">
      <c r="F1525" s="103"/>
    </row>
    <row r="1526" spans="6:6" x14ac:dyDescent="0.25">
      <c r="F1526" s="103"/>
    </row>
    <row r="1527" spans="6:6" x14ac:dyDescent="0.25">
      <c r="F1527" s="103"/>
    </row>
    <row r="1528" spans="6:6" x14ac:dyDescent="0.25">
      <c r="F1528" s="103"/>
    </row>
    <row r="1529" spans="6:6" x14ac:dyDescent="0.25">
      <c r="F1529" s="103"/>
    </row>
    <row r="1530" spans="6:6" x14ac:dyDescent="0.25">
      <c r="F1530" s="103"/>
    </row>
    <row r="1531" spans="6:6" x14ac:dyDescent="0.25">
      <c r="F1531" s="103"/>
    </row>
    <row r="1532" spans="6:6" x14ac:dyDescent="0.25">
      <c r="F1532" s="103"/>
    </row>
    <row r="1533" spans="6:6" x14ac:dyDescent="0.25">
      <c r="F1533" s="103"/>
    </row>
    <row r="1534" spans="6:6" x14ac:dyDescent="0.25">
      <c r="F1534" s="103"/>
    </row>
    <row r="1535" spans="6:6" x14ac:dyDescent="0.25">
      <c r="F1535" s="103"/>
    </row>
    <row r="1536" spans="6:6" x14ac:dyDescent="0.25">
      <c r="F1536" s="103"/>
    </row>
    <row r="1537" spans="6:6" x14ac:dyDescent="0.25">
      <c r="F1537" s="103"/>
    </row>
    <row r="1538" spans="6:6" x14ac:dyDescent="0.25">
      <c r="F1538" s="102"/>
    </row>
    <row r="1539" spans="6:6" x14ac:dyDescent="0.25">
      <c r="F1539" s="102"/>
    </row>
    <row r="1540" spans="6:6" x14ac:dyDescent="0.25">
      <c r="F1540" s="102"/>
    </row>
    <row r="1541" spans="6:6" x14ac:dyDescent="0.25">
      <c r="F1541" s="102"/>
    </row>
    <row r="1542" spans="6:6" x14ac:dyDescent="0.25">
      <c r="F1542" s="102"/>
    </row>
    <row r="1543" spans="6:6" x14ac:dyDescent="0.25">
      <c r="F1543" s="102"/>
    </row>
    <row r="1544" spans="6:6" x14ac:dyDescent="0.25">
      <c r="F1544" s="102"/>
    </row>
    <row r="1545" spans="6:6" x14ac:dyDescent="0.25">
      <c r="F1545" s="102"/>
    </row>
    <row r="1546" spans="6:6" x14ac:dyDescent="0.25">
      <c r="F1546" s="102"/>
    </row>
    <row r="1547" spans="6:6" x14ac:dyDescent="0.25">
      <c r="F1547" s="102"/>
    </row>
    <row r="1548" spans="6:6" x14ac:dyDescent="0.25">
      <c r="F1548" s="102"/>
    </row>
    <row r="1549" spans="6:6" x14ac:dyDescent="0.25">
      <c r="F1549" s="102"/>
    </row>
    <row r="1550" spans="6:6" x14ac:dyDescent="0.25">
      <c r="F1550" s="102"/>
    </row>
    <row r="1551" spans="6:6" x14ac:dyDescent="0.25">
      <c r="F1551" s="102"/>
    </row>
    <row r="1552" spans="6:6" x14ac:dyDescent="0.25">
      <c r="F1552" s="102"/>
    </row>
    <row r="1553" spans="6:6" x14ac:dyDescent="0.25">
      <c r="F1553" s="102"/>
    </row>
    <row r="1554" spans="6:6" x14ac:dyDescent="0.25">
      <c r="F1554" s="102"/>
    </row>
    <row r="1555" spans="6:6" x14ac:dyDescent="0.25">
      <c r="F1555" s="103"/>
    </row>
    <row r="1556" spans="6:6" x14ac:dyDescent="0.25">
      <c r="F1556" s="102"/>
    </row>
    <row r="1557" spans="6:6" x14ac:dyDescent="0.25">
      <c r="F1557" s="102"/>
    </row>
    <row r="1558" spans="6:6" x14ac:dyDescent="0.25">
      <c r="F1558" s="102"/>
    </row>
    <row r="1559" spans="6:6" x14ac:dyDescent="0.25">
      <c r="F1559" s="102"/>
    </row>
    <row r="1560" spans="6:6" x14ac:dyDescent="0.25">
      <c r="F1560" s="102"/>
    </row>
    <row r="1561" spans="6:6" x14ac:dyDescent="0.25">
      <c r="F1561" s="102"/>
    </row>
    <row r="1562" spans="6:6" x14ac:dyDescent="0.25">
      <c r="F1562" s="102"/>
    </row>
    <row r="1563" spans="6:6" x14ac:dyDescent="0.25">
      <c r="F1563" s="102"/>
    </row>
    <row r="1564" spans="6:6" x14ac:dyDescent="0.25">
      <c r="F1564" s="102"/>
    </row>
    <row r="1565" spans="6:6" x14ac:dyDescent="0.25">
      <c r="F1565" s="102"/>
    </row>
    <row r="1566" spans="6:6" x14ac:dyDescent="0.25">
      <c r="F1566" s="102"/>
    </row>
    <row r="1567" spans="6:6" x14ac:dyDescent="0.25">
      <c r="F1567" s="103"/>
    </row>
    <row r="1568" spans="6:6" x14ac:dyDescent="0.25">
      <c r="F1568" s="102"/>
    </row>
    <row r="1569" spans="6:6" x14ac:dyDescent="0.25">
      <c r="F1569" s="102"/>
    </row>
    <row r="1570" spans="6:6" x14ac:dyDescent="0.25">
      <c r="F1570" s="102"/>
    </row>
    <row r="1571" spans="6:6" x14ac:dyDescent="0.25">
      <c r="F1571" s="102"/>
    </row>
    <row r="1572" spans="6:6" x14ac:dyDescent="0.25">
      <c r="F1572" s="102"/>
    </row>
    <row r="1573" spans="6:6" x14ac:dyDescent="0.25">
      <c r="F1573" s="102"/>
    </row>
    <row r="1574" spans="6:6" x14ac:dyDescent="0.25">
      <c r="F1574" s="103"/>
    </row>
    <row r="1575" spans="6:6" x14ac:dyDescent="0.25">
      <c r="F1575" s="103"/>
    </row>
    <row r="1576" spans="6:6" x14ac:dyDescent="0.25">
      <c r="F1576" s="103"/>
    </row>
    <row r="1577" spans="6:6" x14ac:dyDescent="0.25">
      <c r="F1577" s="103"/>
    </row>
    <row r="1578" spans="6:6" x14ac:dyDescent="0.25">
      <c r="F1578" s="103"/>
    </row>
    <row r="1579" spans="6:6" x14ac:dyDescent="0.25">
      <c r="F1579" s="103"/>
    </row>
    <row r="1580" spans="6:6" x14ac:dyDescent="0.25">
      <c r="F1580" s="103"/>
    </row>
    <row r="1581" spans="6:6" x14ac:dyDescent="0.25">
      <c r="F1581" s="102"/>
    </row>
    <row r="1582" spans="6:6" x14ac:dyDescent="0.25">
      <c r="F1582" s="102"/>
    </row>
    <row r="1583" spans="6:6" x14ac:dyDescent="0.25">
      <c r="F1583" s="102"/>
    </row>
    <row r="1584" spans="6:6" x14ac:dyDescent="0.25">
      <c r="F1584" s="102"/>
    </row>
    <row r="1585" spans="6:6" x14ac:dyDescent="0.25">
      <c r="F1585" s="102"/>
    </row>
    <row r="1586" spans="6:6" x14ac:dyDescent="0.25">
      <c r="F1586" s="102"/>
    </row>
    <row r="1587" spans="6:6" x14ac:dyDescent="0.25">
      <c r="F1587" s="102"/>
    </row>
    <row r="1588" spans="6:6" x14ac:dyDescent="0.25">
      <c r="F1588" s="102"/>
    </row>
    <row r="1589" spans="6:6" x14ac:dyDescent="0.25">
      <c r="F1589" s="102"/>
    </row>
    <row r="1590" spans="6:6" x14ac:dyDescent="0.25">
      <c r="F1590" s="102"/>
    </row>
    <row r="1591" spans="6:6" x14ac:dyDescent="0.25">
      <c r="F1591" s="102"/>
    </row>
    <row r="1592" spans="6:6" x14ac:dyDescent="0.25">
      <c r="F1592" s="102"/>
    </row>
    <row r="1593" spans="6:6" x14ac:dyDescent="0.25">
      <c r="F1593" s="102"/>
    </row>
    <row r="1594" spans="6:6" x14ac:dyDescent="0.25">
      <c r="F1594" s="102"/>
    </row>
    <row r="1595" spans="6:6" x14ac:dyDescent="0.25">
      <c r="F1595" s="102"/>
    </row>
    <row r="1596" spans="6:6" x14ac:dyDescent="0.25">
      <c r="F1596" s="102"/>
    </row>
    <row r="1597" spans="6:6" x14ac:dyDescent="0.25">
      <c r="F1597" s="102"/>
    </row>
    <row r="1598" spans="6:6" x14ac:dyDescent="0.25">
      <c r="F1598" s="102"/>
    </row>
    <row r="1599" spans="6:6" x14ac:dyDescent="0.25">
      <c r="F1599" s="102"/>
    </row>
    <row r="1600" spans="6:6" x14ac:dyDescent="0.25">
      <c r="F1600" s="102"/>
    </row>
    <row r="1601" spans="6:6" x14ac:dyDescent="0.25">
      <c r="F1601" s="102"/>
    </row>
    <row r="1602" spans="6:6" x14ac:dyDescent="0.25">
      <c r="F1602" s="102"/>
    </row>
    <row r="1603" spans="6:6" x14ac:dyDescent="0.25">
      <c r="F1603" s="102"/>
    </row>
    <row r="1604" spans="6:6" x14ac:dyDescent="0.25">
      <c r="F1604" s="102"/>
    </row>
    <row r="1605" spans="6:6" x14ac:dyDescent="0.25">
      <c r="F1605" s="103"/>
    </row>
    <row r="1606" spans="6:6" x14ac:dyDescent="0.25">
      <c r="F1606" s="103"/>
    </row>
    <row r="1607" spans="6:6" x14ac:dyDescent="0.25">
      <c r="F1607" s="103"/>
    </row>
    <row r="1608" spans="6:6" x14ac:dyDescent="0.25">
      <c r="F1608" s="103"/>
    </row>
    <row r="1609" spans="6:6" x14ac:dyDescent="0.25">
      <c r="F1609" s="103"/>
    </row>
    <row r="1610" spans="6:6" x14ac:dyDescent="0.25">
      <c r="F1610" s="103"/>
    </row>
    <row r="1611" spans="6:6" x14ac:dyDescent="0.25">
      <c r="F1611" s="102"/>
    </row>
    <row r="1612" spans="6:6" x14ac:dyDescent="0.25">
      <c r="F1612" s="102"/>
    </row>
    <row r="1613" spans="6:6" x14ac:dyDescent="0.25">
      <c r="F1613" s="102"/>
    </row>
    <row r="1614" spans="6:6" x14ac:dyDescent="0.25">
      <c r="F1614" s="102"/>
    </row>
    <row r="1615" spans="6:6" x14ac:dyDescent="0.25">
      <c r="F1615" s="102"/>
    </row>
    <row r="1616" spans="6:6" x14ac:dyDescent="0.25">
      <c r="F1616" s="102"/>
    </row>
    <row r="1617" spans="6:6" x14ac:dyDescent="0.25">
      <c r="F1617" s="102"/>
    </row>
    <row r="1618" spans="6:6" x14ac:dyDescent="0.25">
      <c r="F1618" s="102"/>
    </row>
    <row r="1619" spans="6:6" x14ac:dyDescent="0.25">
      <c r="F1619" s="102"/>
    </row>
    <row r="1620" spans="6:6" x14ac:dyDescent="0.25">
      <c r="F1620" s="102"/>
    </row>
    <row r="1621" spans="6:6" x14ac:dyDescent="0.25">
      <c r="F1621" s="102"/>
    </row>
    <row r="1622" spans="6:6" x14ac:dyDescent="0.25">
      <c r="F1622" s="102"/>
    </row>
    <row r="1623" spans="6:6" x14ac:dyDescent="0.25">
      <c r="F1623" s="102"/>
    </row>
    <row r="1624" spans="6:6" x14ac:dyDescent="0.25">
      <c r="F1624" s="102"/>
    </row>
    <row r="1625" spans="6:6" x14ac:dyDescent="0.25">
      <c r="F1625" s="102"/>
    </row>
    <row r="1626" spans="6:6" x14ac:dyDescent="0.25">
      <c r="F1626" s="103"/>
    </row>
    <row r="1627" spans="6:6" x14ac:dyDescent="0.25">
      <c r="F1627" s="103"/>
    </row>
    <row r="1628" spans="6:6" x14ac:dyDescent="0.25">
      <c r="F1628" s="102"/>
    </row>
    <row r="1629" spans="6:6" x14ac:dyDescent="0.25">
      <c r="F1629" s="102"/>
    </row>
    <row r="1630" spans="6:6" x14ac:dyDescent="0.25">
      <c r="F1630" s="102"/>
    </row>
    <row r="1631" spans="6:6" x14ac:dyDescent="0.25">
      <c r="F1631" s="102"/>
    </row>
    <row r="1632" spans="6:6" x14ac:dyDescent="0.25">
      <c r="F1632" s="102"/>
    </row>
    <row r="1633" spans="6:6" x14ac:dyDescent="0.25">
      <c r="F1633" s="102"/>
    </row>
    <row r="1634" spans="6:6" x14ac:dyDescent="0.25">
      <c r="F1634" s="102"/>
    </row>
    <row r="1635" spans="6:6" x14ac:dyDescent="0.25">
      <c r="F1635" s="102"/>
    </row>
    <row r="1636" spans="6:6" x14ac:dyDescent="0.25">
      <c r="F1636" s="102"/>
    </row>
    <row r="1637" spans="6:6" x14ac:dyDescent="0.25">
      <c r="F1637" s="102"/>
    </row>
    <row r="1638" spans="6:6" x14ac:dyDescent="0.25">
      <c r="F1638" s="102"/>
    </row>
    <row r="1639" spans="6:6" x14ac:dyDescent="0.25">
      <c r="F1639" s="102"/>
    </row>
    <row r="1640" spans="6:6" x14ac:dyDescent="0.25">
      <c r="F1640" s="102"/>
    </row>
    <row r="1641" spans="6:6" x14ac:dyDescent="0.25">
      <c r="F1641" s="102"/>
    </row>
    <row r="1642" spans="6:6" x14ac:dyDescent="0.25">
      <c r="F1642" s="102"/>
    </row>
    <row r="1643" spans="6:6" x14ac:dyDescent="0.25">
      <c r="F1643" s="102"/>
    </row>
    <row r="1644" spans="6:6" x14ac:dyDescent="0.25">
      <c r="F1644" s="102"/>
    </row>
    <row r="1645" spans="6:6" x14ac:dyDescent="0.25">
      <c r="F1645" s="102"/>
    </row>
    <row r="1646" spans="6:6" x14ac:dyDescent="0.25">
      <c r="F1646" s="102"/>
    </row>
    <row r="1647" spans="6:6" x14ac:dyDescent="0.25">
      <c r="F1647" s="102"/>
    </row>
    <row r="1648" spans="6:6" x14ac:dyDescent="0.25">
      <c r="F1648" s="102"/>
    </row>
    <row r="1649" spans="6:6" x14ac:dyDescent="0.25">
      <c r="F1649" s="102"/>
    </row>
    <row r="1650" spans="6:6" x14ac:dyDescent="0.25">
      <c r="F1650" s="102"/>
    </row>
    <row r="1651" spans="6:6" x14ac:dyDescent="0.25">
      <c r="F1651" s="102"/>
    </row>
    <row r="1652" spans="6:6" x14ac:dyDescent="0.25">
      <c r="F1652" s="102"/>
    </row>
    <row r="1653" spans="6:6" x14ac:dyDescent="0.25">
      <c r="F1653" s="102"/>
    </row>
    <row r="1654" spans="6:6" x14ac:dyDescent="0.25">
      <c r="F1654" s="102"/>
    </row>
    <row r="1655" spans="6:6" x14ac:dyDescent="0.25">
      <c r="F1655" s="102"/>
    </row>
    <row r="1656" spans="6:6" x14ac:dyDescent="0.25">
      <c r="F1656" s="102"/>
    </row>
    <row r="1657" spans="6:6" x14ac:dyDescent="0.25">
      <c r="F1657" s="102"/>
    </row>
    <row r="1658" spans="6:6" x14ac:dyDescent="0.25">
      <c r="F1658" s="102"/>
    </row>
    <row r="1659" spans="6:6" x14ac:dyDescent="0.25">
      <c r="F1659" s="102"/>
    </row>
    <row r="1660" spans="6:6" x14ac:dyDescent="0.25">
      <c r="F1660" s="103"/>
    </row>
    <row r="1661" spans="6:6" x14ac:dyDescent="0.25">
      <c r="F1661" s="102"/>
    </row>
    <row r="1662" spans="6:6" x14ac:dyDescent="0.25">
      <c r="F1662" s="102"/>
    </row>
    <row r="1663" spans="6:6" x14ac:dyDescent="0.25">
      <c r="F1663" s="102"/>
    </row>
    <row r="1664" spans="6:6" x14ac:dyDescent="0.25">
      <c r="F1664" s="102"/>
    </row>
    <row r="1665" spans="6:6" x14ac:dyDescent="0.25">
      <c r="F1665" s="103"/>
    </row>
    <row r="1666" spans="6:6" x14ac:dyDescent="0.25">
      <c r="F1666" s="103"/>
    </row>
    <row r="1667" spans="6:6" x14ac:dyDescent="0.25">
      <c r="F1667" s="102"/>
    </row>
    <row r="1668" spans="6:6" x14ac:dyDescent="0.25">
      <c r="F1668" s="102"/>
    </row>
    <row r="1669" spans="6:6" x14ac:dyDescent="0.25">
      <c r="F1669" s="102"/>
    </row>
    <row r="1670" spans="6:6" x14ac:dyDescent="0.25">
      <c r="F1670" s="102"/>
    </row>
    <row r="1671" spans="6:6" x14ac:dyDescent="0.25">
      <c r="F1671" s="102"/>
    </row>
    <row r="1672" spans="6:6" x14ac:dyDescent="0.25">
      <c r="F1672" s="102"/>
    </row>
    <row r="1673" spans="6:6" x14ac:dyDescent="0.25">
      <c r="F1673" s="102"/>
    </row>
    <row r="1674" spans="6:6" x14ac:dyDescent="0.25">
      <c r="F1674" s="102"/>
    </row>
    <row r="1675" spans="6:6" x14ac:dyDescent="0.25">
      <c r="F1675" s="102"/>
    </row>
    <row r="1676" spans="6:6" x14ac:dyDescent="0.25">
      <c r="F1676" s="102"/>
    </row>
    <row r="1677" spans="6:6" x14ac:dyDescent="0.25">
      <c r="F1677" s="102"/>
    </row>
    <row r="1678" spans="6:6" x14ac:dyDescent="0.25">
      <c r="F1678" s="102"/>
    </row>
    <row r="1679" spans="6:6" x14ac:dyDescent="0.25">
      <c r="F1679" s="102"/>
    </row>
    <row r="1680" spans="6:6" x14ac:dyDescent="0.25">
      <c r="F1680" s="102"/>
    </row>
    <row r="1681" spans="6:6" x14ac:dyDescent="0.25">
      <c r="F1681" s="102"/>
    </row>
    <row r="1682" spans="6:6" x14ac:dyDescent="0.25">
      <c r="F1682" s="103"/>
    </row>
    <row r="1683" spans="6:6" x14ac:dyDescent="0.25">
      <c r="F1683" s="103"/>
    </row>
    <row r="1684" spans="6:6" x14ac:dyDescent="0.25">
      <c r="F1684" s="103"/>
    </row>
    <row r="1685" spans="6:6" x14ac:dyDescent="0.25">
      <c r="F1685" s="103"/>
    </row>
    <row r="1686" spans="6:6" x14ac:dyDescent="0.25">
      <c r="F1686" s="102"/>
    </row>
    <row r="1687" spans="6:6" x14ac:dyDescent="0.25">
      <c r="F1687" s="102"/>
    </row>
    <row r="1688" spans="6:6" x14ac:dyDescent="0.25">
      <c r="F1688" s="102"/>
    </row>
    <row r="1689" spans="6:6" x14ac:dyDescent="0.25">
      <c r="F1689" s="102"/>
    </row>
    <row r="1690" spans="6:6" x14ac:dyDescent="0.25">
      <c r="F1690" s="102"/>
    </row>
    <row r="1691" spans="6:6" x14ac:dyDescent="0.25">
      <c r="F1691" s="102"/>
    </row>
    <row r="1692" spans="6:6" x14ac:dyDescent="0.25">
      <c r="F1692" s="102"/>
    </row>
    <row r="1693" spans="6:6" x14ac:dyDescent="0.25">
      <c r="F1693" s="102"/>
    </row>
    <row r="1694" spans="6:6" x14ac:dyDescent="0.25">
      <c r="F1694" s="102"/>
    </row>
    <row r="1695" spans="6:6" x14ac:dyDescent="0.25">
      <c r="F1695" s="102"/>
    </row>
    <row r="1696" spans="6:6" x14ac:dyDescent="0.25">
      <c r="F1696" s="102"/>
    </row>
    <row r="1697" spans="6:6" x14ac:dyDescent="0.25">
      <c r="F1697" s="102"/>
    </row>
    <row r="1698" spans="6:6" x14ac:dyDescent="0.25">
      <c r="F1698" s="102"/>
    </row>
    <row r="1699" spans="6:6" x14ac:dyDescent="0.25">
      <c r="F1699" s="102"/>
    </row>
    <row r="1700" spans="6:6" x14ac:dyDescent="0.25">
      <c r="F1700" s="102"/>
    </row>
    <row r="1701" spans="6:6" x14ac:dyDescent="0.25">
      <c r="F1701" s="102"/>
    </row>
    <row r="1702" spans="6:6" x14ac:dyDescent="0.25">
      <c r="F1702" s="103"/>
    </row>
    <row r="1703" spans="6:6" x14ac:dyDescent="0.25">
      <c r="F1703" s="102"/>
    </row>
    <row r="1704" spans="6:6" x14ac:dyDescent="0.25">
      <c r="F1704" s="102"/>
    </row>
    <row r="1705" spans="6:6" x14ac:dyDescent="0.25">
      <c r="F1705" s="102"/>
    </row>
    <row r="1706" spans="6:6" x14ac:dyDescent="0.25">
      <c r="F1706" s="102"/>
    </row>
    <row r="1707" spans="6:6" x14ac:dyDescent="0.25">
      <c r="F1707" s="102"/>
    </row>
    <row r="1708" spans="6:6" x14ac:dyDescent="0.25">
      <c r="F1708" s="102"/>
    </row>
    <row r="1709" spans="6:6" x14ac:dyDescent="0.25">
      <c r="F1709" s="103"/>
    </row>
    <row r="1710" spans="6:6" x14ac:dyDescent="0.25">
      <c r="F1710" s="103"/>
    </row>
    <row r="1711" spans="6:6" x14ac:dyDescent="0.25">
      <c r="F1711" s="102"/>
    </row>
    <row r="1712" spans="6:6" x14ac:dyDescent="0.25">
      <c r="F1712" s="102"/>
    </row>
    <row r="1713" spans="6:6" x14ac:dyDescent="0.25">
      <c r="F1713" s="102"/>
    </row>
    <row r="1714" spans="6:6" x14ac:dyDescent="0.25">
      <c r="F1714" s="102"/>
    </row>
    <row r="1715" spans="6:6" x14ac:dyDescent="0.25">
      <c r="F1715" s="102"/>
    </row>
    <row r="1716" spans="6:6" x14ac:dyDescent="0.25">
      <c r="F1716" s="102"/>
    </row>
    <row r="1717" spans="6:6" x14ac:dyDescent="0.25">
      <c r="F1717" s="102"/>
    </row>
    <row r="1718" spans="6:6" x14ac:dyDescent="0.25">
      <c r="F1718" s="102"/>
    </row>
    <row r="1719" spans="6:6" x14ac:dyDescent="0.25">
      <c r="F1719" s="102"/>
    </row>
    <row r="1720" spans="6:6" x14ac:dyDescent="0.25">
      <c r="F1720" s="102"/>
    </row>
    <row r="1721" spans="6:6" x14ac:dyDescent="0.25">
      <c r="F1721" s="103"/>
    </row>
    <row r="1722" spans="6:6" x14ac:dyDescent="0.25">
      <c r="F1722" s="103"/>
    </row>
    <row r="1723" spans="6:6" x14ac:dyDescent="0.25">
      <c r="F1723" s="102"/>
    </row>
    <row r="1724" spans="6:6" x14ac:dyDescent="0.25">
      <c r="F1724" s="103"/>
    </row>
    <row r="1725" spans="6:6" x14ac:dyDescent="0.25">
      <c r="F1725" s="103"/>
    </row>
    <row r="1726" spans="6:6" x14ac:dyDescent="0.25">
      <c r="F1726" s="102"/>
    </row>
    <row r="1727" spans="6:6" x14ac:dyDescent="0.25">
      <c r="F1727" s="103"/>
    </row>
    <row r="1728" spans="6:6" x14ac:dyDescent="0.25">
      <c r="F1728" s="102"/>
    </row>
    <row r="1729" spans="6:6" x14ac:dyDescent="0.25">
      <c r="F1729" s="102"/>
    </row>
    <row r="1730" spans="6:6" x14ac:dyDescent="0.25">
      <c r="F1730" s="102"/>
    </row>
    <row r="1731" spans="6:6" x14ac:dyDescent="0.25">
      <c r="F1731" s="102"/>
    </row>
    <row r="1732" spans="6:6" x14ac:dyDescent="0.25">
      <c r="F1732" s="103"/>
    </row>
    <row r="1733" spans="6:6" x14ac:dyDescent="0.25">
      <c r="F1733" s="102"/>
    </row>
    <row r="1734" spans="6:6" x14ac:dyDescent="0.25">
      <c r="F1734" s="102"/>
    </row>
    <row r="1735" spans="6:6" x14ac:dyDescent="0.25">
      <c r="F1735" s="102"/>
    </row>
    <row r="1736" spans="6:6" x14ac:dyDescent="0.25">
      <c r="F1736" s="102"/>
    </row>
    <row r="1737" spans="6:6" x14ac:dyDescent="0.25">
      <c r="F1737" s="102"/>
    </row>
    <row r="1738" spans="6:6" x14ac:dyDescent="0.25">
      <c r="F1738" s="102"/>
    </row>
    <row r="1739" spans="6:6" x14ac:dyDescent="0.25">
      <c r="F1739" s="102"/>
    </row>
    <row r="1740" spans="6:6" x14ac:dyDescent="0.25">
      <c r="F1740" s="102"/>
    </row>
    <row r="1741" spans="6:6" x14ac:dyDescent="0.25">
      <c r="F1741" s="102"/>
    </row>
    <row r="1742" spans="6:6" x14ac:dyDescent="0.25">
      <c r="F1742" s="102"/>
    </row>
    <row r="1743" spans="6:6" x14ac:dyDescent="0.25">
      <c r="F1743" s="102"/>
    </row>
    <row r="1744" spans="6:6" x14ac:dyDescent="0.25">
      <c r="F1744" s="102"/>
    </row>
    <row r="1745" spans="6:6" x14ac:dyDescent="0.25">
      <c r="F1745" s="102"/>
    </row>
    <row r="1746" spans="6:6" x14ac:dyDescent="0.25">
      <c r="F1746" s="102"/>
    </row>
    <row r="1747" spans="6:6" x14ac:dyDescent="0.25">
      <c r="F1747" s="102"/>
    </row>
    <row r="1748" spans="6:6" x14ac:dyDescent="0.25">
      <c r="F1748" s="102"/>
    </row>
    <row r="1749" spans="6:6" x14ac:dyDescent="0.25">
      <c r="F1749" s="102"/>
    </row>
    <row r="1750" spans="6:6" x14ac:dyDescent="0.25">
      <c r="F1750" s="102"/>
    </row>
    <row r="1751" spans="6:6" x14ac:dyDescent="0.25">
      <c r="F1751" s="102"/>
    </row>
    <row r="1752" spans="6:6" x14ac:dyDescent="0.25">
      <c r="F1752" s="102"/>
    </row>
    <row r="1753" spans="6:6" x14ac:dyDescent="0.25">
      <c r="F1753" s="102"/>
    </row>
    <row r="1754" spans="6:6" x14ac:dyDescent="0.25">
      <c r="F1754" s="102"/>
    </row>
    <row r="1755" spans="6:6" x14ac:dyDescent="0.25">
      <c r="F1755" s="103"/>
    </row>
    <row r="1756" spans="6:6" x14ac:dyDescent="0.25">
      <c r="F1756" s="103"/>
    </row>
    <row r="1757" spans="6:6" x14ac:dyDescent="0.25">
      <c r="F1757" s="103"/>
    </row>
    <row r="1758" spans="6:6" x14ac:dyDescent="0.25">
      <c r="F1758" s="102"/>
    </row>
    <row r="1759" spans="6:6" x14ac:dyDescent="0.25">
      <c r="F1759" s="103"/>
    </row>
    <row r="1760" spans="6:6" x14ac:dyDescent="0.25">
      <c r="F1760" s="103"/>
    </row>
    <row r="1761" spans="6:6" x14ac:dyDescent="0.25">
      <c r="F1761" s="103"/>
    </row>
    <row r="1762" spans="6:6" x14ac:dyDescent="0.25">
      <c r="F1762" s="102"/>
    </row>
    <row r="1763" spans="6:6" x14ac:dyDescent="0.25">
      <c r="F1763" s="102"/>
    </row>
    <row r="1764" spans="6:6" x14ac:dyDescent="0.25">
      <c r="F1764" s="102"/>
    </row>
    <row r="1765" spans="6:6" x14ac:dyDescent="0.25">
      <c r="F1765" s="102"/>
    </row>
    <row r="1766" spans="6:6" x14ac:dyDescent="0.25">
      <c r="F1766" s="102"/>
    </row>
    <row r="1767" spans="6:6" x14ac:dyDescent="0.25">
      <c r="F1767" s="102"/>
    </row>
    <row r="1768" spans="6:6" x14ac:dyDescent="0.25">
      <c r="F1768" s="102"/>
    </row>
    <row r="1769" spans="6:6" x14ac:dyDescent="0.25">
      <c r="F1769" s="102"/>
    </row>
    <row r="1770" spans="6:6" x14ac:dyDescent="0.25">
      <c r="F1770" s="102"/>
    </row>
    <row r="1771" spans="6:6" x14ac:dyDescent="0.25">
      <c r="F1771" s="102"/>
    </row>
    <row r="1772" spans="6:6" x14ac:dyDescent="0.25">
      <c r="F1772" s="102"/>
    </row>
    <row r="1773" spans="6:6" x14ac:dyDescent="0.25">
      <c r="F1773" s="102"/>
    </row>
    <row r="1774" spans="6:6" x14ac:dyDescent="0.25">
      <c r="F1774" s="102"/>
    </row>
    <row r="1775" spans="6:6" x14ac:dyDescent="0.25">
      <c r="F1775" s="102"/>
    </row>
    <row r="1776" spans="6:6" x14ac:dyDescent="0.25">
      <c r="F1776" s="102"/>
    </row>
    <row r="1777" spans="6:6" x14ac:dyDescent="0.25">
      <c r="F1777" s="102"/>
    </row>
    <row r="1778" spans="6:6" x14ac:dyDescent="0.25">
      <c r="F1778" s="102"/>
    </row>
    <row r="1779" spans="6:6" x14ac:dyDescent="0.25">
      <c r="F1779" s="102"/>
    </row>
    <row r="1780" spans="6:6" x14ac:dyDescent="0.25">
      <c r="F1780" s="102"/>
    </row>
    <row r="1781" spans="6:6" x14ac:dyDescent="0.25">
      <c r="F1781" s="102"/>
    </row>
    <row r="1782" spans="6:6" x14ac:dyDescent="0.25">
      <c r="F1782" s="102"/>
    </row>
    <row r="1783" spans="6:6" x14ac:dyDescent="0.25">
      <c r="F1783" s="102"/>
    </row>
    <row r="1784" spans="6:6" x14ac:dyDescent="0.25">
      <c r="F1784" s="102"/>
    </row>
    <row r="1785" spans="6:6" x14ac:dyDescent="0.25">
      <c r="F1785" s="102"/>
    </row>
    <row r="1786" spans="6:6" x14ac:dyDescent="0.25">
      <c r="F1786" s="102"/>
    </row>
    <row r="1787" spans="6:6" x14ac:dyDescent="0.25">
      <c r="F1787" s="103"/>
    </row>
    <row r="1788" spans="6:6" x14ac:dyDescent="0.25">
      <c r="F1788" s="102"/>
    </row>
    <row r="1789" spans="6:6" x14ac:dyDescent="0.25">
      <c r="F1789" s="102"/>
    </row>
    <row r="1790" spans="6:6" x14ac:dyDescent="0.25">
      <c r="F1790" s="102"/>
    </row>
    <row r="1791" spans="6:6" x14ac:dyDescent="0.25">
      <c r="F1791" s="102"/>
    </row>
    <row r="1792" spans="6:6" x14ac:dyDescent="0.25">
      <c r="F1792" s="102"/>
    </row>
    <row r="1793" spans="6:6" x14ac:dyDescent="0.25">
      <c r="F1793" s="102"/>
    </row>
    <row r="1794" spans="6:6" x14ac:dyDescent="0.25">
      <c r="F1794" s="103"/>
    </row>
    <row r="1795" spans="6:6" x14ac:dyDescent="0.25">
      <c r="F1795" s="102"/>
    </row>
    <row r="1796" spans="6:6" x14ac:dyDescent="0.25">
      <c r="F1796" s="102"/>
    </row>
    <row r="1797" spans="6:6" x14ac:dyDescent="0.25">
      <c r="F1797" s="102"/>
    </row>
    <row r="1798" spans="6:6" x14ac:dyDescent="0.25">
      <c r="F1798" s="102"/>
    </row>
    <row r="1799" spans="6:6" x14ac:dyDescent="0.25">
      <c r="F1799" s="103"/>
    </row>
    <row r="1800" spans="6:6" x14ac:dyDescent="0.25">
      <c r="F1800" s="103"/>
    </row>
    <row r="1801" spans="6:6" x14ac:dyDescent="0.25">
      <c r="F1801" s="102"/>
    </row>
    <row r="1802" spans="6:6" x14ac:dyDescent="0.25">
      <c r="F1802" s="102"/>
    </row>
    <row r="1803" spans="6:6" x14ac:dyDescent="0.25">
      <c r="F1803" s="102"/>
    </row>
    <row r="1804" spans="6:6" x14ac:dyDescent="0.25">
      <c r="F1804" s="102"/>
    </row>
    <row r="1805" spans="6:6" x14ac:dyDescent="0.25">
      <c r="F1805" s="102"/>
    </row>
    <row r="1806" spans="6:6" x14ac:dyDescent="0.25">
      <c r="F1806" s="102"/>
    </row>
    <row r="1807" spans="6:6" x14ac:dyDescent="0.25">
      <c r="F1807" s="102"/>
    </row>
    <row r="1808" spans="6:6" x14ac:dyDescent="0.25">
      <c r="F1808" s="102"/>
    </row>
    <row r="1809" spans="6:6" x14ac:dyDescent="0.25">
      <c r="F1809" s="102"/>
    </row>
    <row r="1810" spans="6:6" x14ac:dyDescent="0.25">
      <c r="F1810" s="102"/>
    </row>
    <row r="1811" spans="6:6" x14ac:dyDescent="0.25">
      <c r="F1811" s="103"/>
    </row>
    <row r="1812" spans="6:6" x14ac:dyDescent="0.25">
      <c r="F1812" s="103"/>
    </row>
    <row r="1813" spans="6:6" x14ac:dyDescent="0.25">
      <c r="F1813" s="102"/>
    </row>
    <row r="1814" spans="6:6" x14ac:dyDescent="0.25">
      <c r="F1814" s="102"/>
    </row>
    <row r="1815" spans="6:6" x14ac:dyDescent="0.25">
      <c r="F1815" s="102"/>
    </row>
    <row r="1816" spans="6:6" x14ac:dyDescent="0.25">
      <c r="F1816" s="102"/>
    </row>
    <row r="1817" spans="6:6" x14ac:dyDescent="0.25">
      <c r="F1817" s="102"/>
    </row>
    <row r="1818" spans="6:6" x14ac:dyDescent="0.25">
      <c r="F1818" s="102"/>
    </row>
    <row r="1819" spans="6:6" x14ac:dyDescent="0.25">
      <c r="F1819" s="102"/>
    </row>
    <row r="1820" spans="6:6" x14ac:dyDescent="0.25">
      <c r="F1820" s="102"/>
    </row>
    <row r="1821" spans="6:6" x14ac:dyDescent="0.25">
      <c r="F1821" s="102"/>
    </row>
    <row r="1822" spans="6:6" x14ac:dyDescent="0.25">
      <c r="F1822" s="102"/>
    </row>
    <row r="1823" spans="6:6" x14ac:dyDescent="0.25">
      <c r="F1823" s="102"/>
    </row>
    <row r="1824" spans="6:6" x14ac:dyDescent="0.25">
      <c r="F1824" s="102"/>
    </row>
    <row r="1825" spans="6:6" x14ac:dyDescent="0.25">
      <c r="F1825" s="102"/>
    </row>
    <row r="1826" spans="6:6" x14ac:dyDescent="0.25">
      <c r="F1826" s="102"/>
    </row>
    <row r="1827" spans="6:6" x14ac:dyDescent="0.25">
      <c r="F1827" s="102"/>
    </row>
    <row r="1828" spans="6:6" x14ac:dyDescent="0.25">
      <c r="F1828" s="102"/>
    </row>
    <row r="1829" spans="6:6" x14ac:dyDescent="0.25">
      <c r="F1829" s="102"/>
    </row>
    <row r="1830" spans="6:6" x14ac:dyDescent="0.25">
      <c r="F1830" s="102"/>
    </row>
    <row r="1831" spans="6:6" x14ac:dyDescent="0.25">
      <c r="F1831" s="102"/>
    </row>
    <row r="1832" spans="6:6" x14ac:dyDescent="0.25">
      <c r="F1832" s="102"/>
    </row>
    <row r="1833" spans="6:6" x14ac:dyDescent="0.25">
      <c r="F1833" s="102"/>
    </row>
    <row r="1834" spans="6:6" x14ac:dyDescent="0.25">
      <c r="F1834" s="102"/>
    </row>
    <row r="1835" spans="6:6" x14ac:dyDescent="0.25">
      <c r="F1835" s="102"/>
    </row>
    <row r="1836" spans="6:6" x14ac:dyDescent="0.25">
      <c r="F1836" s="102"/>
    </row>
    <row r="1837" spans="6:6" x14ac:dyDescent="0.25">
      <c r="F1837" s="102"/>
    </row>
    <row r="1838" spans="6:6" x14ac:dyDescent="0.25">
      <c r="F1838" s="102"/>
    </row>
    <row r="1839" spans="6:6" x14ac:dyDescent="0.25">
      <c r="F1839" s="102"/>
    </row>
    <row r="1840" spans="6:6" x14ac:dyDescent="0.25">
      <c r="F1840" s="102"/>
    </row>
    <row r="1841" spans="6:6" x14ac:dyDescent="0.25">
      <c r="F1841" s="102"/>
    </row>
    <row r="1842" spans="6:6" x14ac:dyDescent="0.25">
      <c r="F1842" s="102"/>
    </row>
    <row r="1843" spans="6:6" x14ac:dyDescent="0.25">
      <c r="F1843" s="102"/>
    </row>
    <row r="1844" spans="6:6" x14ac:dyDescent="0.25">
      <c r="F1844" s="102"/>
    </row>
    <row r="1845" spans="6:6" x14ac:dyDescent="0.25">
      <c r="F1845" s="102"/>
    </row>
    <row r="1846" spans="6:6" x14ac:dyDescent="0.25">
      <c r="F1846" s="102"/>
    </row>
    <row r="1847" spans="6:6" x14ac:dyDescent="0.25">
      <c r="F1847" s="102"/>
    </row>
    <row r="1848" spans="6:6" x14ac:dyDescent="0.25">
      <c r="F1848" s="102"/>
    </row>
    <row r="1849" spans="6:6" x14ac:dyDescent="0.25">
      <c r="F1849" s="102"/>
    </row>
    <row r="1850" spans="6:6" x14ac:dyDescent="0.25">
      <c r="F1850" s="102"/>
    </row>
    <row r="1851" spans="6:6" x14ac:dyDescent="0.25">
      <c r="F1851" s="102"/>
    </row>
    <row r="1852" spans="6:6" x14ac:dyDescent="0.25">
      <c r="F1852" s="102"/>
    </row>
    <row r="1853" spans="6:6" x14ac:dyDescent="0.25">
      <c r="F1853" s="102"/>
    </row>
    <row r="1854" spans="6:6" x14ac:dyDescent="0.25">
      <c r="F1854" s="102"/>
    </row>
    <row r="1855" spans="6:6" x14ac:dyDescent="0.25">
      <c r="F1855" s="102"/>
    </row>
    <row r="1856" spans="6:6" x14ac:dyDescent="0.25">
      <c r="F1856" s="102"/>
    </row>
    <row r="1857" spans="6:6" x14ac:dyDescent="0.25">
      <c r="F1857" s="102"/>
    </row>
    <row r="1858" spans="6:6" x14ac:dyDescent="0.25">
      <c r="F1858" s="102"/>
    </row>
    <row r="1859" spans="6:6" x14ac:dyDescent="0.25">
      <c r="F1859" s="102"/>
    </row>
    <row r="1860" spans="6:6" x14ac:dyDescent="0.25">
      <c r="F1860" s="102"/>
    </row>
    <row r="1861" spans="6:6" x14ac:dyDescent="0.25">
      <c r="F1861" s="102"/>
    </row>
    <row r="1862" spans="6:6" x14ac:dyDescent="0.25">
      <c r="F1862" s="102"/>
    </row>
    <row r="1863" spans="6:6" x14ac:dyDescent="0.25">
      <c r="F1863" s="102"/>
    </row>
    <row r="1864" spans="6:6" x14ac:dyDescent="0.25">
      <c r="F1864" s="102"/>
    </row>
    <row r="1865" spans="6:6" x14ac:dyDescent="0.25">
      <c r="F1865" s="102"/>
    </row>
    <row r="1866" spans="6:6" x14ac:dyDescent="0.25">
      <c r="F1866" s="102"/>
    </row>
    <row r="1867" spans="6:6" x14ac:dyDescent="0.25">
      <c r="F1867" s="102"/>
    </row>
    <row r="1868" spans="6:6" x14ac:dyDescent="0.25">
      <c r="F1868" s="102"/>
    </row>
    <row r="1869" spans="6:6" x14ac:dyDescent="0.25">
      <c r="F1869" s="102"/>
    </row>
    <row r="1870" spans="6:6" x14ac:dyDescent="0.25">
      <c r="F1870" s="102"/>
    </row>
    <row r="1871" spans="6:6" x14ac:dyDescent="0.25">
      <c r="F1871" s="102"/>
    </row>
    <row r="1872" spans="6:6" x14ac:dyDescent="0.25">
      <c r="F1872" s="103"/>
    </row>
    <row r="1873" spans="6:6" x14ac:dyDescent="0.25">
      <c r="F1873" s="102"/>
    </row>
    <row r="1874" spans="6:6" x14ac:dyDescent="0.25">
      <c r="F1874" s="103"/>
    </row>
    <row r="1875" spans="6:6" x14ac:dyDescent="0.25">
      <c r="F1875" s="102"/>
    </row>
    <row r="1876" spans="6:6" x14ac:dyDescent="0.25">
      <c r="F1876" s="103"/>
    </row>
    <row r="1877" spans="6:6" x14ac:dyDescent="0.25">
      <c r="F1877" s="103"/>
    </row>
    <row r="1878" spans="6:6" x14ac:dyDescent="0.25">
      <c r="F1878" s="103"/>
    </row>
    <row r="1879" spans="6:6" x14ac:dyDescent="0.25">
      <c r="F1879" s="102"/>
    </row>
    <row r="1880" spans="6:6" x14ac:dyDescent="0.25">
      <c r="F1880" s="102"/>
    </row>
    <row r="1881" spans="6:6" x14ac:dyDescent="0.25">
      <c r="F1881" s="102"/>
    </row>
    <row r="1882" spans="6:6" x14ac:dyDescent="0.25">
      <c r="F1882" s="102"/>
    </row>
    <row r="1883" spans="6:6" x14ac:dyDescent="0.25">
      <c r="F1883" s="103"/>
    </row>
    <row r="1884" spans="6:6" x14ac:dyDescent="0.25">
      <c r="F1884" s="103"/>
    </row>
    <row r="1885" spans="6:6" x14ac:dyDescent="0.25">
      <c r="F1885" s="102"/>
    </row>
    <row r="1886" spans="6:6" x14ac:dyDescent="0.25">
      <c r="F1886" s="102"/>
    </row>
    <row r="1887" spans="6:6" x14ac:dyDescent="0.25">
      <c r="F1887" s="102"/>
    </row>
    <row r="1888" spans="6:6" x14ac:dyDescent="0.25">
      <c r="F1888" s="102"/>
    </row>
    <row r="1889" spans="6:6" x14ac:dyDescent="0.25">
      <c r="F1889" s="102"/>
    </row>
    <row r="1890" spans="6:6" x14ac:dyDescent="0.25">
      <c r="F1890" s="102"/>
    </row>
    <row r="1891" spans="6:6" x14ac:dyDescent="0.25">
      <c r="F1891" s="102"/>
    </row>
    <row r="1892" spans="6:6" x14ac:dyDescent="0.25">
      <c r="F1892" s="102"/>
    </row>
    <row r="1893" spans="6:6" x14ac:dyDescent="0.25">
      <c r="F1893" s="102"/>
    </row>
    <row r="1894" spans="6:6" x14ac:dyDescent="0.25">
      <c r="F1894" s="102"/>
    </row>
    <row r="1895" spans="6:6" x14ac:dyDescent="0.25">
      <c r="F1895" s="102"/>
    </row>
    <row r="1896" spans="6:6" x14ac:dyDescent="0.25">
      <c r="F1896" s="102"/>
    </row>
    <row r="1897" spans="6:6" x14ac:dyDescent="0.25">
      <c r="F1897" s="102"/>
    </row>
    <row r="1898" spans="6:6" x14ac:dyDescent="0.25">
      <c r="F1898" s="102"/>
    </row>
    <row r="1899" spans="6:6" x14ac:dyDescent="0.25">
      <c r="F1899" s="102"/>
    </row>
    <row r="1900" spans="6:6" x14ac:dyDescent="0.25">
      <c r="F1900" s="102"/>
    </row>
    <row r="1901" spans="6:6" x14ac:dyDescent="0.25">
      <c r="F1901" s="102"/>
    </row>
    <row r="1902" spans="6:6" x14ac:dyDescent="0.25">
      <c r="F1902" s="102"/>
    </row>
    <row r="1903" spans="6:6" x14ac:dyDescent="0.25">
      <c r="F1903" s="102"/>
    </row>
    <row r="1904" spans="6:6" x14ac:dyDescent="0.25">
      <c r="F1904" s="102"/>
    </row>
    <row r="1905" spans="6:6" x14ac:dyDescent="0.25">
      <c r="F1905" s="102"/>
    </row>
    <row r="1906" spans="6:6" x14ac:dyDescent="0.25">
      <c r="F1906" s="102"/>
    </row>
    <row r="1907" spans="6:6" x14ac:dyDescent="0.25">
      <c r="F1907" s="102"/>
    </row>
    <row r="1908" spans="6:6" x14ac:dyDescent="0.25">
      <c r="F1908" s="102"/>
    </row>
    <row r="1909" spans="6:6" x14ac:dyDescent="0.25">
      <c r="F1909" s="102"/>
    </row>
    <row r="1910" spans="6:6" x14ac:dyDescent="0.25">
      <c r="F1910" s="103"/>
    </row>
    <row r="1911" spans="6:6" x14ac:dyDescent="0.25">
      <c r="F1911" s="103"/>
    </row>
    <row r="1912" spans="6:6" x14ac:dyDescent="0.25">
      <c r="F1912" s="103"/>
    </row>
    <row r="1913" spans="6:6" x14ac:dyDescent="0.25">
      <c r="F1913" s="103"/>
    </row>
    <row r="1914" spans="6:6" x14ac:dyDescent="0.25">
      <c r="F1914" s="10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3.2" x14ac:dyDescent="0.25"/>
  <sheetData>
    <row r="4" spans="5:5" x14ac:dyDescent="0.25">
      <c r="E4" s="98">
        <v>2</v>
      </c>
    </row>
    <row r="5" spans="5:5" x14ac:dyDescent="0.25">
      <c r="E5" s="98">
        <v>5</v>
      </c>
    </row>
    <row r="6" spans="5:5" hidden="1" x14ac:dyDescent="0.25">
      <c r="E6" s="98">
        <v>70</v>
      </c>
    </row>
    <row r="7" spans="5:5" x14ac:dyDescent="0.25">
      <c r="E7" s="98">
        <v>10</v>
      </c>
    </row>
    <row r="8" spans="5:5" hidden="1" x14ac:dyDescent="0.25">
      <c r="E8" s="98">
        <v>70</v>
      </c>
    </row>
    <row r="9" spans="5:5" hidden="1" x14ac:dyDescent="0.25">
      <c r="E9" s="97">
        <v>70</v>
      </c>
    </row>
    <row r="10" spans="5:5" hidden="1" x14ac:dyDescent="0.25">
      <c r="E10" s="98">
        <v>100</v>
      </c>
    </row>
    <row r="11" spans="5:5" hidden="1" x14ac:dyDescent="0.25">
      <c r="E11" s="97">
        <v>100</v>
      </c>
    </row>
    <row r="12" spans="5:5" hidden="1" x14ac:dyDescent="0.25">
      <c r="E12" s="98">
        <v>100</v>
      </c>
    </row>
    <row r="13" spans="5:5" hidden="1" x14ac:dyDescent="0.25">
      <c r="E13" s="97">
        <v>70</v>
      </c>
    </row>
    <row r="14" spans="5:5" hidden="1" x14ac:dyDescent="0.25">
      <c r="E14" s="98">
        <v>70</v>
      </c>
    </row>
    <row r="15" spans="5:5" hidden="1" x14ac:dyDescent="0.25">
      <c r="E15" s="97">
        <v>70</v>
      </c>
    </row>
    <row r="16" spans="5:5" hidden="1" x14ac:dyDescent="0.25">
      <c r="E16" s="99" t="s">
        <v>5</v>
      </c>
    </row>
    <row r="17" spans="5:5" hidden="1" x14ac:dyDescent="0.25">
      <c r="E17" s="100" t="s">
        <v>5</v>
      </c>
    </row>
    <row r="18" spans="5:5" hidden="1" x14ac:dyDescent="0.25">
      <c r="E18" s="98">
        <v>70</v>
      </c>
    </row>
    <row r="19" spans="5:5" hidden="1" x14ac:dyDescent="0.25">
      <c r="E19" s="97">
        <v>175</v>
      </c>
    </row>
    <row r="20" spans="5:5" x14ac:dyDescent="0.25">
      <c r="E20" s="98">
        <v>20</v>
      </c>
    </row>
    <row r="21" spans="5:5" hidden="1" x14ac:dyDescent="0.25">
      <c r="E21" s="97">
        <v>100</v>
      </c>
    </row>
    <row r="22" spans="5:5" hidden="1" x14ac:dyDescent="0.25">
      <c r="E22" s="98">
        <v>100</v>
      </c>
    </row>
    <row r="23" spans="5:5" hidden="1" x14ac:dyDescent="0.25">
      <c r="E23" s="97">
        <v>70</v>
      </c>
    </row>
    <row r="24" spans="5:5" hidden="1" x14ac:dyDescent="0.25">
      <c r="E24" s="98">
        <v>175</v>
      </c>
    </row>
    <row r="25" spans="5:5" hidden="1" x14ac:dyDescent="0.25">
      <c r="E25" s="97">
        <v>175</v>
      </c>
    </row>
    <row r="26" spans="5:5" hidden="1" x14ac:dyDescent="0.25">
      <c r="E26" s="98">
        <v>70</v>
      </c>
    </row>
    <row r="27" spans="5:5" hidden="1" x14ac:dyDescent="0.25">
      <c r="E27" s="97">
        <v>175</v>
      </c>
    </row>
    <row r="28" spans="5:5" hidden="1" x14ac:dyDescent="0.25">
      <c r="E28" s="98">
        <v>600</v>
      </c>
    </row>
    <row r="29" spans="5:5" hidden="1" x14ac:dyDescent="0.25">
      <c r="E29" s="97">
        <v>175</v>
      </c>
    </row>
    <row r="30" spans="5:5" hidden="1" x14ac:dyDescent="0.25">
      <c r="E30" s="98">
        <v>175</v>
      </c>
    </row>
    <row r="31" spans="5:5" hidden="1" x14ac:dyDescent="0.25">
      <c r="E31" s="97">
        <v>175</v>
      </c>
    </row>
    <row r="32" spans="5:5" hidden="1" x14ac:dyDescent="0.25">
      <c r="E32" s="98">
        <v>175</v>
      </c>
    </row>
    <row r="33" spans="5:5" hidden="1" x14ac:dyDescent="0.25">
      <c r="E33" s="97">
        <v>70</v>
      </c>
    </row>
    <row r="34" spans="5:5" hidden="1" x14ac:dyDescent="0.25">
      <c r="E34" s="98">
        <v>100</v>
      </c>
    </row>
    <row r="35" spans="5:5" hidden="1" x14ac:dyDescent="0.25">
      <c r="E35" s="97">
        <v>100</v>
      </c>
    </row>
    <row r="36" spans="5:5" hidden="1" x14ac:dyDescent="0.25">
      <c r="E36" s="98">
        <v>100</v>
      </c>
    </row>
    <row r="37" spans="5:5" hidden="1" x14ac:dyDescent="0.25">
      <c r="E37" s="97">
        <v>70</v>
      </c>
    </row>
    <row r="38" spans="5:5" hidden="1" x14ac:dyDescent="0.25">
      <c r="E38" s="98">
        <v>70</v>
      </c>
    </row>
    <row r="39" spans="5:5" hidden="1" x14ac:dyDescent="0.25">
      <c r="E39" s="97">
        <v>70</v>
      </c>
    </row>
    <row r="40" spans="5:5" hidden="1" x14ac:dyDescent="0.25">
      <c r="E40" s="99" t="s">
        <v>5</v>
      </c>
    </row>
    <row r="41" spans="5:5" hidden="1" x14ac:dyDescent="0.25">
      <c r="E41" s="97">
        <v>70</v>
      </c>
    </row>
    <row r="42" spans="5:5" hidden="1" x14ac:dyDescent="0.25">
      <c r="E42" s="98">
        <v>70</v>
      </c>
    </row>
    <row r="43" spans="5:5" hidden="1" x14ac:dyDescent="0.25">
      <c r="E43" s="97">
        <v>70</v>
      </c>
    </row>
    <row r="44" spans="5:5" hidden="1" x14ac:dyDescent="0.25">
      <c r="E44" s="98">
        <v>70</v>
      </c>
    </row>
    <row r="45" spans="5:5" hidden="1" x14ac:dyDescent="0.25">
      <c r="E45" s="100" t="s">
        <v>5</v>
      </c>
    </row>
    <row r="46" spans="5:5" hidden="1" x14ac:dyDescent="0.25">
      <c r="E46" s="99" t="s">
        <v>5</v>
      </c>
    </row>
    <row r="47" spans="5:5" hidden="1" x14ac:dyDescent="0.25">
      <c r="E47" s="97">
        <v>70</v>
      </c>
    </row>
    <row r="48" spans="5:5" x14ac:dyDescent="0.25">
      <c r="E48" s="98">
        <v>35</v>
      </c>
    </row>
    <row r="49" spans="5:5" hidden="1" x14ac:dyDescent="0.25">
      <c r="E49" s="97">
        <v>175</v>
      </c>
    </row>
    <row r="50" spans="5:5" hidden="1" x14ac:dyDescent="0.25">
      <c r="E50" s="98">
        <v>70</v>
      </c>
    </row>
    <row r="51" spans="5:5" hidden="1" x14ac:dyDescent="0.25">
      <c r="E51" s="97">
        <v>70</v>
      </c>
    </row>
    <row r="52" spans="5:5" hidden="1" x14ac:dyDescent="0.25">
      <c r="E52" s="98">
        <v>70</v>
      </c>
    </row>
    <row r="53" spans="5:5" hidden="1" x14ac:dyDescent="0.25">
      <c r="E53" s="97">
        <v>100</v>
      </c>
    </row>
    <row r="54" spans="5:5" hidden="1" x14ac:dyDescent="0.25">
      <c r="E54" s="98">
        <v>100</v>
      </c>
    </row>
    <row r="55" spans="5:5" hidden="1" x14ac:dyDescent="0.25">
      <c r="E55" s="97">
        <v>70</v>
      </c>
    </row>
    <row r="56" spans="5:5" hidden="1" x14ac:dyDescent="0.25">
      <c r="E56" s="98">
        <v>70</v>
      </c>
    </row>
    <row r="57" spans="5:5" hidden="1" x14ac:dyDescent="0.25">
      <c r="E57" s="97">
        <v>175</v>
      </c>
    </row>
    <row r="58" spans="5:5" hidden="1" x14ac:dyDescent="0.25">
      <c r="E58" s="98">
        <v>70</v>
      </c>
    </row>
    <row r="59" spans="5:5" hidden="1" x14ac:dyDescent="0.25">
      <c r="E59" s="97">
        <v>70</v>
      </c>
    </row>
    <row r="60" spans="5:5" hidden="1" x14ac:dyDescent="0.25">
      <c r="E60" s="98">
        <v>70</v>
      </c>
    </row>
    <row r="61" spans="5:5" hidden="1" x14ac:dyDescent="0.25">
      <c r="E61" s="97">
        <v>70</v>
      </c>
    </row>
    <row r="62" spans="5:5" hidden="1" x14ac:dyDescent="0.25">
      <c r="E62" s="98">
        <v>175</v>
      </c>
    </row>
    <row r="63" spans="5:5" x14ac:dyDescent="0.25">
      <c r="E63" s="98">
        <v>50</v>
      </c>
    </row>
    <row r="64" spans="5:5" hidden="1" x14ac:dyDescent="0.25">
      <c r="E64" s="98">
        <v>75</v>
      </c>
    </row>
    <row r="65" spans="5:5" hidden="1" x14ac:dyDescent="0.25">
      <c r="E65" s="97">
        <v>70</v>
      </c>
    </row>
    <row r="66" spans="5:5" hidden="1" x14ac:dyDescent="0.25">
      <c r="E66" s="98">
        <v>100</v>
      </c>
    </row>
    <row r="67" spans="5:5" hidden="1" x14ac:dyDescent="0.25">
      <c r="E67" s="97">
        <v>100</v>
      </c>
    </row>
    <row r="68" spans="5:5" hidden="1" x14ac:dyDescent="0.25">
      <c r="E68" s="98">
        <v>100</v>
      </c>
    </row>
    <row r="69" spans="5:5" hidden="1" x14ac:dyDescent="0.25">
      <c r="E69" s="97">
        <v>100</v>
      </c>
    </row>
    <row r="70" spans="5:5" hidden="1" x14ac:dyDescent="0.25">
      <c r="E70" s="98">
        <v>70</v>
      </c>
    </row>
    <row r="71" spans="5:5" hidden="1" x14ac:dyDescent="0.25">
      <c r="E71" s="97">
        <v>70</v>
      </c>
    </row>
    <row r="72" spans="5:5" hidden="1" x14ac:dyDescent="0.25">
      <c r="E72" s="99" t="s">
        <v>5</v>
      </c>
    </row>
    <row r="73" spans="5:5" hidden="1" x14ac:dyDescent="0.25">
      <c r="E73" s="100" t="s">
        <v>5</v>
      </c>
    </row>
    <row r="74" spans="5:5" hidden="1" x14ac:dyDescent="0.25">
      <c r="E74" s="99" t="s">
        <v>5</v>
      </c>
    </row>
    <row r="75" spans="5:5" hidden="1" x14ac:dyDescent="0.25">
      <c r="E75" s="97">
        <v>70</v>
      </c>
    </row>
    <row r="76" spans="5:5" hidden="1" x14ac:dyDescent="0.25">
      <c r="E76" s="98">
        <v>100</v>
      </c>
    </row>
    <row r="77" spans="5:5" hidden="1" x14ac:dyDescent="0.25">
      <c r="E77" s="100" t="s">
        <v>5</v>
      </c>
    </row>
    <row r="78" spans="5:5" hidden="1" x14ac:dyDescent="0.25">
      <c r="E78" s="99" t="s">
        <v>5</v>
      </c>
    </row>
    <row r="79" spans="5:5" hidden="1" x14ac:dyDescent="0.25">
      <c r="E79" s="100" t="s">
        <v>5</v>
      </c>
    </row>
    <row r="80" spans="5:5" hidden="1" x14ac:dyDescent="0.25">
      <c r="E80" s="98">
        <v>175</v>
      </c>
    </row>
    <row r="81" spans="5:5" hidden="1" x14ac:dyDescent="0.25">
      <c r="E81" s="97">
        <v>70</v>
      </c>
    </row>
    <row r="82" spans="5:5" hidden="1" x14ac:dyDescent="0.25">
      <c r="E82" s="98">
        <v>70</v>
      </c>
    </row>
    <row r="83" spans="5:5" hidden="1" x14ac:dyDescent="0.25">
      <c r="E83" s="97">
        <v>70</v>
      </c>
    </row>
    <row r="84" spans="5:5" hidden="1" x14ac:dyDescent="0.25">
      <c r="E84" s="98">
        <v>70</v>
      </c>
    </row>
    <row r="85" spans="5:5" hidden="1" x14ac:dyDescent="0.25">
      <c r="E85" s="97">
        <v>70</v>
      </c>
    </row>
    <row r="86" spans="5:5" hidden="1" x14ac:dyDescent="0.25">
      <c r="E86" s="98">
        <v>70</v>
      </c>
    </row>
    <row r="87" spans="5:5" hidden="1" x14ac:dyDescent="0.25">
      <c r="E87" s="97">
        <v>70</v>
      </c>
    </row>
    <row r="88" spans="5:5" hidden="1" x14ac:dyDescent="0.25">
      <c r="E88" s="98">
        <v>70</v>
      </c>
    </row>
    <row r="89" spans="5:5" hidden="1" x14ac:dyDescent="0.25">
      <c r="E89" s="97">
        <v>50</v>
      </c>
    </row>
    <row r="90" spans="5:5" hidden="1" x14ac:dyDescent="0.25">
      <c r="E90" s="98">
        <v>70</v>
      </c>
    </row>
    <row r="91" spans="5:5" hidden="1" x14ac:dyDescent="0.25">
      <c r="E91" s="97">
        <v>100</v>
      </c>
    </row>
    <row r="92" spans="5:5" hidden="1" x14ac:dyDescent="0.25">
      <c r="E92" s="98">
        <v>70</v>
      </c>
    </row>
    <row r="93" spans="5:5" hidden="1" x14ac:dyDescent="0.25">
      <c r="E93" s="97">
        <v>70</v>
      </c>
    </row>
    <row r="94" spans="5:5" hidden="1" x14ac:dyDescent="0.25">
      <c r="E94" s="98">
        <v>70</v>
      </c>
    </row>
    <row r="95" spans="5:5" hidden="1" x14ac:dyDescent="0.25">
      <c r="E95" s="97">
        <v>100</v>
      </c>
    </row>
    <row r="96" spans="5:5" hidden="1" x14ac:dyDescent="0.25">
      <c r="E96" s="98">
        <v>100</v>
      </c>
    </row>
    <row r="97" spans="5:9" hidden="1" x14ac:dyDescent="0.25">
      <c r="E97" s="97">
        <v>100</v>
      </c>
    </row>
    <row r="98" spans="5:9" hidden="1" x14ac:dyDescent="0.25">
      <c r="E98" s="98">
        <v>100</v>
      </c>
    </row>
    <row r="99" spans="5:9" hidden="1" x14ac:dyDescent="0.25">
      <c r="E99" s="97">
        <v>70</v>
      </c>
    </row>
    <row r="100" spans="5:9" hidden="1" x14ac:dyDescent="0.25">
      <c r="E100" s="98">
        <v>70</v>
      </c>
    </row>
    <row r="101" spans="5:9" hidden="1" x14ac:dyDescent="0.25">
      <c r="E101" s="97">
        <v>100</v>
      </c>
    </row>
    <row r="102" spans="5:9" hidden="1" x14ac:dyDescent="0.25">
      <c r="E102" s="98">
        <v>70</v>
      </c>
    </row>
    <row r="103" spans="5:9" hidden="1" x14ac:dyDescent="0.25">
      <c r="E103" s="97">
        <v>70</v>
      </c>
    </row>
    <row r="104" spans="5:9" hidden="1" x14ac:dyDescent="0.25">
      <c r="E104" s="98">
        <v>70</v>
      </c>
    </row>
    <row r="105" spans="5:9" hidden="1" x14ac:dyDescent="0.25">
      <c r="E105" s="97">
        <v>70</v>
      </c>
    </row>
    <row r="106" spans="5:9" hidden="1" x14ac:dyDescent="0.25">
      <c r="E106" s="98">
        <v>70</v>
      </c>
    </row>
    <row r="107" spans="5:9" hidden="1" x14ac:dyDescent="0.25">
      <c r="E107" s="97">
        <v>50</v>
      </c>
    </row>
    <row r="108" spans="5:9" hidden="1" x14ac:dyDescent="0.25">
      <c r="E108" s="98">
        <v>70</v>
      </c>
    </row>
    <row r="109" spans="5:9" hidden="1" x14ac:dyDescent="0.25">
      <c r="E109" s="97">
        <v>70</v>
      </c>
    </row>
    <row r="110" spans="5:9" x14ac:dyDescent="0.25">
      <c r="E110" s="97">
        <v>70</v>
      </c>
      <c r="I110" s="124" t="s">
        <v>1263</v>
      </c>
    </row>
    <row r="111" spans="5:9" hidden="1" x14ac:dyDescent="0.25">
      <c r="E111" s="97">
        <v>20</v>
      </c>
    </row>
    <row r="112" spans="5:9" hidden="1" x14ac:dyDescent="0.25">
      <c r="E112" s="98">
        <v>50</v>
      </c>
    </row>
    <row r="113" spans="5:5" hidden="1" x14ac:dyDescent="0.25">
      <c r="E113" s="97">
        <v>70</v>
      </c>
    </row>
    <row r="114" spans="5:5" hidden="1" x14ac:dyDescent="0.25">
      <c r="E114" s="98">
        <v>100</v>
      </c>
    </row>
    <row r="115" spans="5:5" hidden="1" x14ac:dyDescent="0.25">
      <c r="E115" s="97">
        <v>70</v>
      </c>
    </row>
    <row r="116" spans="5:5" hidden="1" x14ac:dyDescent="0.25">
      <c r="E116" s="98">
        <v>20</v>
      </c>
    </row>
    <row r="117" spans="5:5" hidden="1" x14ac:dyDescent="0.25">
      <c r="E117" s="97">
        <v>50</v>
      </c>
    </row>
    <row r="118" spans="5:5" hidden="1" x14ac:dyDescent="0.25">
      <c r="E118" s="98">
        <v>50</v>
      </c>
    </row>
    <row r="119" spans="5:5" hidden="1" x14ac:dyDescent="0.25">
      <c r="E119" s="97">
        <v>20</v>
      </c>
    </row>
    <row r="120" spans="5:5" hidden="1" x14ac:dyDescent="0.25">
      <c r="E120" s="99" t="s">
        <v>5</v>
      </c>
    </row>
    <row r="121" spans="5:5" hidden="1" x14ac:dyDescent="0.25">
      <c r="E121" s="97">
        <v>70</v>
      </c>
    </row>
    <row r="122" spans="5:5" hidden="1" x14ac:dyDescent="0.25">
      <c r="E122" s="98">
        <v>70</v>
      </c>
    </row>
    <row r="123" spans="5:5" hidden="1" x14ac:dyDescent="0.25">
      <c r="E123" s="97">
        <v>20</v>
      </c>
    </row>
    <row r="124" spans="5:5" hidden="1" x14ac:dyDescent="0.25">
      <c r="E124" s="98">
        <v>50</v>
      </c>
    </row>
    <row r="125" spans="5:5" hidden="1" x14ac:dyDescent="0.25">
      <c r="E125" s="97">
        <v>100</v>
      </c>
    </row>
    <row r="126" spans="5:5" hidden="1" x14ac:dyDescent="0.25">
      <c r="E126" s="98">
        <v>70</v>
      </c>
    </row>
    <row r="127" spans="5:5" hidden="1" x14ac:dyDescent="0.25">
      <c r="E127" s="97">
        <v>70</v>
      </c>
    </row>
    <row r="128" spans="5:5" hidden="1" x14ac:dyDescent="0.25">
      <c r="E128" s="98">
        <v>20</v>
      </c>
    </row>
    <row r="129" spans="5:5" hidden="1" x14ac:dyDescent="0.25">
      <c r="E129" s="97">
        <v>50</v>
      </c>
    </row>
    <row r="130" spans="5:5" hidden="1" x14ac:dyDescent="0.25">
      <c r="E130" s="98">
        <v>20</v>
      </c>
    </row>
    <row r="131" spans="5:5" hidden="1" x14ac:dyDescent="0.25">
      <c r="E131" s="97">
        <v>50</v>
      </c>
    </row>
    <row r="132" spans="5:5" hidden="1" x14ac:dyDescent="0.25">
      <c r="E132" s="98">
        <v>175</v>
      </c>
    </row>
    <row r="133" spans="5:5" hidden="1" x14ac:dyDescent="0.25">
      <c r="E133" s="97">
        <v>100</v>
      </c>
    </row>
    <row r="134" spans="5:5" hidden="1" x14ac:dyDescent="0.25">
      <c r="E134" s="98">
        <v>70</v>
      </c>
    </row>
    <row r="135" spans="5:5" hidden="1" x14ac:dyDescent="0.25">
      <c r="E135" s="97">
        <v>100</v>
      </c>
    </row>
    <row r="136" spans="5:5" hidden="1" x14ac:dyDescent="0.25">
      <c r="E136" s="98">
        <v>100</v>
      </c>
    </row>
    <row r="137" spans="5:5" hidden="1" x14ac:dyDescent="0.25">
      <c r="E137" s="100" t="s">
        <v>5</v>
      </c>
    </row>
    <row r="138" spans="5:5" hidden="1" x14ac:dyDescent="0.25">
      <c r="E138" s="98">
        <v>70</v>
      </c>
    </row>
    <row r="139" spans="5:5" hidden="1" x14ac:dyDescent="0.25">
      <c r="E139" s="97">
        <v>70</v>
      </c>
    </row>
    <row r="140" spans="5:5" hidden="1" x14ac:dyDescent="0.25">
      <c r="E140" s="98">
        <v>70</v>
      </c>
    </row>
    <row r="141" spans="5:5" hidden="1" x14ac:dyDescent="0.25">
      <c r="E141" s="100" t="s">
        <v>5</v>
      </c>
    </row>
    <row r="142" spans="5:5" hidden="1" x14ac:dyDescent="0.25">
      <c r="E142" s="99" t="s">
        <v>5</v>
      </c>
    </row>
    <row r="143" spans="5:5" hidden="1" x14ac:dyDescent="0.25">
      <c r="E143" s="97">
        <v>70</v>
      </c>
    </row>
    <row r="144" spans="5:5" hidden="1" x14ac:dyDescent="0.25">
      <c r="E144" s="98">
        <v>50</v>
      </c>
    </row>
    <row r="145" spans="5:5" hidden="1" x14ac:dyDescent="0.25">
      <c r="E145" s="97">
        <v>100</v>
      </c>
    </row>
    <row r="146" spans="5:5" hidden="1" x14ac:dyDescent="0.25">
      <c r="E146" s="98">
        <v>20</v>
      </c>
    </row>
    <row r="147" spans="5:5" hidden="1" x14ac:dyDescent="0.25">
      <c r="E147" s="97">
        <v>50</v>
      </c>
    </row>
    <row r="148" spans="5:5" hidden="1" x14ac:dyDescent="0.25">
      <c r="E148" s="98">
        <v>20</v>
      </c>
    </row>
    <row r="149" spans="5:5" hidden="1" x14ac:dyDescent="0.25">
      <c r="E149" s="97">
        <v>70</v>
      </c>
    </row>
    <row r="150" spans="5:5" hidden="1" x14ac:dyDescent="0.25">
      <c r="E150" s="99" t="s">
        <v>5</v>
      </c>
    </row>
    <row r="151" spans="5:5" hidden="1" x14ac:dyDescent="0.25">
      <c r="E151" s="100" t="s">
        <v>5</v>
      </c>
    </row>
    <row r="152" spans="5:5" hidden="1" x14ac:dyDescent="0.25">
      <c r="E152" s="98">
        <v>70</v>
      </c>
    </row>
    <row r="153" spans="5:5" hidden="1" x14ac:dyDescent="0.25">
      <c r="E153" s="100" t="s">
        <v>5</v>
      </c>
    </row>
    <row r="154" spans="5:5" hidden="1" x14ac:dyDescent="0.25">
      <c r="E154" s="98">
        <v>70</v>
      </c>
    </row>
    <row r="155" spans="5:5" hidden="1" x14ac:dyDescent="0.25">
      <c r="E155" s="97">
        <v>70</v>
      </c>
    </row>
    <row r="156" spans="5:5" hidden="1" x14ac:dyDescent="0.25">
      <c r="E156" s="98">
        <v>70</v>
      </c>
    </row>
    <row r="157" spans="5:5" hidden="1" x14ac:dyDescent="0.25">
      <c r="E157" s="97">
        <v>20</v>
      </c>
    </row>
    <row r="158" spans="5:5" hidden="1" x14ac:dyDescent="0.25">
      <c r="E158" s="98">
        <v>20</v>
      </c>
    </row>
    <row r="159" spans="5:5" hidden="1" x14ac:dyDescent="0.25">
      <c r="E159" s="97">
        <v>50</v>
      </c>
    </row>
    <row r="160" spans="5:5" hidden="1" x14ac:dyDescent="0.25">
      <c r="E160" s="98">
        <v>50</v>
      </c>
    </row>
    <row r="161" spans="5:5" hidden="1" x14ac:dyDescent="0.25">
      <c r="E161" s="97">
        <v>175</v>
      </c>
    </row>
    <row r="162" spans="5:5" hidden="1" x14ac:dyDescent="0.25">
      <c r="E162" s="98">
        <v>70</v>
      </c>
    </row>
    <row r="163" spans="5:5" hidden="1" x14ac:dyDescent="0.25">
      <c r="E163" s="97">
        <v>70</v>
      </c>
    </row>
    <row r="164" spans="5:5" hidden="1" x14ac:dyDescent="0.25">
      <c r="E164" s="98">
        <v>70</v>
      </c>
    </row>
    <row r="165" spans="5:5" hidden="1" x14ac:dyDescent="0.25">
      <c r="E165" s="97">
        <v>50</v>
      </c>
    </row>
    <row r="166" spans="5:5" hidden="1" x14ac:dyDescent="0.25">
      <c r="E166" s="98">
        <v>50</v>
      </c>
    </row>
    <row r="167" spans="5:5" hidden="1" x14ac:dyDescent="0.25">
      <c r="E167" s="100" t="s">
        <v>5</v>
      </c>
    </row>
    <row r="168" spans="5:5" hidden="1" x14ac:dyDescent="0.25">
      <c r="E168" s="98">
        <v>70</v>
      </c>
    </row>
    <row r="169" spans="5:5" hidden="1" x14ac:dyDescent="0.25">
      <c r="E169" s="97">
        <v>70</v>
      </c>
    </row>
    <row r="170" spans="5:5" hidden="1" x14ac:dyDescent="0.25">
      <c r="E170" s="98">
        <v>20</v>
      </c>
    </row>
    <row r="171" spans="5:5" hidden="1" x14ac:dyDescent="0.25">
      <c r="E171" s="97">
        <v>50</v>
      </c>
    </row>
    <row r="172" spans="5:5" hidden="1" x14ac:dyDescent="0.25">
      <c r="E172" s="99" t="s">
        <v>5</v>
      </c>
    </row>
    <row r="173" spans="5:5" hidden="1" x14ac:dyDescent="0.25">
      <c r="E173" s="100" t="s">
        <v>5</v>
      </c>
    </row>
    <row r="174" spans="5:5" hidden="1" x14ac:dyDescent="0.25">
      <c r="E174" s="99" t="s">
        <v>5</v>
      </c>
    </row>
    <row r="175" spans="5:5" hidden="1" x14ac:dyDescent="0.25">
      <c r="E175" s="100" t="s">
        <v>5</v>
      </c>
    </row>
    <row r="176" spans="5:5" hidden="1" x14ac:dyDescent="0.25">
      <c r="E176" s="99" t="s">
        <v>5</v>
      </c>
    </row>
    <row r="177" spans="5:5" hidden="1" x14ac:dyDescent="0.25">
      <c r="E177" s="100" t="s">
        <v>5</v>
      </c>
    </row>
    <row r="178" spans="5:5" hidden="1" x14ac:dyDescent="0.25">
      <c r="E178" s="99" t="s">
        <v>5</v>
      </c>
    </row>
    <row r="179" spans="5:5" hidden="1" x14ac:dyDescent="0.25">
      <c r="E179" s="100" t="s">
        <v>5</v>
      </c>
    </row>
    <row r="180" spans="5:5" hidden="1" x14ac:dyDescent="0.25">
      <c r="E180" s="99" t="s">
        <v>5</v>
      </c>
    </row>
    <row r="181" spans="5:5" hidden="1" x14ac:dyDescent="0.25">
      <c r="E181" s="100" t="s">
        <v>5</v>
      </c>
    </row>
    <row r="182" spans="5:5" hidden="1" x14ac:dyDescent="0.25">
      <c r="E182" s="99" t="s">
        <v>5</v>
      </c>
    </row>
    <row r="183" spans="5:5" hidden="1" x14ac:dyDescent="0.25">
      <c r="E183" s="100" t="s">
        <v>5</v>
      </c>
    </row>
    <row r="184" spans="5:5" hidden="1" x14ac:dyDescent="0.25">
      <c r="E184" s="99" t="s">
        <v>5</v>
      </c>
    </row>
    <row r="185" spans="5:5" hidden="1" x14ac:dyDescent="0.25">
      <c r="E185" s="100" t="s">
        <v>5</v>
      </c>
    </row>
    <row r="186" spans="5:5" hidden="1" x14ac:dyDescent="0.25">
      <c r="E186" s="99" t="s">
        <v>5</v>
      </c>
    </row>
    <row r="187" spans="5:5" hidden="1" x14ac:dyDescent="0.25">
      <c r="E187" s="97">
        <v>70</v>
      </c>
    </row>
    <row r="188" spans="5:5" hidden="1" x14ac:dyDescent="0.25">
      <c r="E188" s="98">
        <v>70</v>
      </c>
    </row>
    <row r="189" spans="5:5" hidden="1" x14ac:dyDescent="0.25">
      <c r="E189" s="97">
        <v>70</v>
      </c>
    </row>
    <row r="190" spans="5:5" hidden="1" x14ac:dyDescent="0.25">
      <c r="E190" s="98">
        <v>70</v>
      </c>
    </row>
    <row r="191" spans="5:5" hidden="1" x14ac:dyDescent="0.25">
      <c r="E191" s="97">
        <v>50</v>
      </c>
    </row>
    <row r="192" spans="5:5" hidden="1" x14ac:dyDescent="0.25">
      <c r="E192" s="99" t="s">
        <v>5</v>
      </c>
    </row>
    <row r="193" spans="5:5" hidden="1" x14ac:dyDescent="0.25">
      <c r="E193" s="100" t="s">
        <v>5</v>
      </c>
    </row>
    <row r="194" spans="5:5" hidden="1" x14ac:dyDescent="0.25">
      <c r="E194" s="98">
        <v>70</v>
      </c>
    </row>
    <row r="195" spans="5:5" hidden="1" x14ac:dyDescent="0.25">
      <c r="E195" s="97">
        <v>70</v>
      </c>
    </row>
    <row r="196" spans="5:5" hidden="1" x14ac:dyDescent="0.25">
      <c r="E196" s="98">
        <v>20</v>
      </c>
    </row>
    <row r="197" spans="5:5" hidden="1" x14ac:dyDescent="0.25">
      <c r="E197" s="97">
        <v>20</v>
      </c>
    </row>
    <row r="198" spans="5:5" hidden="1" x14ac:dyDescent="0.25">
      <c r="E198" s="98">
        <v>50</v>
      </c>
    </row>
    <row r="199" spans="5:5" hidden="1" x14ac:dyDescent="0.25">
      <c r="E199" s="97">
        <v>70</v>
      </c>
    </row>
    <row r="200" spans="5:5" hidden="1" x14ac:dyDescent="0.25">
      <c r="E200" s="99" t="s">
        <v>5</v>
      </c>
    </row>
    <row r="201" spans="5:5" hidden="1" x14ac:dyDescent="0.25">
      <c r="E201" s="100" t="s">
        <v>5</v>
      </c>
    </row>
    <row r="202" spans="5:5" hidden="1" x14ac:dyDescent="0.25">
      <c r="E202" s="99" t="s">
        <v>5</v>
      </c>
    </row>
    <row r="203" spans="5:5" hidden="1" x14ac:dyDescent="0.25">
      <c r="E203" s="100" t="s">
        <v>5</v>
      </c>
    </row>
    <row r="204" spans="5:5" hidden="1" x14ac:dyDescent="0.25">
      <c r="E204" s="98">
        <v>20</v>
      </c>
    </row>
    <row r="205" spans="5:5" hidden="1" x14ac:dyDescent="0.25">
      <c r="E205" s="97">
        <v>50</v>
      </c>
    </row>
    <row r="206" spans="5:5" hidden="1" x14ac:dyDescent="0.25">
      <c r="E206" s="99" t="s">
        <v>5</v>
      </c>
    </row>
    <row r="207" spans="5:5" hidden="1" x14ac:dyDescent="0.25">
      <c r="E207" s="100" t="s">
        <v>5</v>
      </c>
    </row>
    <row r="208" spans="5:5" hidden="1" x14ac:dyDescent="0.25">
      <c r="E208" s="99" t="s">
        <v>5</v>
      </c>
    </row>
    <row r="209" spans="5:5" hidden="1" x14ac:dyDescent="0.25">
      <c r="E209" s="100" t="s">
        <v>5</v>
      </c>
    </row>
    <row r="210" spans="5:5" hidden="1" x14ac:dyDescent="0.25">
      <c r="E210" s="99" t="s">
        <v>5</v>
      </c>
    </row>
    <row r="211" spans="5:5" hidden="1" x14ac:dyDescent="0.25">
      <c r="E211" s="100" t="s">
        <v>5</v>
      </c>
    </row>
    <row r="212" spans="5:5" hidden="1" x14ac:dyDescent="0.25">
      <c r="E212" s="99" t="s">
        <v>5</v>
      </c>
    </row>
    <row r="213" spans="5:5" hidden="1" x14ac:dyDescent="0.25">
      <c r="E213" s="97">
        <v>70</v>
      </c>
    </row>
    <row r="214" spans="5:5" hidden="1" x14ac:dyDescent="0.25">
      <c r="E214" s="98">
        <v>100</v>
      </c>
    </row>
    <row r="215" spans="5:5" hidden="1" x14ac:dyDescent="0.25">
      <c r="E215" s="97">
        <v>50</v>
      </c>
    </row>
    <row r="216" spans="5:5" hidden="1" x14ac:dyDescent="0.25">
      <c r="E216" s="99" t="s">
        <v>5</v>
      </c>
    </row>
    <row r="217" spans="5:5" hidden="1" x14ac:dyDescent="0.25">
      <c r="E217" s="100" t="s">
        <v>5</v>
      </c>
    </row>
    <row r="218" spans="5:5" hidden="1" x14ac:dyDescent="0.25">
      <c r="E218" s="99" t="s">
        <v>5</v>
      </c>
    </row>
    <row r="219" spans="5:5" hidden="1" x14ac:dyDescent="0.25">
      <c r="E219" s="100" t="s">
        <v>5</v>
      </c>
    </row>
    <row r="220" spans="5:5" hidden="1" x14ac:dyDescent="0.25">
      <c r="E220" s="99" t="s">
        <v>5</v>
      </c>
    </row>
    <row r="221" spans="5:5" hidden="1" x14ac:dyDescent="0.25">
      <c r="E221" s="100" t="s">
        <v>5</v>
      </c>
    </row>
    <row r="222" spans="5:5" hidden="1" x14ac:dyDescent="0.25">
      <c r="E222" s="99" t="s">
        <v>5</v>
      </c>
    </row>
    <row r="223" spans="5:5" hidden="1" x14ac:dyDescent="0.25">
      <c r="E223" s="100" t="s">
        <v>5</v>
      </c>
    </row>
    <row r="224" spans="5:5" hidden="1" x14ac:dyDescent="0.25">
      <c r="E224" s="98">
        <v>70</v>
      </c>
    </row>
    <row r="225" spans="5:5" hidden="1" x14ac:dyDescent="0.25">
      <c r="E225" s="100" t="s">
        <v>5</v>
      </c>
    </row>
    <row r="226" spans="5:5" hidden="1" x14ac:dyDescent="0.25">
      <c r="E226" s="99" t="s">
        <v>5</v>
      </c>
    </row>
    <row r="227" spans="5:5" hidden="1" x14ac:dyDescent="0.25">
      <c r="E227" s="100" t="s">
        <v>5</v>
      </c>
    </row>
    <row r="228" spans="5:5" hidden="1" x14ac:dyDescent="0.25">
      <c r="E228" s="99" t="s">
        <v>5</v>
      </c>
    </row>
    <row r="229" spans="5:5" hidden="1" x14ac:dyDescent="0.25">
      <c r="E229" s="100" t="s">
        <v>5</v>
      </c>
    </row>
    <row r="230" spans="5:5" hidden="1" x14ac:dyDescent="0.25">
      <c r="E230" s="98">
        <v>100</v>
      </c>
    </row>
    <row r="231" spans="5:5" hidden="1" x14ac:dyDescent="0.25">
      <c r="E231" s="97">
        <v>70</v>
      </c>
    </row>
    <row r="232" spans="5:5" hidden="1" x14ac:dyDescent="0.25">
      <c r="E232" s="98">
        <v>100</v>
      </c>
    </row>
    <row r="233" spans="5:5" hidden="1" x14ac:dyDescent="0.25">
      <c r="E233" s="97">
        <v>50</v>
      </c>
    </row>
    <row r="234" spans="5:5" hidden="1" x14ac:dyDescent="0.25">
      <c r="E234" s="98">
        <v>70</v>
      </c>
    </row>
    <row r="235" spans="5:5" hidden="1" x14ac:dyDescent="0.25">
      <c r="E235" s="100" t="s">
        <v>5</v>
      </c>
    </row>
    <row r="236" spans="5:5" hidden="1" x14ac:dyDescent="0.25">
      <c r="E236" s="98">
        <v>70</v>
      </c>
    </row>
    <row r="237" spans="5:5" hidden="1" x14ac:dyDescent="0.25">
      <c r="E237" s="97">
        <v>20</v>
      </c>
    </row>
    <row r="238" spans="5:5" hidden="1" x14ac:dyDescent="0.25">
      <c r="E238" s="98">
        <v>70</v>
      </c>
    </row>
    <row r="239" spans="5:5" hidden="1" x14ac:dyDescent="0.25">
      <c r="E239" s="97">
        <v>175</v>
      </c>
    </row>
    <row r="240" spans="5:5" hidden="1" x14ac:dyDescent="0.25">
      <c r="E240" s="98">
        <v>100</v>
      </c>
    </row>
    <row r="241" spans="5:5" hidden="1" x14ac:dyDescent="0.25">
      <c r="E241" s="97">
        <v>70</v>
      </c>
    </row>
    <row r="242" spans="5:5" hidden="1" x14ac:dyDescent="0.25">
      <c r="E242" s="98">
        <v>70</v>
      </c>
    </row>
    <row r="243" spans="5:5" hidden="1" x14ac:dyDescent="0.25">
      <c r="E243" s="97">
        <v>175</v>
      </c>
    </row>
    <row r="244" spans="5:5" hidden="1" x14ac:dyDescent="0.25">
      <c r="E244" s="98">
        <v>175</v>
      </c>
    </row>
    <row r="245" spans="5:5" hidden="1" x14ac:dyDescent="0.25">
      <c r="E245" s="100" t="s">
        <v>5</v>
      </c>
    </row>
    <row r="246" spans="5:5" hidden="1" x14ac:dyDescent="0.25">
      <c r="E246" s="99" t="s">
        <v>5</v>
      </c>
    </row>
    <row r="247" spans="5:5" hidden="1" x14ac:dyDescent="0.25">
      <c r="E247" s="100" t="s">
        <v>5</v>
      </c>
    </row>
    <row r="248" spans="5:5" hidden="1" x14ac:dyDescent="0.25">
      <c r="E248" s="99" t="s">
        <v>5</v>
      </c>
    </row>
    <row r="249" spans="5:5" hidden="1" x14ac:dyDescent="0.25">
      <c r="E249" s="97">
        <v>70</v>
      </c>
    </row>
    <row r="250" spans="5:5" hidden="1" x14ac:dyDescent="0.25">
      <c r="E250" s="98">
        <v>70</v>
      </c>
    </row>
    <row r="251" spans="5:5" hidden="1" x14ac:dyDescent="0.25">
      <c r="E251" s="100" t="s">
        <v>5</v>
      </c>
    </row>
    <row r="252" spans="5:5" hidden="1" x14ac:dyDescent="0.25">
      <c r="E252" s="98">
        <v>175</v>
      </c>
    </row>
    <row r="253" spans="5:5" hidden="1" x14ac:dyDescent="0.25">
      <c r="E253" s="97">
        <v>50</v>
      </c>
    </row>
    <row r="254" spans="5:5" hidden="1" x14ac:dyDescent="0.25">
      <c r="E254" s="98">
        <v>70</v>
      </c>
    </row>
    <row r="255" spans="5:5" hidden="1" x14ac:dyDescent="0.25">
      <c r="E255" s="97">
        <v>175</v>
      </c>
    </row>
    <row r="256" spans="5:5" hidden="1" x14ac:dyDescent="0.25">
      <c r="E256" s="98">
        <v>100</v>
      </c>
    </row>
    <row r="257" spans="5:5" hidden="1" x14ac:dyDescent="0.25">
      <c r="E257" s="97">
        <v>70</v>
      </c>
    </row>
    <row r="258" spans="5:5" hidden="1" x14ac:dyDescent="0.25">
      <c r="E258" s="98">
        <v>20</v>
      </c>
    </row>
    <row r="259" spans="5:5" hidden="1" x14ac:dyDescent="0.25">
      <c r="E259" s="97">
        <v>20</v>
      </c>
    </row>
    <row r="260" spans="5:5" hidden="1" x14ac:dyDescent="0.25">
      <c r="E260" s="98">
        <v>20</v>
      </c>
    </row>
    <row r="261" spans="5:5" hidden="1" x14ac:dyDescent="0.25">
      <c r="E261" s="97">
        <v>20</v>
      </c>
    </row>
    <row r="262" spans="5:5" hidden="1" x14ac:dyDescent="0.25">
      <c r="E262" s="98">
        <v>50</v>
      </c>
    </row>
    <row r="263" spans="5:5" hidden="1" x14ac:dyDescent="0.25">
      <c r="E263" s="97">
        <v>20</v>
      </c>
    </row>
    <row r="264" spans="5:5" hidden="1" x14ac:dyDescent="0.25">
      <c r="E264" s="98">
        <v>20</v>
      </c>
    </row>
    <row r="265" spans="5:5" hidden="1" x14ac:dyDescent="0.25">
      <c r="E265" s="97">
        <v>175</v>
      </c>
    </row>
    <row r="266" spans="5:5" hidden="1" x14ac:dyDescent="0.25">
      <c r="E266" s="99" t="s">
        <v>5</v>
      </c>
    </row>
    <row r="267" spans="5:5" hidden="1" x14ac:dyDescent="0.25">
      <c r="E267" s="100" t="s">
        <v>5</v>
      </c>
    </row>
    <row r="268" spans="5:5" hidden="1" x14ac:dyDescent="0.25">
      <c r="E268" s="99" t="s">
        <v>5</v>
      </c>
    </row>
    <row r="269" spans="5:5" hidden="1" x14ac:dyDescent="0.25">
      <c r="E269" s="97">
        <v>100</v>
      </c>
    </row>
    <row r="270" spans="5:5" hidden="1" x14ac:dyDescent="0.25">
      <c r="E270" s="98">
        <v>70</v>
      </c>
    </row>
    <row r="271" spans="5:5" hidden="1" x14ac:dyDescent="0.25">
      <c r="E271" s="97">
        <v>70</v>
      </c>
    </row>
    <row r="272" spans="5:5" hidden="1" x14ac:dyDescent="0.25">
      <c r="E272" s="98">
        <v>70</v>
      </c>
    </row>
    <row r="273" spans="5:5" hidden="1" x14ac:dyDescent="0.25">
      <c r="E273" s="97">
        <v>70</v>
      </c>
    </row>
    <row r="274" spans="5:5" hidden="1" x14ac:dyDescent="0.25">
      <c r="E274" s="98">
        <v>70</v>
      </c>
    </row>
    <row r="275" spans="5:5" hidden="1" x14ac:dyDescent="0.25">
      <c r="E275" s="97">
        <v>70</v>
      </c>
    </row>
    <row r="276" spans="5:5" hidden="1" x14ac:dyDescent="0.25">
      <c r="E276" s="98">
        <v>20</v>
      </c>
    </row>
    <row r="277" spans="5:5" hidden="1" x14ac:dyDescent="0.25">
      <c r="E277" s="97">
        <v>20</v>
      </c>
    </row>
    <row r="278" spans="5:5" hidden="1" x14ac:dyDescent="0.25">
      <c r="E278" s="98">
        <v>20</v>
      </c>
    </row>
    <row r="279" spans="5:5" hidden="1" x14ac:dyDescent="0.25">
      <c r="E279" s="97">
        <v>50</v>
      </c>
    </row>
    <row r="280" spans="5:5" hidden="1" x14ac:dyDescent="0.25">
      <c r="E280" s="98">
        <v>70</v>
      </c>
    </row>
    <row r="281" spans="5:5" hidden="1" x14ac:dyDescent="0.25">
      <c r="E281" s="97">
        <v>100</v>
      </c>
    </row>
    <row r="282" spans="5:5" hidden="1" x14ac:dyDescent="0.25">
      <c r="E282" s="98">
        <v>100</v>
      </c>
    </row>
    <row r="283" spans="5:5" hidden="1" x14ac:dyDescent="0.25">
      <c r="E283" s="97">
        <v>100</v>
      </c>
    </row>
    <row r="284" spans="5:5" hidden="1" x14ac:dyDescent="0.25">
      <c r="E284" s="98">
        <v>70</v>
      </c>
    </row>
    <row r="285" spans="5:5" hidden="1" x14ac:dyDescent="0.25">
      <c r="E285" s="97">
        <v>70</v>
      </c>
    </row>
    <row r="286" spans="5:5" hidden="1" x14ac:dyDescent="0.25">
      <c r="E286" s="98">
        <v>20</v>
      </c>
    </row>
    <row r="287" spans="5:5" hidden="1" x14ac:dyDescent="0.25">
      <c r="E287" s="97">
        <v>20</v>
      </c>
    </row>
    <row r="288" spans="5:5" hidden="1" x14ac:dyDescent="0.25">
      <c r="E288" s="98">
        <v>20</v>
      </c>
    </row>
    <row r="289" spans="5:5" hidden="1" x14ac:dyDescent="0.25">
      <c r="E289" s="97">
        <v>20</v>
      </c>
    </row>
    <row r="290" spans="5:5" hidden="1" x14ac:dyDescent="0.25">
      <c r="E290" s="98">
        <v>20</v>
      </c>
    </row>
    <row r="291" spans="5:5" hidden="1" x14ac:dyDescent="0.25">
      <c r="E291" s="97">
        <v>70</v>
      </c>
    </row>
    <row r="292" spans="5:5" hidden="1" x14ac:dyDescent="0.25">
      <c r="E292" s="98">
        <v>70</v>
      </c>
    </row>
    <row r="293" spans="5:5" hidden="1" x14ac:dyDescent="0.25">
      <c r="E293" s="97">
        <v>70</v>
      </c>
    </row>
    <row r="294" spans="5:5" hidden="1" x14ac:dyDescent="0.25">
      <c r="E294" s="98">
        <v>20</v>
      </c>
    </row>
    <row r="295" spans="5:5" hidden="1" x14ac:dyDescent="0.25">
      <c r="E295" s="97">
        <v>100</v>
      </c>
    </row>
    <row r="296" spans="5:5" hidden="1" x14ac:dyDescent="0.25">
      <c r="E296" s="98">
        <v>70</v>
      </c>
    </row>
    <row r="297" spans="5:5" hidden="1" x14ac:dyDescent="0.25">
      <c r="E297" s="97">
        <v>70</v>
      </c>
    </row>
    <row r="298" spans="5:5" hidden="1" x14ac:dyDescent="0.25">
      <c r="E298" s="98">
        <v>70</v>
      </c>
    </row>
    <row r="299" spans="5:5" hidden="1" x14ac:dyDescent="0.25">
      <c r="E299" s="97">
        <v>175</v>
      </c>
    </row>
    <row r="300" spans="5:5" hidden="1" x14ac:dyDescent="0.25">
      <c r="E300" s="98">
        <v>50</v>
      </c>
    </row>
    <row r="301" spans="5:5" hidden="1" x14ac:dyDescent="0.25">
      <c r="E301" s="97">
        <v>70</v>
      </c>
    </row>
    <row r="302" spans="5:5" hidden="1" x14ac:dyDescent="0.25">
      <c r="E302" s="98">
        <v>70</v>
      </c>
    </row>
    <row r="303" spans="5:5" hidden="1" x14ac:dyDescent="0.25">
      <c r="E303" s="97">
        <v>70</v>
      </c>
    </row>
    <row r="304" spans="5:5" hidden="1" x14ac:dyDescent="0.25">
      <c r="E304" s="98">
        <v>70</v>
      </c>
    </row>
    <row r="305" spans="5:5" hidden="1" x14ac:dyDescent="0.25">
      <c r="E305" s="97">
        <v>70</v>
      </c>
    </row>
    <row r="306" spans="5:5" hidden="1" x14ac:dyDescent="0.25">
      <c r="E306" s="98">
        <v>70</v>
      </c>
    </row>
    <row r="307" spans="5:5" hidden="1" x14ac:dyDescent="0.25">
      <c r="E307" s="97">
        <v>70</v>
      </c>
    </row>
    <row r="308" spans="5:5" hidden="1" x14ac:dyDescent="0.25">
      <c r="E308" s="98">
        <v>70</v>
      </c>
    </row>
    <row r="309" spans="5:5" hidden="1" x14ac:dyDescent="0.25">
      <c r="E309" s="97">
        <v>70</v>
      </c>
    </row>
    <row r="310" spans="5:5" hidden="1" x14ac:dyDescent="0.25">
      <c r="E310" s="98">
        <v>20</v>
      </c>
    </row>
    <row r="311" spans="5:5" hidden="1" x14ac:dyDescent="0.25">
      <c r="E311" s="97">
        <v>175</v>
      </c>
    </row>
    <row r="312" spans="5:5" hidden="1" x14ac:dyDescent="0.25">
      <c r="E312" s="98">
        <v>70</v>
      </c>
    </row>
    <row r="313" spans="5:5" hidden="1" x14ac:dyDescent="0.25">
      <c r="E313" s="97">
        <v>50</v>
      </c>
    </row>
    <row r="314" spans="5:5" hidden="1" x14ac:dyDescent="0.25">
      <c r="E314" s="98">
        <v>70</v>
      </c>
    </row>
    <row r="315" spans="5:5" hidden="1" x14ac:dyDescent="0.25">
      <c r="E315" s="97">
        <v>100</v>
      </c>
    </row>
    <row r="316" spans="5:5" hidden="1" x14ac:dyDescent="0.25">
      <c r="E316" s="98">
        <v>70</v>
      </c>
    </row>
    <row r="317" spans="5:5" hidden="1" x14ac:dyDescent="0.25">
      <c r="E317" s="97">
        <v>70</v>
      </c>
    </row>
    <row r="318" spans="5:5" hidden="1" x14ac:dyDescent="0.25">
      <c r="E318" s="98">
        <v>100</v>
      </c>
    </row>
    <row r="319" spans="5:5" hidden="1" x14ac:dyDescent="0.25">
      <c r="E319" s="97">
        <v>175</v>
      </c>
    </row>
    <row r="320" spans="5:5" hidden="1" x14ac:dyDescent="0.25">
      <c r="E320" s="98">
        <v>70</v>
      </c>
    </row>
    <row r="321" spans="5:5" hidden="1" x14ac:dyDescent="0.25">
      <c r="E321" s="97">
        <v>50</v>
      </c>
    </row>
    <row r="322" spans="5:5" hidden="1" x14ac:dyDescent="0.25">
      <c r="E322" s="98">
        <v>20</v>
      </c>
    </row>
    <row r="323" spans="5:5" hidden="1" x14ac:dyDescent="0.25">
      <c r="E323" s="97">
        <v>100</v>
      </c>
    </row>
    <row r="324" spans="5:5" hidden="1" x14ac:dyDescent="0.25">
      <c r="E324" s="98">
        <v>100</v>
      </c>
    </row>
    <row r="325" spans="5:5" hidden="1" x14ac:dyDescent="0.25">
      <c r="E325" s="97">
        <v>100</v>
      </c>
    </row>
    <row r="326" spans="5:5" hidden="1" x14ac:dyDescent="0.25">
      <c r="E326" s="98">
        <v>70</v>
      </c>
    </row>
    <row r="327" spans="5:5" hidden="1" x14ac:dyDescent="0.25">
      <c r="E327" s="97">
        <v>70</v>
      </c>
    </row>
    <row r="328" spans="5:5" hidden="1" x14ac:dyDescent="0.25">
      <c r="E328" s="98">
        <v>70</v>
      </c>
    </row>
    <row r="329" spans="5:5" hidden="1" x14ac:dyDescent="0.25">
      <c r="E329" s="97">
        <v>70</v>
      </c>
    </row>
    <row r="330" spans="5:5" hidden="1" x14ac:dyDescent="0.25">
      <c r="E330" s="98">
        <v>20</v>
      </c>
    </row>
    <row r="331" spans="5:5" hidden="1" x14ac:dyDescent="0.25">
      <c r="E331" s="97">
        <v>20</v>
      </c>
    </row>
    <row r="332" spans="5:5" hidden="1" x14ac:dyDescent="0.25">
      <c r="E332" s="98">
        <v>20</v>
      </c>
    </row>
    <row r="333" spans="5:5" hidden="1" x14ac:dyDescent="0.25">
      <c r="E333" s="97">
        <v>20</v>
      </c>
    </row>
    <row r="334" spans="5:5" hidden="1" x14ac:dyDescent="0.25">
      <c r="E334" s="98">
        <v>20</v>
      </c>
    </row>
    <row r="335" spans="5:5" hidden="1" x14ac:dyDescent="0.25">
      <c r="E335" s="97">
        <v>20</v>
      </c>
    </row>
    <row r="336" spans="5:5" hidden="1" x14ac:dyDescent="0.25">
      <c r="E336" s="98">
        <v>50</v>
      </c>
    </row>
    <row r="337" spans="5:5" hidden="1" x14ac:dyDescent="0.25">
      <c r="E337" s="97">
        <v>50</v>
      </c>
    </row>
    <row r="338" spans="5:5" hidden="1" x14ac:dyDescent="0.25">
      <c r="E338" s="98">
        <v>50</v>
      </c>
    </row>
    <row r="339" spans="5:5" hidden="1" x14ac:dyDescent="0.25">
      <c r="E339" s="97">
        <v>50</v>
      </c>
    </row>
    <row r="340" spans="5:5" hidden="1" x14ac:dyDescent="0.25">
      <c r="E340" s="98">
        <v>50</v>
      </c>
    </row>
    <row r="341" spans="5:5" hidden="1" x14ac:dyDescent="0.25">
      <c r="E341" s="97">
        <v>20</v>
      </c>
    </row>
    <row r="342" spans="5:5" hidden="1" x14ac:dyDescent="0.25">
      <c r="E342" s="98">
        <v>20</v>
      </c>
    </row>
    <row r="343" spans="5:5" hidden="1" x14ac:dyDescent="0.25">
      <c r="E343" s="97">
        <v>100</v>
      </c>
    </row>
    <row r="344" spans="5:5" hidden="1" x14ac:dyDescent="0.25">
      <c r="E344" s="98">
        <v>70</v>
      </c>
    </row>
    <row r="345" spans="5:5" hidden="1" x14ac:dyDescent="0.25">
      <c r="E345" s="97">
        <v>100</v>
      </c>
    </row>
    <row r="346" spans="5:5" hidden="1" x14ac:dyDescent="0.25">
      <c r="E346" s="98">
        <v>70</v>
      </c>
    </row>
    <row r="347" spans="5:5" hidden="1" x14ac:dyDescent="0.25">
      <c r="E347" s="97">
        <v>75</v>
      </c>
    </row>
    <row r="348" spans="5:5" hidden="1" x14ac:dyDescent="0.25">
      <c r="E348" s="98">
        <v>75</v>
      </c>
    </row>
    <row r="349" spans="5:5" hidden="1" x14ac:dyDescent="0.25">
      <c r="E349" s="97">
        <v>75</v>
      </c>
    </row>
    <row r="350" spans="5:5" hidden="1" x14ac:dyDescent="0.25">
      <c r="E350" s="99" t="s">
        <v>5</v>
      </c>
    </row>
    <row r="351" spans="5:5" hidden="1" x14ac:dyDescent="0.25">
      <c r="E351" s="100" t="s">
        <v>5</v>
      </c>
    </row>
    <row r="352" spans="5:5" hidden="1" x14ac:dyDescent="0.25">
      <c r="E352" s="98">
        <v>70</v>
      </c>
    </row>
    <row r="353" spans="5:5" hidden="1" x14ac:dyDescent="0.25">
      <c r="E353" s="97">
        <v>70</v>
      </c>
    </row>
    <row r="354" spans="5:5" hidden="1" x14ac:dyDescent="0.25">
      <c r="E354" s="98">
        <v>70</v>
      </c>
    </row>
    <row r="355" spans="5:5" hidden="1" x14ac:dyDescent="0.25">
      <c r="E355" s="97">
        <v>70</v>
      </c>
    </row>
    <row r="356" spans="5:5" hidden="1" x14ac:dyDescent="0.25">
      <c r="E356" s="98">
        <v>70</v>
      </c>
    </row>
    <row r="357" spans="5:5" hidden="1" x14ac:dyDescent="0.25">
      <c r="E357" s="97">
        <v>20</v>
      </c>
    </row>
    <row r="358" spans="5:5" hidden="1" x14ac:dyDescent="0.25">
      <c r="E358" s="98">
        <v>20</v>
      </c>
    </row>
    <row r="359" spans="5:5" hidden="1" x14ac:dyDescent="0.25">
      <c r="E359" s="97">
        <v>20</v>
      </c>
    </row>
    <row r="360" spans="5:5" hidden="1" x14ac:dyDescent="0.25">
      <c r="E360" s="98">
        <v>20</v>
      </c>
    </row>
    <row r="361" spans="5:5" hidden="1" x14ac:dyDescent="0.25">
      <c r="E361" s="97">
        <v>20</v>
      </c>
    </row>
    <row r="362" spans="5:5" hidden="1" x14ac:dyDescent="0.25">
      <c r="E362" s="98">
        <v>50</v>
      </c>
    </row>
    <row r="363" spans="5:5" hidden="1" x14ac:dyDescent="0.25">
      <c r="E363" s="97">
        <v>20</v>
      </c>
    </row>
    <row r="364" spans="5:5" hidden="1" x14ac:dyDescent="0.25">
      <c r="E364" s="98">
        <v>70</v>
      </c>
    </row>
    <row r="365" spans="5:5" hidden="1" x14ac:dyDescent="0.25">
      <c r="E365" s="100" t="s">
        <v>5</v>
      </c>
    </row>
    <row r="366" spans="5:5" hidden="1" x14ac:dyDescent="0.25">
      <c r="E366" s="98">
        <v>70</v>
      </c>
    </row>
    <row r="367" spans="5:5" hidden="1" x14ac:dyDescent="0.25">
      <c r="E367" s="97">
        <v>100</v>
      </c>
    </row>
    <row r="368" spans="5:5" hidden="1" x14ac:dyDescent="0.25">
      <c r="E368" s="98">
        <v>175</v>
      </c>
    </row>
    <row r="369" spans="5:5" hidden="1" x14ac:dyDescent="0.25">
      <c r="E369" s="97">
        <v>100</v>
      </c>
    </row>
    <row r="370" spans="5:5" hidden="1" x14ac:dyDescent="0.25">
      <c r="E370" s="98">
        <v>70</v>
      </c>
    </row>
    <row r="371" spans="5:5" hidden="1" x14ac:dyDescent="0.25">
      <c r="E371" s="97">
        <v>20</v>
      </c>
    </row>
    <row r="372" spans="5:5" hidden="1" x14ac:dyDescent="0.25">
      <c r="E372" s="98">
        <v>50</v>
      </c>
    </row>
    <row r="373" spans="5:5" hidden="1" x14ac:dyDescent="0.25">
      <c r="E373" s="97">
        <v>50</v>
      </c>
    </row>
    <row r="374" spans="5:5" hidden="1" x14ac:dyDescent="0.25">
      <c r="E374" s="98">
        <v>20</v>
      </c>
    </row>
    <row r="375" spans="5:5" hidden="1" x14ac:dyDescent="0.25">
      <c r="E375" s="97">
        <v>50</v>
      </c>
    </row>
    <row r="376" spans="5:5" hidden="1" x14ac:dyDescent="0.25">
      <c r="E376" s="98">
        <v>20</v>
      </c>
    </row>
    <row r="377" spans="5:5" hidden="1" x14ac:dyDescent="0.25">
      <c r="E377" s="100" t="s">
        <v>5</v>
      </c>
    </row>
    <row r="378" spans="5:5" hidden="1" x14ac:dyDescent="0.25">
      <c r="E378" s="99" t="s">
        <v>5</v>
      </c>
    </row>
    <row r="379" spans="5:5" hidden="1" x14ac:dyDescent="0.25">
      <c r="E379" s="100" t="s">
        <v>5</v>
      </c>
    </row>
    <row r="380" spans="5:5" hidden="1" x14ac:dyDescent="0.25">
      <c r="E380" s="99" t="s">
        <v>5</v>
      </c>
    </row>
    <row r="381" spans="5:5" hidden="1" x14ac:dyDescent="0.25">
      <c r="E381" s="100" t="s">
        <v>5</v>
      </c>
    </row>
    <row r="382" spans="5:5" hidden="1" x14ac:dyDescent="0.25">
      <c r="E382" s="99" t="s">
        <v>5</v>
      </c>
    </row>
    <row r="383" spans="5:5" hidden="1" x14ac:dyDescent="0.25">
      <c r="E383" s="100" t="s">
        <v>5</v>
      </c>
    </row>
    <row r="384" spans="5:5" hidden="1" x14ac:dyDescent="0.25">
      <c r="E384" s="99" t="s">
        <v>5</v>
      </c>
    </row>
    <row r="385" spans="5:5" hidden="1" x14ac:dyDescent="0.25">
      <c r="E385" s="100" t="s">
        <v>5</v>
      </c>
    </row>
    <row r="386" spans="5:5" hidden="1" x14ac:dyDescent="0.25">
      <c r="E386" s="99" t="s">
        <v>5</v>
      </c>
    </row>
    <row r="387" spans="5:5" hidden="1" x14ac:dyDescent="0.25">
      <c r="E387" s="100" t="s">
        <v>5</v>
      </c>
    </row>
    <row r="388" spans="5:5" hidden="1" x14ac:dyDescent="0.25">
      <c r="E388" s="99" t="s">
        <v>5</v>
      </c>
    </row>
    <row r="389" spans="5:5" hidden="1" x14ac:dyDescent="0.25">
      <c r="E389" s="100" t="s">
        <v>5</v>
      </c>
    </row>
    <row r="390" spans="5:5" hidden="1" x14ac:dyDescent="0.25">
      <c r="E390" s="99" t="s">
        <v>5</v>
      </c>
    </row>
    <row r="391" spans="5:5" hidden="1" x14ac:dyDescent="0.25">
      <c r="E391" s="100" t="s">
        <v>5</v>
      </c>
    </row>
    <row r="392" spans="5:5" hidden="1" x14ac:dyDescent="0.25">
      <c r="E392" s="99" t="s">
        <v>5</v>
      </c>
    </row>
    <row r="393" spans="5:5" hidden="1" x14ac:dyDescent="0.25">
      <c r="E393" s="97">
        <v>70</v>
      </c>
    </row>
    <row r="394" spans="5:5" hidden="1" x14ac:dyDescent="0.25">
      <c r="E394" s="98">
        <v>70</v>
      </c>
    </row>
    <row r="395" spans="5:5" hidden="1" x14ac:dyDescent="0.25">
      <c r="E395" s="100" t="s">
        <v>5</v>
      </c>
    </row>
    <row r="396" spans="5:5" hidden="1" x14ac:dyDescent="0.25">
      <c r="E396" s="99" t="s">
        <v>5</v>
      </c>
    </row>
    <row r="397" spans="5:5" hidden="1" x14ac:dyDescent="0.25">
      <c r="E397" s="97">
        <v>175</v>
      </c>
    </row>
    <row r="398" spans="5:5" hidden="1" x14ac:dyDescent="0.25">
      <c r="E398" s="98">
        <v>70</v>
      </c>
    </row>
    <row r="399" spans="5:5" hidden="1" x14ac:dyDescent="0.25">
      <c r="E399" s="97">
        <v>70</v>
      </c>
    </row>
    <row r="400" spans="5:5" hidden="1" x14ac:dyDescent="0.25">
      <c r="E400" s="99" t="s">
        <v>5</v>
      </c>
    </row>
    <row r="401" spans="5:5" hidden="1" x14ac:dyDescent="0.25">
      <c r="E401" s="100" t="s">
        <v>5</v>
      </c>
    </row>
    <row r="402" spans="5:5" hidden="1" x14ac:dyDescent="0.25">
      <c r="E402" s="98">
        <v>70</v>
      </c>
    </row>
    <row r="403" spans="5:5" hidden="1" x14ac:dyDescent="0.25">
      <c r="E403" s="97">
        <v>100</v>
      </c>
    </row>
    <row r="404" spans="5:5" hidden="1" x14ac:dyDescent="0.25">
      <c r="E404" s="98">
        <v>70</v>
      </c>
    </row>
    <row r="405" spans="5:5" hidden="1" x14ac:dyDescent="0.25">
      <c r="E405" s="97">
        <v>100</v>
      </c>
    </row>
    <row r="406" spans="5:5" hidden="1" x14ac:dyDescent="0.25">
      <c r="E406" s="98">
        <v>100</v>
      </c>
    </row>
    <row r="407" spans="5:5" hidden="1" x14ac:dyDescent="0.25">
      <c r="E407" s="100" t="s">
        <v>5</v>
      </c>
    </row>
    <row r="408" spans="5:5" hidden="1" x14ac:dyDescent="0.25">
      <c r="E408" s="99" t="s">
        <v>5</v>
      </c>
    </row>
    <row r="409" spans="5:5" hidden="1" x14ac:dyDescent="0.25">
      <c r="E409" s="100" t="s">
        <v>5</v>
      </c>
    </row>
    <row r="410" spans="5:5" hidden="1" x14ac:dyDescent="0.25">
      <c r="E410" s="99" t="s">
        <v>5</v>
      </c>
    </row>
    <row r="411" spans="5:5" hidden="1" x14ac:dyDescent="0.25">
      <c r="E411" s="100" t="s">
        <v>5</v>
      </c>
    </row>
    <row r="412" spans="5:5" hidden="1" x14ac:dyDescent="0.25">
      <c r="E412" s="99" t="s">
        <v>5</v>
      </c>
    </row>
    <row r="413" spans="5:5" hidden="1" x14ac:dyDescent="0.25">
      <c r="E413" s="97">
        <v>50</v>
      </c>
    </row>
    <row r="414" spans="5:5" hidden="1" x14ac:dyDescent="0.25">
      <c r="E414" s="98">
        <v>70</v>
      </c>
    </row>
    <row r="415" spans="5:5" hidden="1" x14ac:dyDescent="0.25">
      <c r="E415" s="97">
        <v>70</v>
      </c>
    </row>
    <row r="416" spans="5:5" hidden="1" x14ac:dyDescent="0.25">
      <c r="E416" s="98">
        <v>70</v>
      </c>
    </row>
    <row r="417" spans="5:5" hidden="1" x14ac:dyDescent="0.25">
      <c r="E417" s="100" t="s">
        <v>5</v>
      </c>
    </row>
    <row r="418" spans="5:5" hidden="1" x14ac:dyDescent="0.25">
      <c r="E418" s="98">
        <v>100</v>
      </c>
    </row>
    <row r="419" spans="5:5" hidden="1" x14ac:dyDescent="0.25">
      <c r="E419" s="97">
        <v>70</v>
      </c>
    </row>
    <row r="420" spans="5:5" hidden="1" x14ac:dyDescent="0.25">
      <c r="E420" s="98">
        <v>70</v>
      </c>
    </row>
    <row r="421" spans="5:5" hidden="1" x14ac:dyDescent="0.25">
      <c r="E421" s="97">
        <v>70</v>
      </c>
    </row>
    <row r="422" spans="5:5" hidden="1" x14ac:dyDescent="0.25">
      <c r="E422" s="98">
        <v>70</v>
      </c>
    </row>
    <row r="423" spans="5:5" hidden="1" x14ac:dyDescent="0.25">
      <c r="E423" s="97">
        <v>20</v>
      </c>
    </row>
    <row r="424" spans="5:5" hidden="1" x14ac:dyDescent="0.25">
      <c r="E424" s="98">
        <v>50</v>
      </c>
    </row>
    <row r="425" spans="5:5" hidden="1" x14ac:dyDescent="0.25">
      <c r="E425" s="97">
        <v>20</v>
      </c>
    </row>
    <row r="426" spans="5:5" hidden="1" x14ac:dyDescent="0.25">
      <c r="E426" s="98">
        <v>50</v>
      </c>
    </row>
    <row r="427" spans="5:5" hidden="1" x14ac:dyDescent="0.25">
      <c r="E427" s="97">
        <v>20</v>
      </c>
    </row>
    <row r="428" spans="5:5" hidden="1" x14ac:dyDescent="0.25">
      <c r="E428" s="98">
        <v>100</v>
      </c>
    </row>
    <row r="429" spans="5:5" hidden="1" x14ac:dyDescent="0.25">
      <c r="E429" s="97">
        <v>70</v>
      </c>
    </row>
    <row r="430" spans="5:5" hidden="1" x14ac:dyDescent="0.25">
      <c r="E430" s="98">
        <v>175</v>
      </c>
    </row>
    <row r="431" spans="5:5" hidden="1" x14ac:dyDescent="0.25">
      <c r="E431" s="100" t="s">
        <v>5</v>
      </c>
    </row>
    <row r="432" spans="5:5" hidden="1" x14ac:dyDescent="0.25">
      <c r="E432" s="98">
        <v>70</v>
      </c>
    </row>
    <row r="433" spans="5:5" hidden="1" x14ac:dyDescent="0.25">
      <c r="E433" s="97">
        <v>20</v>
      </c>
    </row>
    <row r="434" spans="5:5" hidden="1" x14ac:dyDescent="0.25">
      <c r="E434" s="98">
        <v>20</v>
      </c>
    </row>
    <row r="435" spans="5:5" hidden="1" x14ac:dyDescent="0.25">
      <c r="E435" s="97">
        <v>20</v>
      </c>
    </row>
    <row r="436" spans="5:5" hidden="1" x14ac:dyDescent="0.25">
      <c r="E436" s="98">
        <v>20</v>
      </c>
    </row>
    <row r="437" spans="5:5" hidden="1" x14ac:dyDescent="0.25">
      <c r="E437" s="97">
        <v>50</v>
      </c>
    </row>
    <row r="438" spans="5:5" hidden="1" x14ac:dyDescent="0.25">
      <c r="E438" s="98">
        <v>20</v>
      </c>
    </row>
    <row r="439" spans="5:5" hidden="1" x14ac:dyDescent="0.25">
      <c r="E439" s="97">
        <v>20</v>
      </c>
    </row>
    <row r="440" spans="5:5" hidden="1" x14ac:dyDescent="0.25">
      <c r="E440" s="99" t="s">
        <v>5</v>
      </c>
    </row>
    <row r="441" spans="5:5" hidden="1" x14ac:dyDescent="0.25">
      <c r="E441" s="97">
        <v>70</v>
      </c>
    </row>
    <row r="442" spans="5:5" hidden="1" x14ac:dyDescent="0.25">
      <c r="E442" s="98">
        <v>100</v>
      </c>
    </row>
    <row r="443" spans="5:5" hidden="1" x14ac:dyDescent="0.25">
      <c r="E443" s="100" t="s">
        <v>5</v>
      </c>
    </row>
    <row r="444" spans="5:5" hidden="1" x14ac:dyDescent="0.25">
      <c r="E444" s="99" t="s">
        <v>5</v>
      </c>
    </row>
    <row r="445" spans="5:5" hidden="1" x14ac:dyDescent="0.25">
      <c r="E445" s="97">
        <v>70</v>
      </c>
    </row>
    <row r="446" spans="5:5" hidden="1" x14ac:dyDescent="0.25">
      <c r="E446" s="98">
        <v>70</v>
      </c>
    </row>
    <row r="447" spans="5:5" hidden="1" x14ac:dyDescent="0.25">
      <c r="E447" s="97">
        <v>70</v>
      </c>
    </row>
    <row r="448" spans="5:5" hidden="1" x14ac:dyDescent="0.25">
      <c r="E448" s="98">
        <v>70</v>
      </c>
    </row>
    <row r="449" spans="5:5" hidden="1" x14ac:dyDescent="0.25">
      <c r="E449" s="97">
        <v>70</v>
      </c>
    </row>
    <row r="450" spans="5:5" hidden="1" x14ac:dyDescent="0.25">
      <c r="E450" s="98">
        <v>20</v>
      </c>
    </row>
    <row r="451" spans="5:5" hidden="1" x14ac:dyDescent="0.25">
      <c r="E451" s="97">
        <v>50</v>
      </c>
    </row>
    <row r="452" spans="5:5" hidden="1" x14ac:dyDescent="0.25">
      <c r="E452" s="98">
        <v>100</v>
      </c>
    </row>
    <row r="453" spans="5:5" hidden="1" x14ac:dyDescent="0.25">
      <c r="E453" s="97">
        <v>100</v>
      </c>
    </row>
    <row r="454" spans="5:5" hidden="1" x14ac:dyDescent="0.25">
      <c r="E454" s="98">
        <v>100</v>
      </c>
    </row>
    <row r="455" spans="5:5" hidden="1" x14ac:dyDescent="0.25">
      <c r="E455" s="97">
        <v>70</v>
      </c>
    </row>
    <row r="456" spans="5:5" hidden="1" x14ac:dyDescent="0.25">
      <c r="E456" s="98">
        <v>70</v>
      </c>
    </row>
    <row r="457" spans="5:5" hidden="1" x14ac:dyDescent="0.25">
      <c r="E457" s="97">
        <v>100</v>
      </c>
    </row>
    <row r="458" spans="5:5" hidden="1" x14ac:dyDescent="0.25">
      <c r="E458" s="98">
        <v>100</v>
      </c>
    </row>
    <row r="459" spans="5:5" hidden="1" x14ac:dyDescent="0.25">
      <c r="E459" s="97">
        <v>100</v>
      </c>
    </row>
    <row r="460" spans="5:5" hidden="1" x14ac:dyDescent="0.25">
      <c r="E460" s="98">
        <v>70</v>
      </c>
    </row>
    <row r="461" spans="5:5" hidden="1" x14ac:dyDescent="0.25">
      <c r="E461" s="97">
        <v>70</v>
      </c>
    </row>
    <row r="462" spans="5:5" hidden="1" x14ac:dyDescent="0.25">
      <c r="E462" s="98">
        <v>70</v>
      </c>
    </row>
    <row r="463" spans="5:5" hidden="1" x14ac:dyDescent="0.25">
      <c r="E463" s="97">
        <v>20</v>
      </c>
    </row>
    <row r="464" spans="5:5" hidden="1" x14ac:dyDescent="0.25">
      <c r="E464" s="98">
        <v>70</v>
      </c>
    </row>
    <row r="465" spans="5:9" hidden="1" x14ac:dyDescent="0.25">
      <c r="E465" s="97">
        <v>20</v>
      </c>
    </row>
    <row r="466" spans="5:9" hidden="1" x14ac:dyDescent="0.25">
      <c r="E466" s="98">
        <v>50</v>
      </c>
    </row>
    <row r="467" spans="5:9" hidden="1" x14ac:dyDescent="0.25">
      <c r="E467" s="97">
        <v>70</v>
      </c>
    </row>
    <row r="468" spans="5:9" x14ac:dyDescent="0.25">
      <c r="E468" s="97">
        <v>75</v>
      </c>
      <c r="I468" s="124" t="s">
        <v>1262</v>
      </c>
    </row>
    <row r="469" spans="5:9" hidden="1" x14ac:dyDescent="0.25">
      <c r="E469" s="97">
        <v>10</v>
      </c>
    </row>
    <row r="470" spans="5:9" hidden="1" x14ac:dyDescent="0.25">
      <c r="E470" s="98">
        <v>70</v>
      </c>
    </row>
    <row r="471" spans="5:9" hidden="1" x14ac:dyDescent="0.25">
      <c r="E471" s="97">
        <v>70</v>
      </c>
    </row>
    <row r="472" spans="5:9" hidden="1" x14ac:dyDescent="0.25">
      <c r="E472" s="98">
        <v>20</v>
      </c>
    </row>
    <row r="473" spans="5:9" hidden="1" x14ac:dyDescent="0.25">
      <c r="E473" s="97">
        <v>20</v>
      </c>
    </row>
    <row r="474" spans="5:9" hidden="1" x14ac:dyDescent="0.25">
      <c r="E474" s="98">
        <v>70</v>
      </c>
    </row>
    <row r="475" spans="5:9" hidden="1" x14ac:dyDescent="0.25">
      <c r="E475" s="97">
        <v>20</v>
      </c>
    </row>
    <row r="476" spans="5:9" hidden="1" x14ac:dyDescent="0.25">
      <c r="E476" s="98">
        <v>20</v>
      </c>
    </row>
    <row r="477" spans="5:9" hidden="1" x14ac:dyDescent="0.25">
      <c r="E477" s="97">
        <v>50</v>
      </c>
    </row>
    <row r="478" spans="5:9" hidden="1" x14ac:dyDescent="0.25">
      <c r="E478" s="98">
        <v>20</v>
      </c>
    </row>
    <row r="479" spans="5:9" hidden="1" x14ac:dyDescent="0.25">
      <c r="E479" s="97">
        <v>20</v>
      </c>
    </row>
    <row r="480" spans="5:9" hidden="1" x14ac:dyDescent="0.25">
      <c r="E480" s="98">
        <v>20</v>
      </c>
    </row>
    <row r="481" spans="5:5" hidden="1" x14ac:dyDescent="0.25">
      <c r="E481" s="97">
        <v>20</v>
      </c>
    </row>
    <row r="482" spans="5:5" hidden="1" x14ac:dyDescent="0.25">
      <c r="E482" s="98">
        <v>70</v>
      </c>
    </row>
    <row r="483" spans="5:5" hidden="1" x14ac:dyDescent="0.25">
      <c r="E483" s="97">
        <v>100</v>
      </c>
    </row>
    <row r="484" spans="5:5" hidden="1" x14ac:dyDescent="0.25">
      <c r="E484" s="98">
        <v>175</v>
      </c>
    </row>
    <row r="485" spans="5:5" hidden="1" x14ac:dyDescent="0.25">
      <c r="E485" s="97">
        <v>20</v>
      </c>
    </row>
    <row r="486" spans="5:5" hidden="1" x14ac:dyDescent="0.25">
      <c r="E486" s="98">
        <v>20</v>
      </c>
    </row>
    <row r="487" spans="5:5" hidden="1" x14ac:dyDescent="0.25">
      <c r="E487" s="97">
        <v>50</v>
      </c>
    </row>
    <row r="488" spans="5:5" hidden="1" x14ac:dyDescent="0.25">
      <c r="E488" s="98">
        <v>10</v>
      </c>
    </row>
    <row r="489" spans="5:5" hidden="1" x14ac:dyDescent="0.25">
      <c r="E489" s="97">
        <v>10</v>
      </c>
    </row>
    <row r="490" spans="5:5" hidden="1" x14ac:dyDescent="0.25">
      <c r="E490" s="98">
        <v>70</v>
      </c>
    </row>
    <row r="491" spans="5:5" hidden="1" x14ac:dyDescent="0.25">
      <c r="E491" s="97">
        <v>20</v>
      </c>
    </row>
    <row r="492" spans="5:5" hidden="1" x14ac:dyDescent="0.25">
      <c r="E492" s="98">
        <v>20</v>
      </c>
    </row>
    <row r="493" spans="5:5" hidden="1" x14ac:dyDescent="0.25">
      <c r="E493" s="97">
        <v>70</v>
      </c>
    </row>
    <row r="494" spans="5:5" hidden="1" x14ac:dyDescent="0.25">
      <c r="E494" s="98">
        <v>20</v>
      </c>
    </row>
    <row r="495" spans="5:5" hidden="1" x14ac:dyDescent="0.25">
      <c r="E495" s="97">
        <v>20</v>
      </c>
    </row>
    <row r="496" spans="5:5" hidden="1" x14ac:dyDescent="0.25">
      <c r="E496" s="98">
        <v>50</v>
      </c>
    </row>
    <row r="497" spans="5:5" hidden="1" x14ac:dyDescent="0.25">
      <c r="E497" s="97">
        <v>20</v>
      </c>
    </row>
    <row r="498" spans="5:5" hidden="1" x14ac:dyDescent="0.25">
      <c r="E498" s="98">
        <v>20</v>
      </c>
    </row>
    <row r="499" spans="5:5" hidden="1" x14ac:dyDescent="0.25">
      <c r="E499" s="97">
        <v>70</v>
      </c>
    </row>
    <row r="500" spans="5:5" hidden="1" x14ac:dyDescent="0.25">
      <c r="E500" s="98">
        <v>70</v>
      </c>
    </row>
    <row r="501" spans="5:5" hidden="1" x14ac:dyDescent="0.25">
      <c r="E501" s="97">
        <v>70</v>
      </c>
    </row>
    <row r="502" spans="5:5" hidden="1" x14ac:dyDescent="0.25">
      <c r="E502" s="98">
        <v>100</v>
      </c>
    </row>
    <row r="503" spans="5:5" hidden="1" x14ac:dyDescent="0.25">
      <c r="E503" s="97">
        <v>100</v>
      </c>
    </row>
    <row r="504" spans="5:5" hidden="1" x14ac:dyDescent="0.25">
      <c r="E504" s="98">
        <v>70</v>
      </c>
    </row>
    <row r="505" spans="5:5" hidden="1" x14ac:dyDescent="0.25">
      <c r="E505" s="97">
        <v>70</v>
      </c>
    </row>
    <row r="506" spans="5:5" hidden="1" x14ac:dyDescent="0.25">
      <c r="E506" s="98">
        <v>20</v>
      </c>
    </row>
    <row r="507" spans="5:5" hidden="1" x14ac:dyDescent="0.25">
      <c r="E507" s="97">
        <v>20</v>
      </c>
    </row>
    <row r="508" spans="5:5" hidden="1" x14ac:dyDescent="0.25">
      <c r="E508" s="98">
        <v>50</v>
      </c>
    </row>
    <row r="509" spans="5:5" hidden="1" x14ac:dyDescent="0.25">
      <c r="E509" s="97">
        <v>20</v>
      </c>
    </row>
    <row r="510" spans="5:5" hidden="1" x14ac:dyDescent="0.25">
      <c r="E510" s="98">
        <v>20</v>
      </c>
    </row>
    <row r="511" spans="5:5" hidden="1" x14ac:dyDescent="0.25">
      <c r="E511" s="97">
        <v>20</v>
      </c>
    </row>
    <row r="512" spans="5:5" hidden="1" x14ac:dyDescent="0.25">
      <c r="E512" s="98">
        <v>70</v>
      </c>
    </row>
    <row r="513" spans="5:5" hidden="1" x14ac:dyDescent="0.25">
      <c r="E513" s="97">
        <v>70</v>
      </c>
    </row>
    <row r="514" spans="5:5" hidden="1" x14ac:dyDescent="0.25">
      <c r="E514" s="99" t="s">
        <v>5</v>
      </c>
    </row>
    <row r="515" spans="5:5" hidden="1" x14ac:dyDescent="0.25">
      <c r="E515" s="100" t="s">
        <v>5</v>
      </c>
    </row>
    <row r="516" spans="5:5" hidden="1" x14ac:dyDescent="0.25">
      <c r="E516" s="99" t="s">
        <v>5</v>
      </c>
    </row>
    <row r="517" spans="5:5" hidden="1" x14ac:dyDescent="0.25">
      <c r="E517" s="100" t="s">
        <v>5</v>
      </c>
    </row>
    <row r="518" spans="5:5" hidden="1" x14ac:dyDescent="0.25">
      <c r="E518" s="99" t="s">
        <v>5</v>
      </c>
    </row>
    <row r="519" spans="5:5" hidden="1" x14ac:dyDescent="0.25">
      <c r="E519" s="100" t="s">
        <v>5</v>
      </c>
    </row>
    <row r="520" spans="5:5" hidden="1" x14ac:dyDescent="0.25">
      <c r="E520" s="99" t="s">
        <v>5</v>
      </c>
    </row>
    <row r="521" spans="5:5" hidden="1" x14ac:dyDescent="0.25">
      <c r="E521" s="100" t="s">
        <v>5</v>
      </c>
    </row>
    <row r="522" spans="5:5" hidden="1" x14ac:dyDescent="0.25">
      <c r="E522" s="99" t="s">
        <v>5</v>
      </c>
    </row>
    <row r="523" spans="5:5" hidden="1" x14ac:dyDescent="0.25">
      <c r="E523" s="97">
        <v>100</v>
      </c>
    </row>
    <row r="524" spans="5:5" hidden="1" x14ac:dyDescent="0.25">
      <c r="E524" s="98">
        <v>70</v>
      </c>
    </row>
    <row r="525" spans="5:5" hidden="1" x14ac:dyDescent="0.25">
      <c r="E525" s="97">
        <v>100</v>
      </c>
    </row>
    <row r="526" spans="5:5" hidden="1" x14ac:dyDescent="0.25">
      <c r="E526" s="98">
        <v>100</v>
      </c>
    </row>
    <row r="527" spans="5:5" hidden="1" x14ac:dyDescent="0.25">
      <c r="E527" s="97">
        <v>70</v>
      </c>
    </row>
    <row r="528" spans="5:5" hidden="1" x14ac:dyDescent="0.25">
      <c r="E528" s="99" t="s">
        <v>5</v>
      </c>
    </row>
    <row r="529" spans="5:5" hidden="1" x14ac:dyDescent="0.25">
      <c r="E529" s="100" t="s">
        <v>5</v>
      </c>
    </row>
    <row r="530" spans="5:5" hidden="1" x14ac:dyDescent="0.25">
      <c r="E530" s="99" t="s">
        <v>5</v>
      </c>
    </row>
    <row r="531" spans="5:5" hidden="1" x14ac:dyDescent="0.25">
      <c r="E531" s="97">
        <v>50</v>
      </c>
    </row>
    <row r="532" spans="5:5" hidden="1" x14ac:dyDescent="0.25">
      <c r="E532" s="98">
        <v>70</v>
      </c>
    </row>
    <row r="533" spans="5:5" hidden="1" x14ac:dyDescent="0.25">
      <c r="E533" s="97">
        <v>100</v>
      </c>
    </row>
    <row r="534" spans="5:5" hidden="1" x14ac:dyDescent="0.25">
      <c r="E534" s="98">
        <v>70</v>
      </c>
    </row>
    <row r="535" spans="5:5" hidden="1" x14ac:dyDescent="0.25">
      <c r="E535" s="97">
        <v>10</v>
      </c>
    </row>
    <row r="536" spans="5:5" hidden="1" x14ac:dyDescent="0.25">
      <c r="E536" s="98">
        <v>10</v>
      </c>
    </row>
    <row r="537" spans="5:5" hidden="1" x14ac:dyDescent="0.25">
      <c r="E537" s="97">
        <v>70</v>
      </c>
    </row>
    <row r="538" spans="5:5" hidden="1" x14ac:dyDescent="0.25">
      <c r="E538" s="98">
        <v>70</v>
      </c>
    </row>
    <row r="539" spans="5:5" hidden="1" x14ac:dyDescent="0.25">
      <c r="E539" s="97">
        <v>70</v>
      </c>
    </row>
    <row r="540" spans="5:5" hidden="1" x14ac:dyDescent="0.25">
      <c r="E540" s="98">
        <v>70</v>
      </c>
    </row>
    <row r="541" spans="5:5" hidden="1" x14ac:dyDescent="0.25">
      <c r="E541" s="97">
        <v>70</v>
      </c>
    </row>
    <row r="542" spans="5:5" hidden="1" x14ac:dyDescent="0.25">
      <c r="E542" s="98">
        <v>100</v>
      </c>
    </row>
    <row r="543" spans="5:5" hidden="1" x14ac:dyDescent="0.25">
      <c r="E543" s="97">
        <v>70</v>
      </c>
    </row>
    <row r="544" spans="5:5" hidden="1" x14ac:dyDescent="0.25">
      <c r="E544" s="99" t="s">
        <v>5</v>
      </c>
    </row>
    <row r="545" spans="5:5" hidden="1" x14ac:dyDescent="0.25">
      <c r="E545" s="100" t="s">
        <v>5</v>
      </c>
    </row>
    <row r="546" spans="5:5" hidden="1" x14ac:dyDescent="0.25">
      <c r="E546" s="99" t="s">
        <v>5</v>
      </c>
    </row>
    <row r="547" spans="5:5" hidden="1" x14ac:dyDescent="0.25">
      <c r="E547" s="100" t="s">
        <v>5</v>
      </c>
    </row>
    <row r="548" spans="5:5" hidden="1" x14ac:dyDescent="0.25">
      <c r="E548" s="99" t="s">
        <v>5</v>
      </c>
    </row>
    <row r="549" spans="5:5" hidden="1" x14ac:dyDescent="0.25">
      <c r="E549" s="100" t="s">
        <v>5</v>
      </c>
    </row>
    <row r="550" spans="5:5" hidden="1" x14ac:dyDescent="0.25">
      <c r="E550" s="99" t="s">
        <v>5</v>
      </c>
    </row>
    <row r="551" spans="5:5" hidden="1" x14ac:dyDescent="0.25">
      <c r="E551" s="100" t="s">
        <v>5</v>
      </c>
    </row>
    <row r="552" spans="5:5" hidden="1" x14ac:dyDescent="0.25">
      <c r="E552" s="99" t="s">
        <v>5</v>
      </c>
    </row>
    <row r="553" spans="5:5" hidden="1" x14ac:dyDescent="0.25">
      <c r="E553" s="100" t="s">
        <v>5</v>
      </c>
    </row>
    <row r="554" spans="5:5" hidden="1" x14ac:dyDescent="0.25">
      <c r="E554" s="99" t="s">
        <v>5</v>
      </c>
    </row>
    <row r="555" spans="5:5" hidden="1" x14ac:dyDescent="0.25">
      <c r="E555" s="100" t="s">
        <v>5</v>
      </c>
    </row>
    <row r="556" spans="5:5" hidden="1" x14ac:dyDescent="0.25">
      <c r="E556" s="98">
        <v>70</v>
      </c>
    </row>
    <row r="557" spans="5:5" hidden="1" x14ac:dyDescent="0.25">
      <c r="E557" s="97">
        <v>50</v>
      </c>
    </row>
    <row r="558" spans="5:5" hidden="1" x14ac:dyDescent="0.25">
      <c r="E558" s="98">
        <v>100</v>
      </c>
    </row>
    <row r="559" spans="5:5" hidden="1" x14ac:dyDescent="0.25">
      <c r="E559" s="97">
        <v>175</v>
      </c>
    </row>
    <row r="560" spans="5:5" hidden="1" x14ac:dyDescent="0.25">
      <c r="E560" s="99" t="s">
        <v>5</v>
      </c>
    </row>
    <row r="561" spans="5:5" hidden="1" x14ac:dyDescent="0.25">
      <c r="E561" s="100" t="s">
        <v>5</v>
      </c>
    </row>
    <row r="562" spans="5:5" hidden="1" x14ac:dyDescent="0.25">
      <c r="E562" s="98">
        <v>70</v>
      </c>
    </row>
    <row r="563" spans="5:5" hidden="1" x14ac:dyDescent="0.25">
      <c r="E563" s="97">
        <v>70</v>
      </c>
    </row>
    <row r="564" spans="5:5" hidden="1" x14ac:dyDescent="0.25">
      <c r="E564" s="98">
        <v>70</v>
      </c>
    </row>
    <row r="565" spans="5:5" hidden="1" x14ac:dyDescent="0.25">
      <c r="E565" s="97">
        <v>70</v>
      </c>
    </row>
    <row r="566" spans="5:5" hidden="1" x14ac:dyDescent="0.25">
      <c r="E566" s="98">
        <v>70</v>
      </c>
    </row>
    <row r="567" spans="5:5" hidden="1" x14ac:dyDescent="0.25">
      <c r="E567" s="97">
        <v>20</v>
      </c>
    </row>
    <row r="568" spans="5:5" hidden="1" x14ac:dyDescent="0.25">
      <c r="E568" s="98">
        <v>20</v>
      </c>
    </row>
    <row r="569" spans="5:5" hidden="1" x14ac:dyDescent="0.25">
      <c r="E569" s="97">
        <v>20</v>
      </c>
    </row>
    <row r="570" spans="5:5" hidden="1" x14ac:dyDescent="0.25">
      <c r="E570" s="98">
        <v>20</v>
      </c>
    </row>
    <row r="571" spans="5:5" hidden="1" x14ac:dyDescent="0.25">
      <c r="E571" s="97">
        <v>50</v>
      </c>
    </row>
    <row r="572" spans="5:5" hidden="1" x14ac:dyDescent="0.25">
      <c r="E572" s="98">
        <v>20</v>
      </c>
    </row>
    <row r="573" spans="5:5" hidden="1" x14ac:dyDescent="0.25">
      <c r="E573" s="97">
        <v>70</v>
      </c>
    </row>
    <row r="574" spans="5:5" hidden="1" x14ac:dyDescent="0.25">
      <c r="E574" s="98">
        <v>70</v>
      </c>
    </row>
    <row r="575" spans="5:5" hidden="1" x14ac:dyDescent="0.25">
      <c r="E575" s="100" t="s">
        <v>5</v>
      </c>
    </row>
    <row r="576" spans="5:5" hidden="1" x14ac:dyDescent="0.25">
      <c r="E576" s="99" t="s">
        <v>5</v>
      </c>
    </row>
    <row r="577" spans="5:5" hidden="1" x14ac:dyDescent="0.25">
      <c r="E577" s="100" t="s">
        <v>5</v>
      </c>
    </row>
    <row r="578" spans="5:5" hidden="1" x14ac:dyDescent="0.25">
      <c r="E578" s="98">
        <v>70</v>
      </c>
    </row>
    <row r="579" spans="5:5" hidden="1" x14ac:dyDescent="0.25">
      <c r="E579" s="97">
        <v>20</v>
      </c>
    </row>
    <row r="580" spans="5:5" hidden="1" x14ac:dyDescent="0.25">
      <c r="E580" s="98">
        <v>20</v>
      </c>
    </row>
    <row r="581" spans="5:5" hidden="1" x14ac:dyDescent="0.25">
      <c r="E581" s="97">
        <v>20</v>
      </c>
    </row>
    <row r="582" spans="5:5" hidden="1" x14ac:dyDescent="0.25">
      <c r="E582" s="98">
        <v>20</v>
      </c>
    </row>
    <row r="583" spans="5:5" hidden="1" x14ac:dyDescent="0.25">
      <c r="E583" s="97">
        <v>50</v>
      </c>
    </row>
    <row r="584" spans="5:5" hidden="1" x14ac:dyDescent="0.25">
      <c r="E584" s="98">
        <v>20</v>
      </c>
    </row>
    <row r="585" spans="5:5" hidden="1" x14ac:dyDescent="0.25">
      <c r="E585" s="97">
        <v>70</v>
      </c>
    </row>
    <row r="586" spans="5:5" hidden="1" x14ac:dyDescent="0.25">
      <c r="E586" s="98">
        <v>20</v>
      </c>
    </row>
    <row r="587" spans="5:5" hidden="1" x14ac:dyDescent="0.25">
      <c r="E587" s="97">
        <v>20</v>
      </c>
    </row>
    <row r="588" spans="5:5" hidden="1" x14ac:dyDescent="0.25">
      <c r="E588" s="98">
        <v>50</v>
      </c>
    </row>
    <row r="589" spans="5:5" hidden="1" x14ac:dyDescent="0.25">
      <c r="E589" s="97">
        <v>70</v>
      </c>
    </row>
    <row r="590" spans="5:5" hidden="1" x14ac:dyDescent="0.25">
      <c r="E590" s="98">
        <v>100</v>
      </c>
    </row>
    <row r="591" spans="5:5" hidden="1" x14ac:dyDescent="0.25">
      <c r="E591" s="97">
        <v>70</v>
      </c>
    </row>
    <row r="592" spans="5:5" hidden="1" x14ac:dyDescent="0.25">
      <c r="E592" s="98">
        <v>70</v>
      </c>
    </row>
    <row r="593" spans="5:5" hidden="1" x14ac:dyDescent="0.25">
      <c r="E593" s="97">
        <v>70</v>
      </c>
    </row>
    <row r="594" spans="5:5" hidden="1" x14ac:dyDescent="0.25">
      <c r="E594" s="98">
        <v>70</v>
      </c>
    </row>
    <row r="595" spans="5:5" hidden="1" x14ac:dyDescent="0.25">
      <c r="E595" s="97">
        <v>70</v>
      </c>
    </row>
    <row r="596" spans="5:5" hidden="1" x14ac:dyDescent="0.25">
      <c r="E596" s="98">
        <v>70</v>
      </c>
    </row>
    <row r="597" spans="5:5" hidden="1" x14ac:dyDescent="0.25">
      <c r="E597" s="97">
        <v>50</v>
      </c>
    </row>
    <row r="598" spans="5:5" hidden="1" x14ac:dyDescent="0.25">
      <c r="E598" s="98">
        <v>100</v>
      </c>
    </row>
    <row r="599" spans="5:5" hidden="1" x14ac:dyDescent="0.25">
      <c r="E599" s="97">
        <v>100</v>
      </c>
    </row>
    <row r="600" spans="5:5" hidden="1" x14ac:dyDescent="0.25">
      <c r="E600" s="98">
        <v>175</v>
      </c>
    </row>
    <row r="601" spans="5:5" hidden="1" x14ac:dyDescent="0.25">
      <c r="E601" s="97">
        <v>70</v>
      </c>
    </row>
    <row r="602" spans="5:5" hidden="1" x14ac:dyDescent="0.25">
      <c r="E602" s="98">
        <v>70</v>
      </c>
    </row>
    <row r="603" spans="5:5" hidden="1" x14ac:dyDescent="0.25">
      <c r="E603" s="97">
        <v>70</v>
      </c>
    </row>
    <row r="604" spans="5:5" hidden="1" x14ac:dyDescent="0.25">
      <c r="E604" s="98">
        <v>70</v>
      </c>
    </row>
    <row r="605" spans="5:5" hidden="1" x14ac:dyDescent="0.25">
      <c r="E605" s="97">
        <v>20</v>
      </c>
    </row>
    <row r="606" spans="5:5" hidden="1" x14ac:dyDescent="0.25">
      <c r="E606" s="98">
        <v>20</v>
      </c>
    </row>
    <row r="607" spans="5:5" hidden="1" x14ac:dyDescent="0.25">
      <c r="E607" s="97">
        <v>20</v>
      </c>
    </row>
    <row r="608" spans="5:5" hidden="1" x14ac:dyDescent="0.25">
      <c r="E608" s="98">
        <v>50</v>
      </c>
    </row>
    <row r="609" spans="5:5" hidden="1" x14ac:dyDescent="0.25">
      <c r="E609" s="97">
        <v>70</v>
      </c>
    </row>
    <row r="610" spans="5:5" hidden="1" x14ac:dyDescent="0.25">
      <c r="E610" s="98">
        <v>70</v>
      </c>
    </row>
    <row r="611" spans="5:5" hidden="1" x14ac:dyDescent="0.25">
      <c r="E611" s="97">
        <v>20</v>
      </c>
    </row>
    <row r="612" spans="5:5" hidden="1" x14ac:dyDescent="0.25">
      <c r="E612" s="98">
        <v>20</v>
      </c>
    </row>
    <row r="613" spans="5:5" hidden="1" x14ac:dyDescent="0.25">
      <c r="E613" s="97">
        <v>20</v>
      </c>
    </row>
    <row r="614" spans="5:5" hidden="1" x14ac:dyDescent="0.25">
      <c r="E614" s="98">
        <v>20</v>
      </c>
    </row>
    <row r="615" spans="5:5" hidden="1" x14ac:dyDescent="0.25">
      <c r="E615" s="97">
        <v>20</v>
      </c>
    </row>
    <row r="616" spans="5:5" hidden="1" x14ac:dyDescent="0.25">
      <c r="E616" s="98">
        <v>50</v>
      </c>
    </row>
    <row r="617" spans="5:5" hidden="1" x14ac:dyDescent="0.25">
      <c r="E617" s="97">
        <v>20</v>
      </c>
    </row>
    <row r="618" spans="5:5" hidden="1" x14ac:dyDescent="0.25">
      <c r="E618" s="98">
        <v>50</v>
      </c>
    </row>
    <row r="619" spans="5:5" hidden="1" x14ac:dyDescent="0.25">
      <c r="E619" s="97">
        <v>50</v>
      </c>
    </row>
    <row r="620" spans="5:5" hidden="1" x14ac:dyDescent="0.25">
      <c r="E620" s="98">
        <v>20</v>
      </c>
    </row>
    <row r="621" spans="5:5" hidden="1" x14ac:dyDescent="0.25">
      <c r="E621" s="97">
        <v>100</v>
      </c>
    </row>
    <row r="622" spans="5:5" hidden="1" x14ac:dyDescent="0.25">
      <c r="E622" s="98">
        <v>70</v>
      </c>
    </row>
    <row r="623" spans="5:5" hidden="1" x14ac:dyDescent="0.25">
      <c r="E623" s="100" t="s">
        <v>5</v>
      </c>
    </row>
    <row r="624" spans="5:5" hidden="1" x14ac:dyDescent="0.25">
      <c r="E624" s="99" t="s">
        <v>5</v>
      </c>
    </row>
    <row r="625" spans="5:5" hidden="1" x14ac:dyDescent="0.25">
      <c r="E625" s="100" t="s">
        <v>5</v>
      </c>
    </row>
    <row r="626" spans="5:5" hidden="1" x14ac:dyDescent="0.25">
      <c r="E626" s="98">
        <v>100</v>
      </c>
    </row>
    <row r="627" spans="5:5" hidden="1" x14ac:dyDescent="0.25">
      <c r="E627" s="97">
        <v>70</v>
      </c>
    </row>
    <row r="628" spans="5:5" hidden="1" x14ac:dyDescent="0.25">
      <c r="E628" s="98">
        <v>70</v>
      </c>
    </row>
    <row r="629" spans="5:5" hidden="1" x14ac:dyDescent="0.25">
      <c r="E629" s="97">
        <v>70</v>
      </c>
    </row>
    <row r="630" spans="5:5" hidden="1" x14ac:dyDescent="0.25">
      <c r="E630" s="99" t="s">
        <v>5</v>
      </c>
    </row>
    <row r="631" spans="5:5" hidden="1" x14ac:dyDescent="0.25">
      <c r="E631" s="97">
        <v>70</v>
      </c>
    </row>
    <row r="632" spans="5:5" hidden="1" x14ac:dyDescent="0.25">
      <c r="E632" s="98">
        <v>50</v>
      </c>
    </row>
    <row r="633" spans="5:5" hidden="1" x14ac:dyDescent="0.25">
      <c r="E633" s="97">
        <v>100</v>
      </c>
    </row>
    <row r="634" spans="5:5" hidden="1" x14ac:dyDescent="0.25">
      <c r="E634" s="98">
        <v>70</v>
      </c>
    </row>
    <row r="635" spans="5:5" hidden="1" x14ac:dyDescent="0.25">
      <c r="E635" s="100" t="s">
        <v>5</v>
      </c>
    </row>
    <row r="636" spans="5:5" hidden="1" x14ac:dyDescent="0.25">
      <c r="E636" s="99" t="s">
        <v>5</v>
      </c>
    </row>
    <row r="637" spans="5:5" hidden="1" x14ac:dyDescent="0.25">
      <c r="E637" s="100" t="s">
        <v>5</v>
      </c>
    </row>
    <row r="638" spans="5:5" hidden="1" x14ac:dyDescent="0.25">
      <c r="E638" s="99" t="s">
        <v>5</v>
      </c>
    </row>
    <row r="639" spans="5:5" hidden="1" x14ac:dyDescent="0.25">
      <c r="E639" s="100" t="s">
        <v>5</v>
      </c>
    </row>
    <row r="640" spans="5:5" hidden="1" x14ac:dyDescent="0.25">
      <c r="E640" s="99" t="s">
        <v>5</v>
      </c>
    </row>
    <row r="641" spans="5:5" hidden="1" x14ac:dyDescent="0.25">
      <c r="E641" s="100" t="s">
        <v>5</v>
      </c>
    </row>
    <row r="642" spans="5:5" hidden="1" x14ac:dyDescent="0.25">
      <c r="E642" s="99" t="s">
        <v>5</v>
      </c>
    </row>
    <row r="643" spans="5:5" hidden="1" x14ac:dyDescent="0.25">
      <c r="E643" s="100" t="s">
        <v>5</v>
      </c>
    </row>
    <row r="644" spans="5:5" hidden="1" x14ac:dyDescent="0.25">
      <c r="E644" s="99" t="s">
        <v>5</v>
      </c>
    </row>
    <row r="645" spans="5:5" hidden="1" x14ac:dyDescent="0.25">
      <c r="E645" s="100" t="s">
        <v>5</v>
      </c>
    </row>
    <row r="646" spans="5:5" hidden="1" x14ac:dyDescent="0.25">
      <c r="E646" s="99" t="s">
        <v>5</v>
      </c>
    </row>
    <row r="647" spans="5:5" hidden="1" x14ac:dyDescent="0.25">
      <c r="E647" s="97">
        <v>70</v>
      </c>
    </row>
    <row r="648" spans="5:5" hidden="1" x14ac:dyDescent="0.25">
      <c r="E648" s="98">
        <v>70</v>
      </c>
    </row>
    <row r="649" spans="5:5" hidden="1" x14ac:dyDescent="0.25">
      <c r="E649" s="97">
        <v>70</v>
      </c>
    </row>
    <row r="650" spans="5:5" hidden="1" x14ac:dyDescent="0.25">
      <c r="E650" s="98">
        <v>175</v>
      </c>
    </row>
    <row r="651" spans="5:5" hidden="1" x14ac:dyDescent="0.25">
      <c r="E651" s="100" t="s">
        <v>5</v>
      </c>
    </row>
    <row r="652" spans="5:5" hidden="1" x14ac:dyDescent="0.25">
      <c r="E652" s="98">
        <v>70</v>
      </c>
    </row>
    <row r="653" spans="5:5" hidden="1" x14ac:dyDescent="0.25">
      <c r="E653" s="97">
        <v>70</v>
      </c>
    </row>
    <row r="654" spans="5:5" hidden="1" x14ac:dyDescent="0.25">
      <c r="E654" s="98">
        <v>50</v>
      </c>
    </row>
    <row r="655" spans="5:5" hidden="1" x14ac:dyDescent="0.25">
      <c r="E655" s="97">
        <v>50</v>
      </c>
    </row>
    <row r="656" spans="5:5" hidden="1" x14ac:dyDescent="0.25">
      <c r="E656" s="98">
        <v>70</v>
      </c>
    </row>
    <row r="657" spans="5:5" hidden="1" x14ac:dyDescent="0.25">
      <c r="E657" s="97">
        <v>100</v>
      </c>
    </row>
    <row r="658" spans="5:5" hidden="1" x14ac:dyDescent="0.25">
      <c r="E658" s="98">
        <v>100</v>
      </c>
    </row>
    <row r="659" spans="5:5" hidden="1" x14ac:dyDescent="0.25">
      <c r="E659" s="97">
        <v>100</v>
      </c>
    </row>
    <row r="660" spans="5:5" hidden="1" x14ac:dyDescent="0.25">
      <c r="E660" s="98">
        <v>175</v>
      </c>
    </row>
    <row r="661" spans="5:5" hidden="1" x14ac:dyDescent="0.25">
      <c r="E661" s="97">
        <v>70</v>
      </c>
    </row>
    <row r="662" spans="5:5" hidden="1" x14ac:dyDescent="0.25">
      <c r="E662" s="99" t="s">
        <v>5</v>
      </c>
    </row>
    <row r="663" spans="5:5" hidden="1" x14ac:dyDescent="0.25">
      <c r="E663" s="97">
        <v>70</v>
      </c>
    </row>
    <row r="664" spans="5:5" hidden="1" x14ac:dyDescent="0.25">
      <c r="E664" s="98">
        <v>70</v>
      </c>
    </row>
    <row r="665" spans="5:5" hidden="1" x14ac:dyDescent="0.25">
      <c r="E665" s="97">
        <v>50</v>
      </c>
    </row>
    <row r="666" spans="5:5" hidden="1" x14ac:dyDescent="0.25">
      <c r="E666" s="98">
        <v>70</v>
      </c>
    </row>
    <row r="667" spans="5:5" hidden="1" x14ac:dyDescent="0.25">
      <c r="E667" s="100" t="s">
        <v>5</v>
      </c>
    </row>
    <row r="668" spans="5:5" hidden="1" x14ac:dyDescent="0.25">
      <c r="E668" s="98">
        <v>70</v>
      </c>
    </row>
    <row r="669" spans="5:5" hidden="1" x14ac:dyDescent="0.25">
      <c r="E669" s="97">
        <v>70</v>
      </c>
    </row>
    <row r="670" spans="5:5" hidden="1" x14ac:dyDescent="0.25">
      <c r="E670" s="99" t="s">
        <v>5</v>
      </c>
    </row>
    <row r="671" spans="5:5" hidden="1" x14ac:dyDescent="0.25">
      <c r="E671" s="97">
        <v>70</v>
      </c>
    </row>
    <row r="672" spans="5:5" hidden="1" x14ac:dyDescent="0.25">
      <c r="E672" s="98">
        <v>20</v>
      </c>
    </row>
    <row r="673" spans="5:5" hidden="1" x14ac:dyDescent="0.25">
      <c r="E673" s="97">
        <v>20</v>
      </c>
    </row>
    <row r="674" spans="5:5" hidden="1" x14ac:dyDescent="0.25">
      <c r="E674" s="98">
        <v>20</v>
      </c>
    </row>
    <row r="675" spans="5:5" hidden="1" x14ac:dyDescent="0.25">
      <c r="E675" s="97">
        <v>20</v>
      </c>
    </row>
    <row r="676" spans="5:5" hidden="1" x14ac:dyDescent="0.25">
      <c r="E676" s="98">
        <v>20</v>
      </c>
    </row>
    <row r="677" spans="5:5" hidden="1" x14ac:dyDescent="0.25">
      <c r="E677" s="97">
        <v>50</v>
      </c>
    </row>
    <row r="678" spans="5:5" hidden="1" x14ac:dyDescent="0.25">
      <c r="E678" s="98">
        <v>175</v>
      </c>
    </row>
    <row r="679" spans="5:5" hidden="1" x14ac:dyDescent="0.25">
      <c r="E679" s="97">
        <v>70</v>
      </c>
    </row>
    <row r="680" spans="5:5" hidden="1" x14ac:dyDescent="0.25">
      <c r="E680" s="98">
        <v>100</v>
      </c>
    </row>
    <row r="681" spans="5:5" hidden="1" x14ac:dyDescent="0.25">
      <c r="E681" s="97">
        <v>100</v>
      </c>
    </row>
    <row r="682" spans="5:5" hidden="1" x14ac:dyDescent="0.25">
      <c r="E682" s="98">
        <v>70</v>
      </c>
    </row>
    <row r="683" spans="5:5" hidden="1" x14ac:dyDescent="0.25">
      <c r="E683" s="97">
        <v>50</v>
      </c>
    </row>
    <row r="684" spans="5:5" hidden="1" x14ac:dyDescent="0.25">
      <c r="E684" s="98">
        <v>50</v>
      </c>
    </row>
    <row r="685" spans="5:5" hidden="1" x14ac:dyDescent="0.25">
      <c r="E685" s="97">
        <v>100</v>
      </c>
    </row>
    <row r="686" spans="5:5" hidden="1" x14ac:dyDescent="0.25">
      <c r="E686" s="98">
        <v>100</v>
      </c>
    </row>
    <row r="687" spans="5:5" hidden="1" x14ac:dyDescent="0.25">
      <c r="E687" s="97">
        <v>100</v>
      </c>
    </row>
    <row r="688" spans="5:5" hidden="1" x14ac:dyDescent="0.25">
      <c r="E688" s="98">
        <v>70</v>
      </c>
    </row>
    <row r="689" spans="5:5" hidden="1" x14ac:dyDescent="0.25">
      <c r="E689" s="97">
        <v>70</v>
      </c>
    </row>
    <row r="690" spans="5:5" hidden="1" x14ac:dyDescent="0.25">
      <c r="E690" s="99" t="s">
        <v>5</v>
      </c>
    </row>
    <row r="691" spans="5:5" hidden="1" x14ac:dyDescent="0.25">
      <c r="E691" s="97">
        <v>70</v>
      </c>
    </row>
    <row r="692" spans="5:5" hidden="1" x14ac:dyDescent="0.25">
      <c r="E692" s="98">
        <v>70</v>
      </c>
    </row>
    <row r="693" spans="5:5" hidden="1" x14ac:dyDescent="0.25">
      <c r="E693" s="97">
        <v>50</v>
      </c>
    </row>
    <row r="694" spans="5:5" hidden="1" x14ac:dyDescent="0.25">
      <c r="E694" s="98">
        <v>175</v>
      </c>
    </row>
    <row r="695" spans="5:5" hidden="1" x14ac:dyDescent="0.25">
      <c r="E695" s="97">
        <v>70</v>
      </c>
    </row>
    <row r="696" spans="5:5" hidden="1" x14ac:dyDescent="0.25">
      <c r="E696" s="98">
        <v>70</v>
      </c>
    </row>
    <row r="697" spans="5:5" hidden="1" x14ac:dyDescent="0.25">
      <c r="E697" s="97">
        <v>50</v>
      </c>
    </row>
    <row r="698" spans="5:5" hidden="1" x14ac:dyDescent="0.25">
      <c r="E698" s="98">
        <v>100</v>
      </c>
    </row>
    <row r="699" spans="5:5" hidden="1" x14ac:dyDescent="0.25">
      <c r="E699" s="97">
        <v>70</v>
      </c>
    </row>
    <row r="700" spans="5:5" hidden="1" x14ac:dyDescent="0.25">
      <c r="E700" s="98">
        <v>70</v>
      </c>
    </row>
    <row r="701" spans="5:5" hidden="1" x14ac:dyDescent="0.25">
      <c r="E701" s="97">
        <v>70</v>
      </c>
    </row>
    <row r="702" spans="5:5" hidden="1" x14ac:dyDescent="0.25">
      <c r="E702" s="98">
        <v>70</v>
      </c>
    </row>
    <row r="703" spans="5:5" hidden="1" x14ac:dyDescent="0.25">
      <c r="E703" s="97">
        <v>70</v>
      </c>
    </row>
    <row r="704" spans="5:5" hidden="1" x14ac:dyDescent="0.25">
      <c r="E704" s="98">
        <v>70</v>
      </c>
    </row>
    <row r="705" spans="5:5" hidden="1" x14ac:dyDescent="0.25">
      <c r="E705" s="97">
        <v>70</v>
      </c>
    </row>
    <row r="706" spans="5:5" hidden="1" x14ac:dyDescent="0.25">
      <c r="E706" s="98">
        <v>70</v>
      </c>
    </row>
    <row r="707" spans="5:5" hidden="1" x14ac:dyDescent="0.25">
      <c r="E707" s="97">
        <v>70</v>
      </c>
    </row>
    <row r="708" spans="5:5" hidden="1" x14ac:dyDescent="0.25">
      <c r="E708" s="98">
        <v>20</v>
      </c>
    </row>
    <row r="709" spans="5:5" hidden="1" x14ac:dyDescent="0.25">
      <c r="E709" s="97">
        <v>20</v>
      </c>
    </row>
    <row r="710" spans="5:5" hidden="1" x14ac:dyDescent="0.25">
      <c r="E710" s="98">
        <v>20</v>
      </c>
    </row>
    <row r="711" spans="5:5" hidden="1" x14ac:dyDescent="0.25">
      <c r="E711" s="97">
        <v>20</v>
      </c>
    </row>
    <row r="712" spans="5:5" hidden="1" x14ac:dyDescent="0.25">
      <c r="E712" s="98">
        <v>70</v>
      </c>
    </row>
    <row r="713" spans="5:5" hidden="1" x14ac:dyDescent="0.25">
      <c r="E713" s="97">
        <v>70</v>
      </c>
    </row>
    <row r="714" spans="5:5" hidden="1" x14ac:dyDescent="0.25">
      <c r="E714" s="98">
        <v>100</v>
      </c>
    </row>
    <row r="715" spans="5:5" hidden="1" x14ac:dyDescent="0.25">
      <c r="E715" s="97">
        <v>175</v>
      </c>
    </row>
    <row r="716" spans="5:5" hidden="1" x14ac:dyDescent="0.25">
      <c r="E716" s="98">
        <v>70</v>
      </c>
    </row>
    <row r="717" spans="5:5" hidden="1" x14ac:dyDescent="0.25">
      <c r="E717" s="97">
        <v>70</v>
      </c>
    </row>
    <row r="718" spans="5:5" hidden="1" x14ac:dyDescent="0.25">
      <c r="E718" s="98">
        <v>175</v>
      </c>
    </row>
    <row r="719" spans="5:5" hidden="1" x14ac:dyDescent="0.25">
      <c r="E719" s="100" t="s">
        <v>5</v>
      </c>
    </row>
    <row r="720" spans="5:5" hidden="1" x14ac:dyDescent="0.25">
      <c r="E720" s="98">
        <v>70</v>
      </c>
    </row>
    <row r="721" spans="5:5" hidden="1" x14ac:dyDescent="0.25">
      <c r="E721" s="97">
        <v>70</v>
      </c>
    </row>
    <row r="722" spans="5:5" hidden="1" x14ac:dyDescent="0.25">
      <c r="E722" s="98">
        <v>70</v>
      </c>
    </row>
    <row r="723" spans="5:5" hidden="1" x14ac:dyDescent="0.25">
      <c r="E723" s="97">
        <v>70</v>
      </c>
    </row>
    <row r="724" spans="5:5" hidden="1" x14ac:dyDescent="0.25">
      <c r="E724" s="98">
        <v>70</v>
      </c>
    </row>
    <row r="725" spans="5:5" hidden="1" x14ac:dyDescent="0.25">
      <c r="E725" s="97">
        <v>20</v>
      </c>
    </row>
    <row r="726" spans="5:5" hidden="1" x14ac:dyDescent="0.25">
      <c r="E726" s="98">
        <v>50</v>
      </c>
    </row>
    <row r="727" spans="5:5" hidden="1" x14ac:dyDescent="0.25">
      <c r="E727" s="97">
        <v>70</v>
      </c>
    </row>
    <row r="728" spans="5:5" hidden="1" x14ac:dyDescent="0.25">
      <c r="E728" s="98">
        <v>100</v>
      </c>
    </row>
    <row r="729" spans="5:5" hidden="1" x14ac:dyDescent="0.25">
      <c r="E729" s="97">
        <v>100</v>
      </c>
    </row>
    <row r="730" spans="5:5" hidden="1" x14ac:dyDescent="0.25">
      <c r="E730" s="98">
        <v>70</v>
      </c>
    </row>
    <row r="731" spans="5:5" hidden="1" x14ac:dyDescent="0.25">
      <c r="E731" s="97">
        <v>175</v>
      </c>
    </row>
    <row r="732" spans="5:5" hidden="1" x14ac:dyDescent="0.25">
      <c r="E732" s="98">
        <v>70</v>
      </c>
    </row>
    <row r="733" spans="5:5" hidden="1" x14ac:dyDescent="0.25">
      <c r="E733" s="97">
        <v>70</v>
      </c>
    </row>
    <row r="734" spans="5:5" hidden="1" x14ac:dyDescent="0.25">
      <c r="E734" s="98">
        <v>70</v>
      </c>
    </row>
    <row r="735" spans="5:5" hidden="1" x14ac:dyDescent="0.25">
      <c r="E735" s="97">
        <v>70</v>
      </c>
    </row>
    <row r="736" spans="5:5" hidden="1" x14ac:dyDescent="0.25">
      <c r="E736" s="98">
        <v>70</v>
      </c>
    </row>
    <row r="737" spans="5:5" hidden="1" x14ac:dyDescent="0.25">
      <c r="E737" s="97">
        <v>70</v>
      </c>
    </row>
    <row r="738" spans="5:5" hidden="1" x14ac:dyDescent="0.25">
      <c r="E738" s="98">
        <v>70</v>
      </c>
    </row>
    <row r="739" spans="5:5" hidden="1" x14ac:dyDescent="0.25">
      <c r="E739" s="97">
        <v>70</v>
      </c>
    </row>
    <row r="740" spans="5:5" hidden="1" x14ac:dyDescent="0.25">
      <c r="E740" s="98">
        <v>50</v>
      </c>
    </row>
    <row r="741" spans="5:5" hidden="1" x14ac:dyDescent="0.25">
      <c r="E741" s="97">
        <v>100</v>
      </c>
    </row>
    <row r="742" spans="5:5" x14ac:dyDescent="0.25">
      <c r="E742" s="97">
        <v>100</v>
      </c>
    </row>
    <row r="743" spans="5:5" hidden="1" x14ac:dyDescent="0.25">
      <c r="E743" s="97">
        <v>70</v>
      </c>
    </row>
    <row r="744" spans="5:5" hidden="1" x14ac:dyDescent="0.25">
      <c r="E744" s="98">
        <v>175</v>
      </c>
    </row>
    <row r="745" spans="5:5" hidden="1" x14ac:dyDescent="0.25">
      <c r="E745" s="97">
        <v>175</v>
      </c>
    </row>
    <row r="746" spans="5:5" hidden="1" x14ac:dyDescent="0.25">
      <c r="E746" s="98">
        <v>175</v>
      </c>
    </row>
    <row r="747" spans="5:5" hidden="1" x14ac:dyDescent="0.25">
      <c r="E747" s="97">
        <v>175</v>
      </c>
    </row>
    <row r="748" spans="5:5" hidden="1" x14ac:dyDescent="0.25">
      <c r="E748" s="98">
        <v>70</v>
      </c>
    </row>
    <row r="749" spans="5:5" hidden="1" x14ac:dyDescent="0.25">
      <c r="E749" s="97">
        <v>70</v>
      </c>
    </row>
    <row r="750" spans="5:5" hidden="1" x14ac:dyDescent="0.25">
      <c r="E750" s="98">
        <v>100</v>
      </c>
    </row>
    <row r="751" spans="5:5" hidden="1" x14ac:dyDescent="0.25">
      <c r="E751" s="97">
        <v>70</v>
      </c>
    </row>
    <row r="752" spans="5:5" hidden="1" x14ac:dyDescent="0.25">
      <c r="E752" s="98">
        <v>100</v>
      </c>
    </row>
    <row r="753" spans="5:5" hidden="1" x14ac:dyDescent="0.25">
      <c r="E753" s="97">
        <v>175</v>
      </c>
    </row>
    <row r="754" spans="5:5" hidden="1" x14ac:dyDescent="0.25">
      <c r="E754" s="98">
        <v>70</v>
      </c>
    </row>
    <row r="755" spans="5:5" hidden="1" x14ac:dyDescent="0.25">
      <c r="E755" s="97">
        <v>70</v>
      </c>
    </row>
    <row r="756" spans="5:5" hidden="1" x14ac:dyDescent="0.25">
      <c r="E756" s="98">
        <v>100</v>
      </c>
    </row>
    <row r="757" spans="5:5" hidden="1" x14ac:dyDescent="0.25">
      <c r="E757" s="97">
        <v>70</v>
      </c>
    </row>
    <row r="758" spans="5:5" hidden="1" x14ac:dyDescent="0.25">
      <c r="E758" s="98">
        <v>70</v>
      </c>
    </row>
    <row r="759" spans="5:5" hidden="1" x14ac:dyDescent="0.25">
      <c r="E759" s="97">
        <v>20</v>
      </c>
    </row>
    <row r="760" spans="5:5" hidden="1" x14ac:dyDescent="0.25">
      <c r="E760" s="98">
        <v>20</v>
      </c>
    </row>
    <row r="761" spans="5:5" hidden="1" x14ac:dyDescent="0.25">
      <c r="E761" s="97">
        <v>20</v>
      </c>
    </row>
    <row r="762" spans="5:5" hidden="1" x14ac:dyDescent="0.25">
      <c r="E762" s="98">
        <v>50</v>
      </c>
    </row>
    <row r="763" spans="5:5" hidden="1" x14ac:dyDescent="0.25">
      <c r="E763" s="97">
        <v>20</v>
      </c>
    </row>
    <row r="764" spans="5:5" hidden="1" x14ac:dyDescent="0.25">
      <c r="E764" s="98">
        <v>20</v>
      </c>
    </row>
    <row r="765" spans="5:5" hidden="1" x14ac:dyDescent="0.25">
      <c r="E765" s="97">
        <v>20</v>
      </c>
    </row>
    <row r="766" spans="5:5" hidden="1" x14ac:dyDescent="0.25">
      <c r="E766" s="98">
        <v>70</v>
      </c>
    </row>
    <row r="767" spans="5:5" hidden="1" x14ac:dyDescent="0.25">
      <c r="E767" s="97">
        <v>175</v>
      </c>
    </row>
    <row r="768" spans="5:5" hidden="1" x14ac:dyDescent="0.25">
      <c r="E768" s="98">
        <v>70</v>
      </c>
    </row>
    <row r="769" spans="5:5" hidden="1" x14ac:dyDescent="0.25">
      <c r="E769" s="97">
        <v>70</v>
      </c>
    </row>
    <row r="770" spans="5:5" hidden="1" x14ac:dyDescent="0.25">
      <c r="E770" s="98">
        <v>100</v>
      </c>
    </row>
    <row r="771" spans="5:5" hidden="1" x14ac:dyDescent="0.25">
      <c r="E771" s="97">
        <v>70</v>
      </c>
    </row>
    <row r="772" spans="5:5" hidden="1" x14ac:dyDescent="0.25">
      <c r="E772" s="98">
        <v>175</v>
      </c>
    </row>
    <row r="773" spans="5:5" hidden="1" x14ac:dyDescent="0.25">
      <c r="E773" s="97">
        <v>70</v>
      </c>
    </row>
    <row r="774" spans="5:5" hidden="1" x14ac:dyDescent="0.25">
      <c r="E774" s="98">
        <v>70</v>
      </c>
    </row>
    <row r="775" spans="5:5" hidden="1" x14ac:dyDescent="0.25">
      <c r="E775" s="97">
        <v>70</v>
      </c>
    </row>
    <row r="776" spans="5:5" hidden="1" x14ac:dyDescent="0.25">
      <c r="E776" s="98">
        <v>175</v>
      </c>
    </row>
    <row r="777" spans="5:5" hidden="1" x14ac:dyDescent="0.25">
      <c r="E777" s="97">
        <v>100</v>
      </c>
    </row>
    <row r="778" spans="5:5" hidden="1" x14ac:dyDescent="0.25">
      <c r="E778" s="98">
        <v>70</v>
      </c>
    </row>
    <row r="779" spans="5:5" hidden="1" x14ac:dyDescent="0.25">
      <c r="E779" s="97">
        <v>70</v>
      </c>
    </row>
    <row r="780" spans="5:5" hidden="1" x14ac:dyDescent="0.25">
      <c r="E780" s="98">
        <v>70</v>
      </c>
    </row>
    <row r="781" spans="5:5" hidden="1" x14ac:dyDescent="0.25">
      <c r="E781" s="97">
        <v>70</v>
      </c>
    </row>
    <row r="782" spans="5:5" hidden="1" x14ac:dyDescent="0.25">
      <c r="E782" s="98">
        <v>50</v>
      </c>
    </row>
    <row r="783" spans="5:5" hidden="1" x14ac:dyDescent="0.25">
      <c r="E783" s="97">
        <v>70</v>
      </c>
    </row>
    <row r="784" spans="5:5" hidden="1" x14ac:dyDescent="0.25">
      <c r="E784" s="98">
        <v>175</v>
      </c>
    </row>
    <row r="785" spans="5:5" hidden="1" x14ac:dyDescent="0.25">
      <c r="E785" s="97">
        <v>70</v>
      </c>
    </row>
    <row r="786" spans="5:5" hidden="1" x14ac:dyDescent="0.25">
      <c r="E786" s="98">
        <v>20</v>
      </c>
    </row>
    <row r="787" spans="5:5" hidden="1" x14ac:dyDescent="0.25">
      <c r="E787" s="97">
        <v>20</v>
      </c>
    </row>
    <row r="788" spans="5:5" hidden="1" x14ac:dyDescent="0.25">
      <c r="E788" s="98">
        <v>50</v>
      </c>
    </row>
    <row r="789" spans="5:5" hidden="1" x14ac:dyDescent="0.25">
      <c r="E789" s="97">
        <v>20</v>
      </c>
    </row>
    <row r="790" spans="5:5" hidden="1" x14ac:dyDescent="0.25">
      <c r="E790" s="98">
        <v>50</v>
      </c>
    </row>
    <row r="791" spans="5:5" hidden="1" x14ac:dyDescent="0.25">
      <c r="E791" s="97">
        <v>70</v>
      </c>
    </row>
    <row r="792" spans="5:5" hidden="1" x14ac:dyDescent="0.25">
      <c r="E792" s="98">
        <v>175</v>
      </c>
    </row>
    <row r="793" spans="5:5" hidden="1" x14ac:dyDescent="0.25">
      <c r="E793" s="97">
        <v>70</v>
      </c>
    </row>
    <row r="794" spans="5:5" hidden="1" x14ac:dyDescent="0.25">
      <c r="E794" s="99" t="s">
        <v>5</v>
      </c>
    </row>
    <row r="795" spans="5:5" hidden="1" x14ac:dyDescent="0.25">
      <c r="E795" s="100" t="s">
        <v>5</v>
      </c>
    </row>
    <row r="796" spans="5:5" hidden="1" x14ac:dyDescent="0.25">
      <c r="E796" s="99" t="s">
        <v>5</v>
      </c>
    </row>
    <row r="797" spans="5:5" hidden="1" x14ac:dyDescent="0.25">
      <c r="E797" s="97">
        <v>70</v>
      </c>
    </row>
    <row r="798" spans="5:5" hidden="1" x14ac:dyDescent="0.25">
      <c r="E798" s="98">
        <v>70</v>
      </c>
    </row>
    <row r="799" spans="5:5" hidden="1" x14ac:dyDescent="0.25">
      <c r="E799" s="97">
        <v>70</v>
      </c>
    </row>
    <row r="800" spans="5:5" hidden="1" x14ac:dyDescent="0.25">
      <c r="E800" s="98">
        <v>70</v>
      </c>
    </row>
    <row r="801" spans="5:5" hidden="1" x14ac:dyDescent="0.25">
      <c r="E801" s="97">
        <v>70</v>
      </c>
    </row>
    <row r="802" spans="5:5" hidden="1" x14ac:dyDescent="0.25">
      <c r="E802" s="98">
        <v>70</v>
      </c>
    </row>
    <row r="803" spans="5:5" hidden="1" x14ac:dyDescent="0.25">
      <c r="E803" s="97">
        <v>100</v>
      </c>
    </row>
    <row r="804" spans="5:5" hidden="1" x14ac:dyDescent="0.25">
      <c r="E804" s="98">
        <v>70</v>
      </c>
    </row>
    <row r="805" spans="5:5" hidden="1" x14ac:dyDescent="0.25">
      <c r="E805" s="97">
        <v>20</v>
      </c>
    </row>
    <row r="806" spans="5:5" hidden="1" x14ac:dyDescent="0.25">
      <c r="E806" s="98">
        <v>20</v>
      </c>
    </row>
    <row r="807" spans="5:5" hidden="1" x14ac:dyDescent="0.25">
      <c r="E807" s="97">
        <v>20</v>
      </c>
    </row>
    <row r="808" spans="5:5" hidden="1" x14ac:dyDescent="0.25">
      <c r="E808" s="98">
        <v>50</v>
      </c>
    </row>
    <row r="809" spans="5:5" hidden="1" x14ac:dyDescent="0.25">
      <c r="E809" s="97">
        <v>70</v>
      </c>
    </row>
    <row r="810" spans="5:5" hidden="1" x14ac:dyDescent="0.25">
      <c r="E810" s="98">
        <v>70</v>
      </c>
    </row>
    <row r="811" spans="5:5" hidden="1" x14ac:dyDescent="0.25">
      <c r="E811" s="97">
        <v>100</v>
      </c>
    </row>
    <row r="812" spans="5:5" hidden="1" x14ac:dyDescent="0.25">
      <c r="E812" s="98">
        <v>70</v>
      </c>
    </row>
    <row r="813" spans="5:5" hidden="1" x14ac:dyDescent="0.25">
      <c r="E813" s="97">
        <v>70</v>
      </c>
    </row>
    <row r="814" spans="5:5" hidden="1" x14ac:dyDescent="0.25">
      <c r="E814" s="98">
        <v>70</v>
      </c>
    </row>
    <row r="815" spans="5:5" hidden="1" x14ac:dyDescent="0.25">
      <c r="E815" s="97">
        <v>100</v>
      </c>
    </row>
    <row r="816" spans="5:5" hidden="1" x14ac:dyDescent="0.25">
      <c r="E816" s="98">
        <v>175</v>
      </c>
    </row>
    <row r="817" spans="5:5" hidden="1" x14ac:dyDescent="0.25">
      <c r="E817" s="97">
        <v>100</v>
      </c>
    </row>
    <row r="818" spans="5:5" hidden="1" x14ac:dyDescent="0.25">
      <c r="E818" s="98">
        <v>70</v>
      </c>
    </row>
    <row r="819" spans="5:5" hidden="1" x14ac:dyDescent="0.25">
      <c r="E819" s="97">
        <v>70</v>
      </c>
    </row>
    <row r="820" spans="5:5" hidden="1" x14ac:dyDescent="0.25">
      <c r="E820" s="98">
        <v>70</v>
      </c>
    </row>
    <row r="821" spans="5:5" hidden="1" x14ac:dyDescent="0.25">
      <c r="E821" s="97">
        <v>100</v>
      </c>
    </row>
    <row r="822" spans="5:5" hidden="1" x14ac:dyDescent="0.25">
      <c r="E822" s="98">
        <v>100</v>
      </c>
    </row>
    <row r="823" spans="5:5" hidden="1" x14ac:dyDescent="0.25">
      <c r="E823" s="97">
        <v>100</v>
      </c>
    </row>
    <row r="824" spans="5:5" hidden="1" x14ac:dyDescent="0.25">
      <c r="E824" s="98">
        <v>70</v>
      </c>
    </row>
    <row r="825" spans="5:5" hidden="1" x14ac:dyDescent="0.25">
      <c r="E825" s="97">
        <v>70</v>
      </c>
    </row>
    <row r="826" spans="5:5" hidden="1" x14ac:dyDescent="0.25">
      <c r="E826" s="98">
        <v>100</v>
      </c>
    </row>
    <row r="827" spans="5:5" hidden="1" x14ac:dyDescent="0.25">
      <c r="E827" s="97">
        <v>100</v>
      </c>
    </row>
    <row r="828" spans="5:5" hidden="1" x14ac:dyDescent="0.25">
      <c r="E828" s="98">
        <v>100</v>
      </c>
    </row>
    <row r="829" spans="5:5" hidden="1" x14ac:dyDescent="0.25">
      <c r="E829" s="97">
        <v>175</v>
      </c>
    </row>
    <row r="830" spans="5:5" hidden="1" x14ac:dyDescent="0.25">
      <c r="E830" s="98">
        <v>100</v>
      </c>
    </row>
    <row r="831" spans="5:5" hidden="1" x14ac:dyDescent="0.25">
      <c r="E831" s="97">
        <v>70</v>
      </c>
    </row>
    <row r="832" spans="5:5" hidden="1" x14ac:dyDescent="0.25">
      <c r="E832" s="98">
        <v>70</v>
      </c>
    </row>
    <row r="833" spans="5:5" hidden="1" x14ac:dyDescent="0.25">
      <c r="E833" s="97">
        <v>70</v>
      </c>
    </row>
    <row r="834" spans="5:5" hidden="1" x14ac:dyDescent="0.25">
      <c r="E834" s="98">
        <v>70</v>
      </c>
    </row>
    <row r="835" spans="5:5" hidden="1" x14ac:dyDescent="0.25">
      <c r="E835" s="97">
        <v>100</v>
      </c>
    </row>
    <row r="836" spans="5:5" hidden="1" x14ac:dyDescent="0.25">
      <c r="E836" s="98">
        <v>175</v>
      </c>
    </row>
    <row r="837" spans="5:5" hidden="1" x14ac:dyDescent="0.25">
      <c r="E837" s="97">
        <v>20</v>
      </c>
    </row>
    <row r="838" spans="5:5" hidden="1" x14ac:dyDescent="0.25">
      <c r="E838" s="98">
        <v>20</v>
      </c>
    </row>
    <row r="839" spans="5:5" hidden="1" x14ac:dyDescent="0.25">
      <c r="E839" s="97">
        <v>20</v>
      </c>
    </row>
    <row r="840" spans="5:5" hidden="1" x14ac:dyDescent="0.25">
      <c r="E840" s="98">
        <v>50</v>
      </c>
    </row>
    <row r="841" spans="5:5" hidden="1" x14ac:dyDescent="0.25">
      <c r="E841" s="97">
        <v>70</v>
      </c>
    </row>
    <row r="842" spans="5:5" hidden="1" x14ac:dyDescent="0.25">
      <c r="E842" s="98">
        <v>70</v>
      </c>
    </row>
    <row r="843" spans="5:5" hidden="1" x14ac:dyDescent="0.25">
      <c r="E843" s="97">
        <v>70</v>
      </c>
    </row>
    <row r="844" spans="5:5" hidden="1" x14ac:dyDescent="0.25">
      <c r="E844" s="98">
        <v>70</v>
      </c>
    </row>
    <row r="845" spans="5:5" hidden="1" x14ac:dyDescent="0.25">
      <c r="E845" s="97">
        <v>70</v>
      </c>
    </row>
    <row r="846" spans="5:5" hidden="1" x14ac:dyDescent="0.25">
      <c r="E846" s="98">
        <v>50</v>
      </c>
    </row>
    <row r="847" spans="5:5" hidden="1" x14ac:dyDescent="0.25">
      <c r="E847" s="97">
        <v>70</v>
      </c>
    </row>
    <row r="848" spans="5:5" hidden="1" x14ac:dyDescent="0.25">
      <c r="E848" s="98">
        <v>70</v>
      </c>
    </row>
    <row r="849" spans="5:5" hidden="1" x14ac:dyDescent="0.25">
      <c r="E849" s="97">
        <v>100</v>
      </c>
    </row>
    <row r="850" spans="5:5" hidden="1" x14ac:dyDescent="0.25">
      <c r="E850" s="98">
        <v>175</v>
      </c>
    </row>
    <row r="851" spans="5:5" hidden="1" x14ac:dyDescent="0.25">
      <c r="E851" s="97">
        <v>175</v>
      </c>
    </row>
    <row r="852" spans="5:5" hidden="1" x14ac:dyDescent="0.25">
      <c r="E852" s="99" t="s">
        <v>5</v>
      </c>
    </row>
    <row r="853" spans="5:5" hidden="1" x14ac:dyDescent="0.25">
      <c r="E853" s="100" t="s">
        <v>5</v>
      </c>
    </row>
    <row r="854" spans="5:5" hidden="1" x14ac:dyDescent="0.25">
      <c r="E854" s="99" t="s">
        <v>5</v>
      </c>
    </row>
    <row r="855" spans="5:5" hidden="1" x14ac:dyDescent="0.25">
      <c r="E855" s="100" t="s">
        <v>5</v>
      </c>
    </row>
    <row r="856" spans="5:5" hidden="1" x14ac:dyDescent="0.25">
      <c r="E856" s="99" t="s">
        <v>5</v>
      </c>
    </row>
    <row r="857" spans="5:5" hidden="1" x14ac:dyDescent="0.25">
      <c r="E857" s="100" t="s">
        <v>5</v>
      </c>
    </row>
    <row r="858" spans="5:5" hidden="1" x14ac:dyDescent="0.25">
      <c r="E858" s="98">
        <v>70</v>
      </c>
    </row>
    <row r="859" spans="5:5" hidden="1" x14ac:dyDescent="0.25">
      <c r="E859" s="97">
        <v>70</v>
      </c>
    </row>
    <row r="860" spans="5:5" hidden="1" x14ac:dyDescent="0.25">
      <c r="E860" s="98">
        <v>70</v>
      </c>
    </row>
    <row r="861" spans="5:5" hidden="1" x14ac:dyDescent="0.25">
      <c r="E861" s="97">
        <v>70</v>
      </c>
    </row>
    <row r="862" spans="5:5" hidden="1" x14ac:dyDescent="0.25">
      <c r="E862" s="98">
        <v>20</v>
      </c>
    </row>
    <row r="863" spans="5:5" hidden="1" x14ac:dyDescent="0.25">
      <c r="E863" s="97">
        <v>50</v>
      </c>
    </row>
    <row r="864" spans="5:5" hidden="1" x14ac:dyDescent="0.25">
      <c r="E864" s="98">
        <v>50</v>
      </c>
    </row>
    <row r="865" spans="5:5" hidden="1" x14ac:dyDescent="0.25">
      <c r="E865" s="97">
        <v>50</v>
      </c>
    </row>
    <row r="866" spans="5:5" hidden="1" x14ac:dyDescent="0.25">
      <c r="E866" s="98">
        <v>70</v>
      </c>
    </row>
    <row r="867" spans="5:5" hidden="1" x14ac:dyDescent="0.25">
      <c r="E867" s="97">
        <v>100</v>
      </c>
    </row>
    <row r="868" spans="5:5" hidden="1" x14ac:dyDescent="0.25">
      <c r="E868" s="98">
        <v>175</v>
      </c>
    </row>
    <row r="869" spans="5:5" hidden="1" x14ac:dyDescent="0.25">
      <c r="E869" s="97">
        <v>70</v>
      </c>
    </row>
    <row r="870" spans="5:5" hidden="1" x14ac:dyDescent="0.25">
      <c r="E870" s="98">
        <v>70</v>
      </c>
    </row>
    <row r="871" spans="5:5" hidden="1" x14ac:dyDescent="0.25">
      <c r="E871" s="97">
        <v>100</v>
      </c>
    </row>
    <row r="872" spans="5:5" hidden="1" x14ac:dyDescent="0.25">
      <c r="E872" s="98">
        <v>175</v>
      </c>
    </row>
    <row r="873" spans="5:5" hidden="1" x14ac:dyDescent="0.25">
      <c r="E873" s="97">
        <v>175</v>
      </c>
    </row>
    <row r="874" spans="5:5" hidden="1" x14ac:dyDescent="0.25">
      <c r="E874" s="98">
        <v>70</v>
      </c>
    </row>
    <row r="875" spans="5:5" hidden="1" x14ac:dyDescent="0.25">
      <c r="E875" s="97">
        <v>70</v>
      </c>
    </row>
    <row r="876" spans="5:5" hidden="1" x14ac:dyDescent="0.25">
      <c r="E876" s="98">
        <v>70</v>
      </c>
    </row>
    <row r="877" spans="5:5" hidden="1" x14ac:dyDescent="0.25">
      <c r="E877" s="97">
        <v>70</v>
      </c>
    </row>
    <row r="878" spans="5:5" hidden="1" x14ac:dyDescent="0.25">
      <c r="E878" s="98">
        <v>70</v>
      </c>
    </row>
    <row r="879" spans="5:5" hidden="1" x14ac:dyDescent="0.25">
      <c r="E879" s="97">
        <v>50</v>
      </c>
    </row>
    <row r="880" spans="5:5" hidden="1" x14ac:dyDescent="0.25">
      <c r="E880" s="98">
        <v>100</v>
      </c>
    </row>
    <row r="881" spans="5:5" hidden="1" x14ac:dyDescent="0.25">
      <c r="E881" s="97">
        <v>70</v>
      </c>
    </row>
    <row r="882" spans="5:5" hidden="1" x14ac:dyDescent="0.25">
      <c r="E882" s="98">
        <v>175</v>
      </c>
    </row>
    <row r="883" spans="5:5" hidden="1" x14ac:dyDescent="0.25">
      <c r="E883" s="97">
        <v>70</v>
      </c>
    </row>
    <row r="884" spans="5:5" hidden="1" x14ac:dyDescent="0.25">
      <c r="E884" s="98">
        <v>50</v>
      </c>
    </row>
    <row r="885" spans="5:5" hidden="1" x14ac:dyDescent="0.25">
      <c r="E885" s="97">
        <v>50</v>
      </c>
    </row>
    <row r="886" spans="5:5" hidden="1" x14ac:dyDescent="0.25">
      <c r="E886" s="98">
        <v>20</v>
      </c>
    </row>
    <row r="887" spans="5:5" hidden="1" x14ac:dyDescent="0.25">
      <c r="E887" s="97">
        <v>70</v>
      </c>
    </row>
    <row r="888" spans="5:5" hidden="1" x14ac:dyDescent="0.25">
      <c r="E888" s="98">
        <v>70</v>
      </c>
    </row>
    <row r="889" spans="5:5" hidden="1" x14ac:dyDescent="0.25">
      <c r="E889" s="97">
        <v>70</v>
      </c>
    </row>
    <row r="890" spans="5:5" hidden="1" x14ac:dyDescent="0.25">
      <c r="E890" s="98">
        <v>70</v>
      </c>
    </row>
    <row r="891" spans="5:5" hidden="1" x14ac:dyDescent="0.25">
      <c r="E891" s="97">
        <v>70</v>
      </c>
    </row>
    <row r="892" spans="5:5" hidden="1" x14ac:dyDescent="0.25">
      <c r="E892" s="98">
        <v>70</v>
      </c>
    </row>
    <row r="893" spans="5:5" hidden="1" x14ac:dyDescent="0.25">
      <c r="E893" s="97">
        <v>70</v>
      </c>
    </row>
    <row r="894" spans="5:5" hidden="1" x14ac:dyDescent="0.25">
      <c r="E894" s="98">
        <v>100</v>
      </c>
    </row>
    <row r="895" spans="5:5" hidden="1" x14ac:dyDescent="0.25">
      <c r="E895" s="97">
        <v>175</v>
      </c>
    </row>
    <row r="896" spans="5:5" hidden="1" x14ac:dyDescent="0.25">
      <c r="E896" s="98">
        <v>70</v>
      </c>
    </row>
    <row r="897" spans="5:5" hidden="1" x14ac:dyDescent="0.25">
      <c r="E897" s="97">
        <v>70</v>
      </c>
    </row>
    <row r="898" spans="5:5" hidden="1" x14ac:dyDescent="0.25">
      <c r="E898" s="98">
        <v>50</v>
      </c>
    </row>
    <row r="899" spans="5:5" hidden="1" x14ac:dyDescent="0.25">
      <c r="E899" s="97">
        <v>175</v>
      </c>
    </row>
    <row r="900" spans="5:5" hidden="1" x14ac:dyDescent="0.25">
      <c r="E900" s="98">
        <v>70</v>
      </c>
    </row>
    <row r="901" spans="5:5" hidden="1" x14ac:dyDescent="0.25">
      <c r="E901" s="97">
        <v>70</v>
      </c>
    </row>
    <row r="902" spans="5:5" hidden="1" x14ac:dyDescent="0.25">
      <c r="E902" s="98">
        <v>100</v>
      </c>
    </row>
    <row r="903" spans="5:5" hidden="1" x14ac:dyDescent="0.25">
      <c r="E903" s="97">
        <v>175</v>
      </c>
    </row>
    <row r="904" spans="5:5" hidden="1" x14ac:dyDescent="0.25">
      <c r="E904" s="98">
        <v>70</v>
      </c>
    </row>
    <row r="905" spans="5:5" hidden="1" x14ac:dyDescent="0.25">
      <c r="E905" s="97">
        <v>100</v>
      </c>
    </row>
    <row r="906" spans="5:5" hidden="1" x14ac:dyDescent="0.25">
      <c r="E906" s="98">
        <v>100</v>
      </c>
    </row>
    <row r="907" spans="5:5" hidden="1" x14ac:dyDescent="0.25">
      <c r="E907" s="100" t="s">
        <v>5</v>
      </c>
    </row>
    <row r="908" spans="5:5" hidden="1" x14ac:dyDescent="0.25">
      <c r="E908" s="98">
        <v>20</v>
      </c>
    </row>
    <row r="909" spans="5:5" hidden="1" x14ac:dyDescent="0.25">
      <c r="E909" s="97">
        <v>20</v>
      </c>
    </row>
    <row r="910" spans="5:5" hidden="1" x14ac:dyDescent="0.25">
      <c r="E910" s="98">
        <v>20</v>
      </c>
    </row>
    <row r="911" spans="5:5" hidden="1" x14ac:dyDescent="0.25">
      <c r="E911" s="97">
        <v>50</v>
      </c>
    </row>
    <row r="912" spans="5:5" hidden="1" x14ac:dyDescent="0.25">
      <c r="E912" s="98">
        <v>20</v>
      </c>
    </row>
    <row r="913" spans="5:5" hidden="1" x14ac:dyDescent="0.25">
      <c r="E913" s="97">
        <v>20</v>
      </c>
    </row>
    <row r="914" spans="5:5" hidden="1" x14ac:dyDescent="0.25">
      <c r="E914" s="98">
        <v>70</v>
      </c>
    </row>
    <row r="915" spans="5:5" hidden="1" x14ac:dyDescent="0.25">
      <c r="E915" s="97">
        <v>20</v>
      </c>
    </row>
    <row r="916" spans="5:5" hidden="1" x14ac:dyDescent="0.25">
      <c r="E916" s="98">
        <v>70</v>
      </c>
    </row>
    <row r="917" spans="5:5" hidden="1" x14ac:dyDescent="0.25">
      <c r="E917" s="97">
        <v>70</v>
      </c>
    </row>
    <row r="918" spans="5:5" hidden="1" x14ac:dyDescent="0.25">
      <c r="E918" s="98">
        <v>70</v>
      </c>
    </row>
    <row r="919" spans="5:5" hidden="1" x14ac:dyDescent="0.25">
      <c r="E919" s="97">
        <v>70</v>
      </c>
    </row>
    <row r="920" spans="5:5" hidden="1" x14ac:dyDescent="0.25">
      <c r="E920" s="98">
        <v>70</v>
      </c>
    </row>
    <row r="921" spans="5:5" hidden="1" x14ac:dyDescent="0.25">
      <c r="E921" s="97">
        <v>70</v>
      </c>
    </row>
    <row r="922" spans="5:5" hidden="1" x14ac:dyDescent="0.25">
      <c r="E922" s="98">
        <v>70</v>
      </c>
    </row>
    <row r="923" spans="5:5" hidden="1" x14ac:dyDescent="0.25">
      <c r="E923" s="97">
        <v>70</v>
      </c>
    </row>
    <row r="924" spans="5:5" hidden="1" x14ac:dyDescent="0.25">
      <c r="E924" s="98">
        <v>70</v>
      </c>
    </row>
    <row r="925" spans="5:5" hidden="1" x14ac:dyDescent="0.25">
      <c r="E925" s="97">
        <v>70</v>
      </c>
    </row>
    <row r="926" spans="5:5" hidden="1" x14ac:dyDescent="0.25">
      <c r="E926" s="98">
        <v>70</v>
      </c>
    </row>
    <row r="927" spans="5:5" hidden="1" x14ac:dyDescent="0.25">
      <c r="E927" s="97">
        <v>70</v>
      </c>
    </row>
    <row r="928" spans="5:5" hidden="1" x14ac:dyDescent="0.25">
      <c r="E928" s="98">
        <v>70</v>
      </c>
    </row>
    <row r="929" spans="5:5" hidden="1" x14ac:dyDescent="0.25">
      <c r="E929" s="97">
        <v>20</v>
      </c>
    </row>
    <row r="930" spans="5:5" hidden="1" x14ac:dyDescent="0.25">
      <c r="E930" s="98">
        <v>20</v>
      </c>
    </row>
    <row r="931" spans="5:5" hidden="1" x14ac:dyDescent="0.25">
      <c r="E931" s="97">
        <v>20</v>
      </c>
    </row>
    <row r="932" spans="5:5" hidden="1" x14ac:dyDescent="0.25">
      <c r="E932" s="98">
        <v>20</v>
      </c>
    </row>
    <row r="933" spans="5:5" hidden="1" x14ac:dyDescent="0.25">
      <c r="E933" s="97">
        <v>20</v>
      </c>
    </row>
    <row r="934" spans="5:5" hidden="1" x14ac:dyDescent="0.25">
      <c r="E934" s="98">
        <v>20</v>
      </c>
    </row>
    <row r="935" spans="5:5" hidden="1" x14ac:dyDescent="0.25">
      <c r="E935" s="97">
        <v>50</v>
      </c>
    </row>
    <row r="936" spans="5:5" hidden="1" x14ac:dyDescent="0.25">
      <c r="E936" s="98">
        <v>100</v>
      </c>
    </row>
    <row r="937" spans="5:5" hidden="1" x14ac:dyDescent="0.25">
      <c r="E937" s="97">
        <v>20</v>
      </c>
    </row>
    <row r="938" spans="5:5" hidden="1" x14ac:dyDescent="0.25">
      <c r="E938" s="98">
        <v>50</v>
      </c>
    </row>
    <row r="939" spans="5:5" hidden="1" x14ac:dyDescent="0.25">
      <c r="E939" s="97">
        <v>70</v>
      </c>
    </row>
    <row r="940" spans="5:5" hidden="1" x14ac:dyDescent="0.25">
      <c r="E940" s="98">
        <v>70</v>
      </c>
    </row>
    <row r="941" spans="5:5" hidden="1" x14ac:dyDescent="0.25">
      <c r="E941" s="97">
        <v>70</v>
      </c>
    </row>
    <row r="942" spans="5:5" hidden="1" x14ac:dyDescent="0.25">
      <c r="E942" s="98">
        <v>70</v>
      </c>
    </row>
    <row r="943" spans="5:5" hidden="1" x14ac:dyDescent="0.25">
      <c r="E943" s="97">
        <v>70</v>
      </c>
    </row>
    <row r="944" spans="5:5" hidden="1" x14ac:dyDescent="0.25">
      <c r="E944" s="98">
        <v>70</v>
      </c>
    </row>
    <row r="945" spans="5:5" hidden="1" x14ac:dyDescent="0.25">
      <c r="E945" s="97">
        <v>70</v>
      </c>
    </row>
    <row r="946" spans="5:5" hidden="1" x14ac:dyDescent="0.25">
      <c r="E946" s="98">
        <v>50</v>
      </c>
    </row>
    <row r="947" spans="5:5" hidden="1" x14ac:dyDescent="0.25">
      <c r="E947" s="97">
        <v>70</v>
      </c>
    </row>
    <row r="948" spans="5:5" hidden="1" x14ac:dyDescent="0.25">
      <c r="E948" s="98">
        <v>70</v>
      </c>
    </row>
    <row r="949" spans="5:5" hidden="1" x14ac:dyDescent="0.25">
      <c r="E949" s="97">
        <v>175</v>
      </c>
    </row>
    <row r="950" spans="5:5" hidden="1" x14ac:dyDescent="0.25">
      <c r="E950" s="98">
        <v>50</v>
      </c>
    </row>
    <row r="951" spans="5:5" hidden="1" x14ac:dyDescent="0.25">
      <c r="E951" s="97">
        <v>50</v>
      </c>
    </row>
    <row r="952" spans="5:5" hidden="1" x14ac:dyDescent="0.25">
      <c r="E952" s="98">
        <v>20</v>
      </c>
    </row>
    <row r="953" spans="5:5" hidden="1" x14ac:dyDescent="0.25">
      <c r="E953" s="97">
        <v>20</v>
      </c>
    </row>
    <row r="954" spans="5:5" hidden="1" x14ac:dyDescent="0.25">
      <c r="E954" s="98">
        <v>100</v>
      </c>
    </row>
    <row r="955" spans="5:5" hidden="1" x14ac:dyDescent="0.25">
      <c r="E955" s="100" t="s">
        <v>5</v>
      </c>
    </row>
    <row r="956" spans="5:5" hidden="1" x14ac:dyDescent="0.25">
      <c r="E956" s="99" t="s">
        <v>5</v>
      </c>
    </row>
    <row r="957" spans="5:5" hidden="1" x14ac:dyDescent="0.25">
      <c r="E957" s="100" t="s">
        <v>5</v>
      </c>
    </row>
    <row r="958" spans="5:5" hidden="1" x14ac:dyDescent="0.25">
      <c r="E958" s="99" t="s">
        <v>5</v>
      </c>
    </row>
    <row r="959" spans="5:5" hidden="1" x14ac:dyDescent="0.25">
      <c r="E959" s="100" t="s">
        <v>5</v>
      </c>
    </row>
    <row r="960" spans="5:5" hidden="1" x14ac:dyDescent="0.25">
      <c r="E960" s="98">
        <v>70</v>
      </c>
    </row>
    <row r="961" spans="5:5" hidden="1" x14ac:dyDescent="0.25">
      <c r="E961" s="97">
        <v>70</v>
      </c>
    </row>
    <row r="962" spans="5:5" hidden="1" x14ac:dyDescent="0.25">
      <c r="E962" s="98">
        <v>20</v>
      </c>
    </row>
    <row r="963" spans="5:5" hidden="1" x14ac:dyDescent="0.25">
      <c r="E963" s="97">
        <v>20</v>
      </c>
    </row>
    <row r="964" spans="5:5" hidden="1" x14ac:dyDescent="0.25">
      <c r="E964" s="98">
        <v>20</v>
      </c>
    </row>
    <row r="965" spans="5:5" hidden="1" x14ac:dyDescent="0.25">
      <c r="E965" s="97">
        <v>20</v>
      </c>
    </row>
    <row r="966" spans="5:5" hidden="1" x14ac:dyDescent="0.25">
      <c r="E966" s="98">
        <v>20</v>
      </c>
    </row>
    <row r="967" spans="5:5" hidden="1" x14ac:dyDescent="0.25">
      <c r="E967" s="97">
        <v>20</v>
      </c>
    </row>
    <row r="968" spans="5:5" hidden="1" x14ac:dyDescent="0.25">
      <c r="E968" s="98">
        <v>50</v>
      </c>
    </row>
    <row r="969" spans="5:5" hidden="1" x14ac:dyDescent="0.25">
      <c r="E969" s="97">
        <v>175</v>
      </c>
    </row>
    <row r="970" spans="5:5" hidden="1" x14ac:dyDescent="0.25">
      <c r="E970" s="98">
        <v>100</v>
      </c>
    </row>
    <row r="971" spans="5:5" hidden="1" x14ac:dyDescent="0.25">
      <c r="E971" s="100" t="s">
        <v>5</v>
      </c>
    </row>
    <row r="972" spans="5:5" hidden="1" x14ac:dyDescent="0.25">
      <c r="E972" s="99" t="s">
        <v>5</v>
      </c>
    </row>
    <row r="973" spans="5:5" hidden="1" x14ac:dyDescent="0.25">
      <c r="E973" s="100" t="s">
        <v>5</v>
      </c>
    </row>
    <row r="974" spans="5:5" hidden="1" x14ac:dyDescent="0.25">
      <c r="E974" s="99" t="s">
        <v>5</v>
      </c>
    </row>
    <row r="975" spans="5:5" hidden="1" x14ac:dyDescent="0.25">
      <c r="E975" s="100" t="s">
        <v>5</v>
      </c>
    </row>
    <row r="976" spans="5:5" hidden="1" x14ac:dyDescent="0.25">
      <c r="E976" s="99" t="s">
        <v>5</v>
      </c>
    </row>
    <row r="977" spans="5:5" hidden="1" x14ac:dyDescent="0.25">
      <c r="E977" s="100" t="s">
        <v>5</v>
      </c>
    </row>
    <row r="978" spans="5:5" hidden="1" x14ac:dyDescent="0.25">
      <c r="E978" s="99" t="s">
        <v>5</v>
      </c>
    </row>
    <row r="979" spans="5:5" hidden="1" x14ac:dyDescent="0.25">
      <c r="E979" s="97">
        <v>70</v>
      </c>
    </row>
    <row r="980" spans="5:5" hidden="1" x14ac:dyDescent="0.25">
      <c r="E980" s="98">
        <v>100</v>
      </c>
    </row>
    <row r="981" spans="5:5" hidden="1" x14ac:dyDescent="0.25">
      <c r="E981" s="97">
        <v>20</v>
      </c>
    </row>
    <row r="982" spans="5:5" hidden="1" x14ac:dyDescent="0.25">
      <c r="E982" s="98">
        <v>20</v>
      </c>
    </row>
    <row r="983" spans="5:5" hidden="1" x14ac:dyDescent="0.25">
      <c r="E983" s="97">
        <v>20</v>
      </c>
    </row>
    <row r="984" spans="5:5" hidden="1" x14ac:dyDescent="0.25">
      <c r="E984" s="98">
        <v>20</v>
      </c>
    </row>
    <row r="985" spans="5:5" hidden="1" x14ac:dyDescent="0.25">
      <c r="E985" s="97">
        <v>50</v>
      </c>
    </row>
    <row r="986" spans="5:5" hidden="1" x14ac:dyDescent="0.25">
      <c r="E986" s="98">
        <v>70</v>
      </c>
    </row>
    <row r="987" spans="5:5" hidden="1" x14ac:dyDescent="0.25">
      <c r="E987" s="97">
        <v>175</v>
      </c>
    </row>
    <row r="988" spans="5:5" hidden="1" x14ac:dyDescent="0.25">
      <c r="E988" s="98">
        <v>175</v>
      </c>
    </row>
    <row r="989" spans="5:5" hidden="1" x14ac:dyDescent="0.25">
      <c r="E989" s="97">
        <v>20</v>
      </c>
    </row>
    <row r="990" spans="5:5" hidden="1" x14ac:dyDescent="0.25">
      <c r="E990" s="98">
        <v>20</v>
      </c>
    </row>
    <row r="991" spans="5:5" hidden="1" x14ac:dyDescent="0.25">
      <c r="E991" s="97">
        <v>50</v>
      </c>
    </row>
    <row r="992" spans="5:5" hidden="1" x14ac:dyDescent="0.25">
      <c r="E992" s="98">
        <v>100</v>
      </c>
    </row>
    <row r="993" spans="5:5" hidden="1" x14ac:dyDescent="0.25">
      <c r="E993" s="97">
        <v>70</v>
      </c>
    </row>
    <row r="994" spans="5:5" hidden="1" x14ac:dyDescent="0.25">
      <c r="E994" s="98">
        <v>50</v>
      </c>
    </row>
    <row r="995" spans="5:5" hidden="1" x14ac:dyDescent="0.25">
      <c r="E995" s="97">
        <v>50</v>
      </c>
    </row>
    <row r="996" spans="5:5" hidden="1" x14ac:dyDescent="0.25">
      <c r="E996" s="98">
        <v>20</v>
      </c>
    </row>
    <row r="997" spans="5:5" hidden="1" x14ac:dyDescent="0.25">
      <c r="E997" s="97">
        <v>20</v>
      </c>
    </row>
    <row r="998" spans="5:5" hidden="1" x14ac:dyDescent="0.25">
      <c r="E998" s="98">
        <v>70</v>
      </c>
    </row>
    <row r="999" spans="5:5" hidden="1" x14ac:dyDescent="0.25">
      <c r="E999" s="97">
        <v>20</v>
      </c>
    </row>
    <row r="1000" spans="5:5" hidden="1" x14ac:dyDescent="0.25">
      <c r="E1000" s="98">
        <v>70</v>
      </c>
    </row>
    <row r="1001" spans="5:5" hidden="1" x14ac:dyDescent="0.25">
      <c r="E1001" s="97">
        <v>70</v>
      </c>
    </row>
    <row r="1002" spans="5:5" hidden="1" x14ac:dyDescent="0.25">
      <c r="E1002" s="98">
        <v>70</v>
      </c>
    </row>
    <row r="1003" spans="5:5" hidden="1" x14ac:dyDescent="0.25">
      <c r="E1003" s="97">
        <v>70</v>
      </c>
    </row>
    <row r="1004" spans="5:5" hidden="1" x14ac:dyDescent="0.25">
      <c r="E1004" s="98">
        <v>70</v>
      </c>
    </row>
    <row r="1005" spans="5:5" hidden="1" x14ac:dyDescent="0.25">
      <c r="E1005" s="97">
        <v>70</v>
      </c>
    </row>
    <row r="1006" spans="5:5" hidden="1" x14ac:dyDescent="0.25">
      <c r="E1006" s="98">
        <v>20</v>
      </c>
    </row>
    <row r="1007" spans="5:5" hidden="1" x14ac:dyDescent="0.25">
      <c r="E1007" s="97">
        <v>20</v>
      </c>
    </row>
    <row r="1008" spans="5:5" hidden="1" x14ac:dyDescent="0.25">
      <c r="E1008" s="98">
        <v>50</v>
      </c>
    </row>
    <row r="1009" spans="5:5" hidden="1" x14ac:dyDescent="0.25">
      <c r="E1009" s="97">
        <v>50</v>
      </c>
    </row>
    <row r="1010" spans="5:5" hidden="1" x14ac:dyDescent="0.25">
      <c r="E1010" s="98">
        <v>70</v>
      </c>
    </row>
    <row r="1011" spans="5:5" hidden="1" x14ac:dyDescent="0.25">
      <c r="E1011" s="97">
        <v>70</v>
      </c>
    </row>
    <row r="1012" spans="5:5" hidden="1" x14ac:dyDescent="0.25">
      <c r="E1012" s="98">
        <v>175</v>
      </c>
    </row>
    <row r="1013" spans="5:5" hidden="1" x14ac:dyDescent="0.25">
      <c r="E1013" s="97">
        <v>70</v>
      </c>
    </row>
    <row r="1014" spans="5:5" hidden="1" x14ac:dyDescent="0.25">
      <c r="E1014" s="98">
        <v>20</v>
      </c>
    </row>
    <row r="1015" spans="5:5" hidden="1" x14ac:dyDescent="0.25">
      <c r="E1015" s="97">
        <v>20</v>
      </c>
    </row>
    <row r="1016" spans="5:5" hidden="1" x14ac:dyDescent="0.25">
      <c r="E1016" s="98">
        <v>70</v>
      </c>
    </row>
    <row r="1017" spans="5:5" hidden="1" x14ac:dyDescent="0.25">
      <c r="E1017" s="97">
        <v>70</v>
      </c>
    </row>
    <row r="1018" spans="5:5" hidden="1" x14ac:dyDescent="0.25">
      <c r="E1018" s="98">
        <v>70</v>
      </c>
    </row>
    <row r="1019" spans="5:5" hidden="1" x14ac:dyDescent="0.25">
      <c r="E1019" s="97">
        <v>70</v>
      </c>
    </row>
    <row r="1020" spans="5:5" hidden="1" x14ac:dyDescent="0.25">
      <c r="E1020" s="98">
        <v>70</v>
      </c>
    </row>
    <row r="1021" spans="5:5" hidden="1" x14ac:dyDescent="0.25">
      <c r="E1021" s="97">
        <v>20</v>
      </c>
    </row>
    <row r="1022" spans="5:5" hidden="1" x14ac:dyDescent="0.25">
      <c r="E1022" s="98">
        <v>50</v>
      </c>
    </row>
    <row r="1023" spans="5:5" hidden="1" x14ac:dyDescent="0.25">
      <c r="E1023" s="97">
        <v>70</v>
      </c>
    </row>
    <row r="1024" spans="5:5" hidden="1" x14ac:dyDescent="0.25">
      <c r="E1024" s="98">
        <v>70</v>
      </c>
    </row>
    <row r="1025" spans="5:5" hidden="1" x14ac:dyDescent="0.25">
      <c r="E1025" s="97">
        <v>70</v>
      </c>
    </row>
    <row r="1026" spans="5:5" hidden="1" x14ac:dyDescent="0.25">
      <c r="E1026" s="98">
        <v>70</v>
      </c>
    </row>
    <row r="1027" spans="5:5" hidden="1" x14ac:dyDescent="0.25">
      <c r="E1027" s="97">
        <v>50</v>
      </c>
    </row>
    <row r="1028" spans="5:5" hidden="1" x14ac:dyDescent="0.25">
      <c r="E1028" s="98">
        <v>20</v>
      </c>
    </row>
    <row r="1029" spans="5:5" hidden="1" x14ac:dyDescent="0.25">
      <c r="E1029" s="97">
        <v>20</v>
      </c>
    </row>
    <row r="1030" spans="5:5" hidden="1" x14ac:dyDescent="0.25">
      <c r="E1030" s="98">
        <v>100</v>
      </c>
    </row>
    <row r="1031" spans="5:5" hidden="1" x14ac:dyDescent="0.25">
      <c r="E1031" s="97">
        <v>70</v>
      </c>
    </row>
    <row r="1032" spans="5:5" hidden="1" x14ac:dyDescent="0.25">
      <c r="E1032" s="98">
        <v>70</v>
      </c>
    </row>
    <row r="1033" spans="5:5" hidden="1" x14ac:dyDescent="0.25">
      <c r="E1033" s="97">
        <v>70</v>
      </c>
    </row>
    <row r="1034" spans="5:5" hidden="1" x14ac:dyDescent="0.25">
      <c r="E1034" s="98">
        <v>175</v>
      </c>
    </row>
    <row r="1035" spans="5:5" hidden="1" x14ac:dyDescent="0.25">
      <c r="E1035" s="97">
        <v>20</v>
      </c>
    </row>
    <row r="1036" spans="5:5" hidden="1" x14ac:dyDescent="0.25">
      <c r="E1036" s="98">
        <v>20</v>
      </c>
    </row>
    <row r="1037" spans="5:5" hidden="1" x14ac:dyDescent="0.25">
      <c r="E1037" s="97">
        <v>20</v>
      </c>
    </row>
    <row r="1038" spans="5:5" hidden="1" x14ac:dyDescent="0.25">
      <c r="E1038" s="98">
        <v>20</v>
      </c>
    </row>
    <row r="1039" spans="5:5" hidden="1" x14ac:dyDescent="0.25">
      <c r="E1039" s="97">
        <v>175</v>
      </c>
    </row>
    <row r="1040" spans="5:5" hidden="1" x14ac:dyDescent="0.25">
      <c r="E1040" s="98">
        <v>100</v>
      </c>
    </row>
    <row r="1041" spans="5:5" hidden="1" x14ac:dyDescent="0.25">
      <c r="E1041" s="97">
        <v>20</v>
      </c>
    </row>
    <row r="1042" spans="5:5" hidden="1" x14ac:dyDescent="0.25">
      <c r="E1042" s="98">
        <v>20</v>
      </c>
    </row>
    <row r="1043" spans="5:5" hidden="1" x14ac:dyDescent="0.25">
      <c r="E1043" s="97">
        <v>20</v>
      </c>
    </row>
    <row r="1044" spans="5:5" hidden="1" x14ac:dyDescent="0.25">
      <c r="E1044" s="98">
        <v>20</v>
      </c>
    </row>
    <row r="1045" spans="5:5" hidden="1" x14ac:dyDescent="0.25">
      <c r="E1045" s="97">
        <v>50</v>
      </c>
    </row>
    <row r="1046" spans="5:5" hidden="1" x14ac:dyDescent="0.25">
      <c r="E1046" s="98">
        <v>20</v>
      </c>
    </row>
    <row r="1047" spans="5:5" hidden="1" x14ac:dyDescent="0.25">
      <c r="E1047" s="97">
        <v>70</v>
      </c>
    </row>
    <row r="1048" spans="5:5" hidden="1" x14ac:dyDescent="0.25">
      <c r="E1048" s="98">
        <v>175</v>
      </c>
    </row>
    <row r="1049" spans="5:5" hidden="1" x14ac:dyDescent="0.25">
      <c r="E1049" s="97">
        <v>20</v>
      </c>
    </row>
    <row r="1050" spans="5:5" hidden="1" x14ac:dyDescent="0.25">
      <c r="E1050" s="98">
        <v>20</v>
      </c>
    </row>
    <row r="1051" spans="5:5" hidden="1" x14ac:dyDescent="0.25">
      <c r="E1051" s="97">
        <v>70</v>
      </c>
    </row>
    <row r="1052" spans="5:5" hidden="1" x14ac:dyDescent="0.25">
      <c r="E1052" s="98">
        <v>70</v>
      </c>
    </row>
    <row r="1053" spans="5:5" hidden="1" x14ac:dyDescent="0.25">
      <c r="E1053" s="97">
        <v>70</v>
      </c>
    </row>
    <row r="1054" spans="5:5" hidden="1" x14ac:dyDescent="0.25">
      <c r="E1054" s="98">
        <v>20</v>
      </c>
    </row>
    <row r="1055" spans="5:5" hidden="1" x14ac:dyDescent="0.25">
      <c r="E1055" s="97">
        <v>20</v>
      </c>
    </row>
    <row r="1056" spans="5:5" hidden="1" x14ac:dyDescent="0.25">
      <c r="E1056" s="98">
        <v>20</v>
      </c>
    </row>
    <row r="1057" spans="5:5" hidden="1" x14ac:dyDescent="0.25">
      <c r="E1057" s="97">
        <v>20</v>
      </c>
    </row>
    <row r="1058" spans="5:5" hidden="1" x14ac:dyDescent="0.25">
      <c r="E1058" s="98">
        <v>70</v>
      </c>
    </row>
    <row r="1059" spans="5:5" hidden="1" x14ac:dyDescent="0.25">
      <c r="E1059" s="97">
        <v>70</v>
      </c>
    </row>
    <row r="1060" spans="5:5" hidden="1" x14ac:dyDescent="0.25">
      <c r="E1060" s="98">
        <v>70</v>
      </c>
    </row>
    <row r="1061" spans="5:5" hidden="1" x14ac:dyDescent="0.25">
      <c r="E1061" s="97">
        <v>70</v>
      </c>
    </row>
    <row r="1062" spans="5:5" hidden="1" x14ac:dyDescent="0.25">
      <c r="E1062" s="98">
        <v>70</v>
      </c>
    </row>
    <row r="1063" spans="5:5" hidden="1" x14ac:dyDescent="0.25">
      <c r="E1063" s="97">
        <v>100</v>
      </c>
    </row>
    <row r="1064" spans="5:5" hidden="1" x14ac:dyDescent="0.25">
      <c r="E1064" s="98">
        <v>100</v>
      </c>
    </row>
    <row r="1065" spans="5:5" hidden="1" x14ac:dyDescent="0.25">
      <c r="E1065" s="97">
        <v>70</v>
      </c>
    </row>
    <row r="1066" spans="5:5" hidden="1" x14ac:dyDescent="0.25">
      <c r="E1066" s="98">
        <v>70</v>
      </c>
    </row>
    <row r="1067" spans="5:5" hidden="1" x14ac:dyDescent="0.25">
      <c r="E1067" s="97">
        <v>50</v>
      </c>
    </row>
    <row r="1068" spans="5:5" hidden="1" x14ac:dyDescent="0.25">
      <c r="E1068" s="98">
        <v>50</v>
      </c>
    </row>
    <row r="1069" spans="5:5" hidden="1" x14ac:dyDescent="0.25">
      <c r="E1069" s="97">
        <v>100</v>
      </c>
    </row>
    <row r="1070" spans="5:5" hidden="1" x14ac:dyDescent="0.25">
      <c r="E1070" s="98">
        <v>100</v>
      </c>
    </row>
    <row r="1071" spans="5:5" hidden="1" x14ac:dyDescent="0.25">
      <c r="E1071" s="97">
        <v>70</v>
      </c>
    </row>
    <row r="1072" spans="5:5" hidden="1" x14ac:dyDescent="0.25">
      <c r="E1072" s="98">
        <v>70</v>
      </c>
    </row>
    <row r="1073" spans="5:5" hidden="1" x14ac:dyDescent="0.25">
      <c r="E1073" s="97">
        <v>50</v>
      </c>
    </row>
    <row r="1074" spans="5:5" hidden="1" x14ac:dyDescent="0.25">
      <c r="E1074" s="98">
        <v>70</v>
      </c>
    </row>
    <row r="1075" spans="5:5" hidden="1" x14ac:dyDescent="0.25">
      <c r="E1075" s="97">
        <v>175</v>
      </c>
    </row>
    <row r="1076" spans="5:5" hidden="1" x14ac:dyDescent="0.25">
      <c r="E1076" s="98">
        <v>70</v>
      </c>
    </row>
    <row r="1077" spans="5:5" hidden="1" x14ac:dyDescent="0.25">
      <c r="E1077" s="97">
        <v>100</v>
      </c>
    </row>
    <row r="1078" spans="5:5" hidden="1" x14ac:dyDescent="0.25">
      <c r="E1078" s="98">
        <v>20</v>
      </c>
    </row>
    <row r="1079" spans="5:5" hidden="1" x14ac:dyDescent="0.25">
      <c r="E1079" s="97">
        <v>20</v>
      </c>
    </row>
    <row r="1080" spans="5:5" hidden="1" x14ac:dyDescent="0.25">
      <c r="E1080" s="98">
        <v>20</v>
      </c>
    </row>
    <row r="1081" spans="5:5" hidden="1" x14ac:dyDescent="0.25">
      <c r="E1081" s="97">
        <v>20</v>
      </c>
    </row>
    <row r="1082" spans="5:5" hidden="1" x14ac:dyDescent="0.25">
      <c r="E1082" s="98">
        <v>20</v>
      </c>
    </row>
    <row r="1083" spans="5:5" hidden="1" x14ac:dyDescent="0.25">
      <c r="E1083" s="97">
        <v>20</v>
      </c>
    </row>
    <row r="1084" spans="5:5" hidden="1" x14ac:dyDescent="0.25">
      <c r="E1084" s="98">
        <v>70</v>
      </c>
    </row>
    <row r="1085" spans="5:5" hidden="1" x14ac:dyDescent="0.25">
      <c r="E1085" s="97">
        <v>70</v>
      </c>
    </row>
    <row r="1086" spans="5:5" hidden="1" x14ac:dyDescent="0.25">
      <c r="E1086" s="98">
        <v>70</v>
      </c>
    </row>
    <row r="1087" spans="5:5" hidden="1" x14ac:dyDescent="0.25">
      <c r="E1087" s="97">
        <v>70</v>
      </c>
    </row>
    <row r="1088" spans="5:5" hidden="1" x14ac:dyDescent="0.25">
      <c r="E1088" s="98">
        <v>70</v>
      </c>
    </row>
    <row r="1089" spans="5:5" hidden="1" x14ac:dyDescent="0.25">
      <c r="E1089" s="97">
        <v>70</v>
      </c>
    </row>
    <row r="1090" spans="5:5" hidden="1" x14ac:dyDescent="0.25">
      <c r="E1090" s="98">
        <v>70</v>
      </c>
    </row>
    <row r="1091" spans="5:5" hidden="1" x14ac:dyDescent="0.25">
      <c r="E1091" s="97">
        <v>70</v>
      </c>
    </row>
    <row r="1092" spans="5:5" hidden="1" x14ac:dyDescent="0.25">
      <c r="E1092" s="98">
        <v>100</v>
      </c>
    </row>
    <row r="1093" spans="5:5" hidden="1" x14ac:dyDescent="0.25">
      <c r="E1093" s="97">
        <v>70</v>
      </c>
    </row>
    <row r="1094" spans="5:5" hidden="1" x14ac:dyDescent="0.25">
      <c r="E1094" s="98">
        <v>70</v>
      </c>
    </row>
    <row r="1095" spans="5:5" hidden="1" x14ac:dyDescent="0.25">
      <c r="E1095" s="97">
        <v>70</v>
      </c>
    </row>
    <row r="1096" spans="5:5" hidden="1" x14ac:dyDescent="0.25">
      <c r="E1096" s="98">
        <v>70</v>
      </c>
    </row>
    <row r="1097" spans="5:5" hidden="1" x14ac:dyDescent="0.25">
      <c r="E1097" s="97">
        <v>20</v>
      </c>
    </row>
    <row r="1098" spans="5:5" hidden="1" x14ac:dyDescent="0.25">
      <c r="E1098" s="98">
        <v>20</v>
      </c>
    </row>
    <row r="1099" spans="5:5" hidden="1" x14ac:dyDescent="0.25">
      <c r="E1099" s="97">
        <v>20</v>
      </c>
    </row>
    <row r="1100" spans="5:5" hidden="1" x14ac:dyDescent="0.25">
      <c r="E1100" s="98">
        <v>20</v>
      </c>
    </row>
    <row r="1101" spans="5:5" hidden="1" x14ac:dyDescent="0.25">
      <c r="E1101" s="97">
        <v>20</v>
      </c>
    </row>
    <row r="1102" spans="5:5" hidden="1" x14ac:dyDescent="0.25">
      <c r="E1102" s="98">
        <v>50</v>
      </c>
    </row>
    <row r="1103" spans="5:5" hidden="1" x14ac:dyDescent="0.25">
      <c r="E1103" s="97">
        <v>70</v>
      </c>
    </row>
    <row r="1104" spans="5:5" hidden="1" x14ac:dyDescent="0.25">
      <c r="E1104" s="98">
        <v>70</v>
      </c>
    </row>
    <row r="1105" spans="5:5" hidden="1" x14ac:dyDescent="0.25">
      <c r="E1105" s="97">
        <v>100</v>
      </c>
    </row>
    <row r="1106" spans="5:5" hidden="1" x14ac:dyDescent="0.25">
      <c r="E1106" s="98">
        <v>100</v>
      </c>
    </row>
    <row r="1107" spans="5:5" hidden="1" x14ac:dyDescent="0.25">
      <c r="E1107" s="97">
        <v>70</v>
      </c>
    </row>
    <row r="1108" spans="5:5" hidden="1" x14ac:dyDescent="0.25">
      <c r="E1108" s="98">
        <v>70</v>
      </c>
    </row>
    <row r="1109" spans="5:5" hidden="1" x14ac:dyDescent="0.25">
      <c r="E1109" s="97">
        <v>70</v>
      </c>
    </row>
    <row r="1110" spans="5:5" hidden="1" x14ac:dyDescent="0.25">
      <c r="E1110" s="98">
        <v>175</v>
      </c>
    </row>
    <row r="1111" spans="5:5" hidden="1" x14ac:dyDescent="0.25">
      <c r="E1111" s="97">
        <v>70</v>
      </c>
    </row>
    <row r="1112" spans="5:5" hidden="1" x14ac:dyDescent="0.25">
      <c r="E1112" s="98">
        <v>70</v>
      </c>
    </row>
    <row r="1113" spans="5:5" hidden="1" x14ac:dyDescent="0.25">
      <c r="E1113" s="97">
        <v>20</v>
      </c>
    </row>
    <row r="1114" spans="5:5" hidden="1" x14ac:dyDescent="0.25">
      <c r="E1114" s="98">
        <v>70</v>
      </c>
    </row>
    <row r="1115" spans="5:5" hidden="1" x14ac:dyDescent="0.25">
      <c r="E1115" s="97">
        <v>70</v>
      </c>
    </row>
    <row r="1116" spans="5:5" hidden="1" x14ac:dyDescent="0.25">
      <c r="E1116" s="98">
        <v>70</v>
      </c>
    </row>
    <row r="1117" spans="5:5" hidden="1" x14ac:dyDescent="0.25">
      <c r="E1117" s="97">
        <v>70</v>
      </c>
    </row>
    <row r="1118" spans="5:5" hidden="1" x14ac:dyDescent="0.25">
      <c r="E1118" s="98">
        <v>70</v>
      </c>
    </row>
    <row r="1119" spans="5:5" hidden="1" x14ac:dyDescent="0.25">
      <c r="E1119" s="97">
        <v>70</v>
      </c>
    </row>
    <row r="1120" spans="5:5" hidden="1" x14ac:dyDescent="0.25">
      <c r="E1120" s="98">
        <v>70</v>
      </c>
    </row>
    <row r="1121" spans="5:5" hidden="1" x14ac:dyDescent="0.25">
      <c r="E1121" s="97">
        <v>20</v>
      </c>
    </row>
    <row r="1122" spans="5:5" hidden="1" x14ac:dyDescent="0.25">
      <c r="E1122" s="98">
        <v>20</v>
      </c>
    </row>
    <row r="1123" spans="5:5" hidden="1" x14ac:dyDescent="0.25">
      <c r="E1123" s="97">
        <v>20</v>
      </c>
    </row>
    <row r="1124" spans="5:5" hidden="1" x14ac:dyDescent="0.25">
      <c r="E1124" s="98">
        <v>20</v>
      </c>
    </row>
    <row r="1125" spans="5:5" hidden="1" x14ac:dyDescent="0.25">
      <c r="E1125" s="97">
        <v>70</v>
      </c>
    </row>
    <row r="1126" spans="5:5" hidden="1" x14ac:dyDescent="0.25">
      <c r="E1126" s="98">
        <v>70</v>
      </c>
    </row>
    <row r="1127" spans="5:5" hidden="1" x14ac:dyDescent="0.25">
      <c r="E1127" s="97">
        <v>70</v>
      </c>
    </row>
    <row r="1128" spans="5:5" hidden="1" x14ac:dyDescent="0.25">
      <c r="E1128" s="98">
        <v>100</v>
      </c>
    </row>
    <row r="1129" spans="5:5" hidden="1" x14ac:dyDescent="0.25">
      <c r="E1129" s="97">
        <v>70</v>
      </c>
    </row>
    <row r="1130" spans="5:5" hidden="1" x14ac:dyDescent="0.25">
      <c r="E1130" s="98">
        <v>70</v>
      </c>
    </row>
    <row r="1131" spans="5:5" hidden="1" x14ac:dyDescent="0.25">
      <c r="E1131" s="97">
        <v>100</v>
      </c>
    </row>
    <row r="1132" spans="5:5" hidden="1" x14ac:dyDescent="0.25">
      <c r="E1132" s="98">
        <v>100</v>
      </c>
    </row>
    <row r="1133" spans="5:5" hidden="1" x14ac:dyDescent="0.25">
      <c r="E1133" s="97">
        <v>70</v>
      </c>
    </row>
    <row r="1134" spans="5:5" hidden="1" x14ac:dyDescent="0.25">
      <c r="E1134" s="98">
        <v>70</v>
      </c>
    </row>
    <row r="1135" spans="5:5" hidden="1" x14ac:dyDescent="0.25">
      <c r="E1135" s="97">
        <v>20</v>
      </c>
    </row>
    <row r="1136" spans="5:5" hidden="1" x14ac:dyDescent="0.25">
      <c r="E1136" s="98">
        <v>20</v>
      </c>
    </row>
    <row r="1137" spans="5:5" hidden="1" x14ac:dyDescent="0.25">
      <c r="E1137" s="97">
        <v>70</v>
      </c>
    </row>
    <row r="1138" spans="5:5" hidden="1" x14ac:dyDescent="0.25">
      <c r="E1138" s="98">
        <v>70</v>
      </c>
    </row>
    <row r="1139" spans="5:5" hidden="1" x14ac:dyDescent="0.25">
      <c r="E1139" s="97">
        <v>70</v>
      </c>
    </row>
    <row r="1140" spans="5:5" hidden="1" x14ac:dyDescent="0.25">
      <c r="E1140" s="98">
        <v>70</v>
      </c>
    </row>
    <row r="1141" spans="5:5" hidden="1" x14ac:dyDescent="0.25">
      <c r="E1141" s="97">
        <v>175</v>
      </c>
    </row>
    <row r="1142" spans="5:5" hidden="1" x14ac:dyDescent="0.25">
      <c r="E1142" s="98">
        <v>175</v>
      </c>
    </row>
    <row r="1143" spans="5:5" hidden="1" x14ac:dyDescent="0.25">
      <c r="E1143" s="97">
        <v>175</v>
      </c>
    </row>
    <row r="1144" spans="5:5" hidden="1" x14ac:dyDescent="0.25">
      <c r="E1144" s="98">
        <v>70</v>
      </c>
    </row>
    <row r="1145" spans="5:5" hidden="1" x14ac:dyDescent="0.25">
      <c r="E1145" s="97">
        <v>70</v>
      </c>
    </row>
    <row r="1146" spans="5:5" hidden="1" x14ac:dyDescent="0.25">
      <c r="E1146" s="98">
        <v>70</v>
      </c>
    </row>
    <row r="1147" spans="5:5" hidden="1" x14ac:dyDescent="0.25">
      <c r="E1147" s="97">
        <v>70</v>
      </c>
    </row>
    <row r="1148" spans="5:5" hidden="1" x14ac:dyDescent="0.25">
      <c r="E1148" s="98">
        <v>70</v>
      </c>
    </row>
    <row r="1149" spans="5:5" hidden="1" x14ac:dyDescent="0.25">
      <c r="E1149" s="97">
        <v>70</v>
      </c>
    </row>
    <row r="1150" spans="5:5" hidden="1" x14ac:dyDescent="0.25">
      <c r="E1150" s="98">
        <v>70</v>
      </c>
    </row>
    <row r="1151" spans="5:5" hidden="1" x14ac:dyDescent="0.25">
      <c r="E1151" s="97">
        <v>20</v>
      </c>
    </row>
    <row r="1152" spans="5:5" hidden="1" x14ac:dyDescent="0.25">
      <c r="E1152" s="98">
        <v>20</v>
      </c>
    </row>
    <row r="1153" spans="5:5" hidden="1" x14ac:dyDescent="0.25">
      <c r="E1153" s="97">
        <v>20</v>
      </c>
    </row>
    <row r="1154" spans="5:5" hidden="1" x14ac:dyDescent="0.25">
      <c r="E1154" s="98">
        <v>20</v>
      </c>
    </row>
    <row r="1155" spans="5:5" hidden="1" x14ac:dyDescent="0.25">
      <c r="E1155" s="97">
        <v>20</v>
      </c>
    </row>
    <row r="1156" spans="5:5" hidden="1" x14ac:dyDescent="0.25">
      <c r="E1156" s="98">
        <v>70</v>
      </c>
    </row>
    <row r="1157" spans="5:5" hidden="1" x14ac:dyDescent="0.25">
      <c r="E1157" s="97">
        <v>70</v>
      </c>
    </row>
    <row r="1158" spans="5:5" hidden="1" x14ac:dyDescent="0.25">
      <c r="E1158" s="98">
        <v>70</v>
      </c>
    </row>
    <row r="1159" spans="5:5" hidden="1" x14ac:dyDescent="0.25">
      <c r="E1159" s="97">
        <v>20</v>
      </c>
    </row>
    <row r="1160" spans="5:5" hidden="1" x14ac:dyDescent="0.25">
      <c r="E1160" s="98">
        <v>70</v>
      </c>
    </row>
    <row r="1161" spans="5:5" hidden="1" x14ac:dyDescent="0.25">
      <c r="E1161" s="97">
        <v>70</v>
      </c>
    </row>
    <row r="1162" spans="5:5" hidden="1" x14ac:dyDescent="0.25">
      <c r="E1162" s="98">
        <v>70</v>
      </c>
    </row>
    <row r="1163" spans="5:5" hidden="1" x14ac:dyDescent="0.25">
      <c r="E1163" s="97">
        <v>70</v>
      </c>
    </row>
    <row r="1164" spans="5:5" hidden="1" x14ac:dyDescent="0.25">
      <c r="E1164" s="98">
        <v>70</v>
      </c>
    </row>
    <row r="1165" spans="5:5" hidden="1" x14ac:dyDescent="0.25">
      <c r="E1165" s="97">
        <v>70</v>
      </c>
    </row>
    <row r="1166" spans="5:5" hidden="1" x14ac:dyDescent="0.25">
      <c r="E1166" s="98">
        <v>100</v>
      </c>
    </row>
    <row r="1167" spans="5:5" hidden="1" x14ac:dyDescent="0.25">
      <c r="E1167" s="97">
        <v>70</v>
      </c>
    </row>
    <row r="1168" spans="5:5" hidden="1" x14ac:dyDescent="0.25">
      <c r="E1168" s="98">
        <v>70</v>
      </c>
    </row>
    <row r="1169" spans="5:5" hidden="1" x14ac:dyDescent="0.25">
      <c r="E1169" s="97">
        <v>70</v>
      </c>
    </row>
    <row r="1170" spans="5:5" hidden="1" x14ac:dyDescent="0.25">
      <c r="E1170" s="98">
        <v>70</v>
      </c>
    </row>
    <row r="1171" spans="5:5" hidden="1" x14ac:dyDescent="0.25">
      <c r="E1171" s="97">
        <v>70</v>
      </c>
    </row>
    <row r="1172" spans="5:5" hidden="1" x14ac:dyDescent="0.25">
      <c r="E1172" s="98">
        <v>70</v>
      </c>
    </row>
    <row r="1173" spans="5:5" hidden="1" x14ac:dyDescent="0.25">
      <c r="E1173" s="97">
        <v>70</v>
      </c>
    </row>
    <row r="1174" spans="5:5" hidden="1" x14ac:dyDescent="0.25">
      <c r="E1174" s="98">
        <v>175</v>
      </c>
    </row>
    <row r="1175" spans="5:5" hidden="1" x14ac:dyDescent="0.25">
      <c r="E1175" s="97">
        <v>70</v>
      </c>
    </row>
    <row r="1176" spans="5:5" hidden="1" x14ac:dyDescent="0.25">
      <c r="E1176" s="98">
        <v>70</v>
      </c>
    </row>
    <row r="1177" spans="5:5" hidden="1" x14ac:dyDescent="0.25">
      <c r="E1177" s="97">
        <v>70</v>
      </c>
    </row>
    <row r="1178" spans="5:5" hidden="1" x14ac:dyDescent="0.25">
      <c r="E1178" s="98">
        <v>70</v>
      </c>
    </row>
    <row r="1179" spans="5:5" hidden="1" x14ac:dyDescent="0.25">
      <c r="E1179" s="97">
        <v>70</v>
      </c>
    </row>
    <row r="1180" spans="5:5" hidden="1" x14ac:dyDescent="0.25">
      <c r="E1180" s="98">
        <v>70</v>
      </c>
    </row>
    <row r="1181" spans="5:5" hidden="1" x14ac:dyDescent="0.25">
      <c r="E1181" s="97">
        <v>100</v>
      </c>
    </row>
    <row r="1182" spans="5:5" hidden="1" x14ac:dyDescent="0.25">
      <c r="E1182" s="98">
        <v>100</v>
      </c>
    </row>
    <row r="1183" spans="5:5" hidden="1" x14ac:dyDescent="0.25">
      <c r="E1183" s="97">
        <v>70</v>
      </c>
    </row>
    <row r="1184" spans="5:5" hidden="1" x14ac:dyDescent="0.25">
      <c r="E1184" s="98">
        <v>70</v>
      </c>
    </row>
    <row r="1185" spans="5:5" hidden="1" x14ac:dyDescent="0.25">
      <c r="E1185" s="97">
        <v>70</v>
      </c>
    </row>
    <row r="1186" spans="5:5" hidden="1" x14ac:dyDescent="0.25">
      <c r="E1186" s="99" t="s">
        <v>5</v>
      </c>
    </row>
    <row r="1187" spans="5:5" hidden="1" x14ac:dyDescent="0.25">
      <c r="E1187" s="100" t="s">
        <v>5</v>
      </c>
    </row>
    <row r="1188" spans="5:5" hidden="1" x14ac:dyDescent="0.25">
      <c r="E1188" s="99" t="s">
        <v>5</v>
      </c>
    </row>
    <row r="1189" spans="5:5" hidden="1" x14ac:dyDescent="0.25">
      <c r="E1189" s="100" t="s">
        <v>5</v>
      </c>
    </row>
    <row r="1190" spans="5:5" hidden="1" x14ac:dyDescent="0.25">
      <c r="E1190" s="99" t="s">
        <v>5</v>
      </c>
    </row>
    <row r="1191" spans="5:5" hidden="1" x14ac:dyDescent="0.25">
      <c r="E1191" s="100" t="s">
        <v>5</v>
      </c>
    </row>
    <row r="1192" spans="5:5" hidden="1" x14ac:dyDescent="0.25">
      <c r="E1192" s="99" t="s">
        <v>5</v>
      </c>
    </row>
    <row r="1193" spans="5:5" hidden="1" x14ac:dyDescent="0.25">
      <c r="E1193" s="100" t="s">
        <v>5</v>
      </c>
    </row>
    <row r="1194" spans="5:5" hidden="1" x14ac:dyDescent="0.25">
      <c r="E1194" s="99" t="s">
        <v>5</v>
      </c>
    </row>
    <row r="1195" spans="5:5" hidden="1" x14ac:dyDescent="0.25">
      <c r="E1195" s="100" t="s">
        <v>5</v>
      </c>
    </row>
    <row r="1196" spans="5:5" hidden="1" x14ac:dyDescent="0.25">
      <c r="E1196" s="99" t="s">
        <v>5</v>
      </c>
    </row>
    <row r="1197" spans="5:5" hidden="1" x14ac:dyDescent="0.25">
      <c r="E1197" s="100" t="s">
        <v>5</v>
      </c>
    </row>
    <row r="1198" spans="5:5" hidden="1" x14ac:dyDescent="0.25">
      <c r="E1198" s="99" t="s">
        <v>5</v>
      </c>
    </row>
    <row r="1199" spans="5:5" hidden="1" x14ac:dyDescent="0.25">
      <c r="E1199" s="100" t="s">
        <v>5</v>
      </c>
    </row>
    <row r="1200" spans="5:5" hidden="1" x14ac:dyDescent="0.25">
      <c r="E1200" s="99" t="s">
        <v>5</v>
      </c>
    </row>
    <row r="1201" spans="5:5" hidden="1" x14ac:dyDescent="0.25">
      <c r="E1201" s="100" t="s">
        <v>5</v>
      </c>
    </row>
    <row r="1202" spans="5:5" hidden="1" x14ac:dyDescent="0.25">
      <c r="E1202" s="99" t="s">
        <v>5</v>
      </c>
    </row>
    <row r="1203" spans="5:5" hidden="1" x14ac:dyDescent="0.25">
      <c r="E1203" s="100" t="s">
        <v>5</v>
      </c>
    </row>
    <row r="1204" spans="5:5" hidden="1" x14ac:dyDescent="0.25">
      <c r="E1204" s="98">
        <v>70</v>
      </c>
    </row>
    <row r="1205" spans="5:5" hidden="1" x14ac:dyDescent="0.25">
      <c r="E1205" s="97">
        <v>70</v>
      </c>
    </row>
    <row r="1206" spans="5:5" hidden="1" x14ac:dyDescent="0.25">
      <c r="E1206" s="98">
        <v>70</v>
      </c>
    </row>
    <row r="1207" spans="5:5" hidden="1" x14ac:dyDescent="0.25">
      <c r="E1207" s="97">
        <v>20</v>
      </c>
    </row>
    <row r="1208" spans="5:5" hidden="1" x14ac:dyDescent="0.25">
      <c r="E1208" s="98">
        <v>20</v>
      </c>
    </row>
    <row r="1209" spans="5:5" hidden="1" x14ac:dyDescent="0.25">
      <c r="E1209" s="97">
        <v>20</v>
      </c>
    </row>
    <row r="1210" spans="5:5" hidden="1" x14ac:dyDescent="0.25">
      <c r="E1210" s="98">
        <v>70</v>
      </c>
    </row>
    <row r="1211" spans="5:5" hidden="1" x14ac:dyDescent="0.25">
      <c r="E1211" s="97">
        <v>70</v>
      </c>
    </row>
    <row r="1212" spans="5:5" hidden="1" x14ac:dyDescent="0.25">
      <c r="E1212" s="98">
        <v>70</v>
      </c>
    </row>
    <row r="1213" spans="5:5" hidden="1" x14ac:dyDescent="0.25">
      <c r="E1213" s="97">
        <v>70</v>
      </c>
    </row>
    <row r="1214" spans="5:5" hidden="1" x14ac:dyDescent="0.25">
      <c r="E1214" s="98">
        <v>70</v>
      </c>
    </row>
    <row r="1215" spans="5:5" hidden="1" x14ac:dyDescent="0.25">
      <c r="E1215" s="97">
        <v>70</v>
      </c>
    </row>
    <row r="1216" spans="5:5" hidden="1" x14ac:dyDescent="0.25">
      <c r="E1216" s="98">
        <v>20</v>
      </c>
    </row>
    <row r="1217" spans="5:5" hidden="1" x14ac:dyDescent="0.25">
      <c r="E1217" s="97">
        <v>50</v>
      </c>
    </row>
    <row r="1218" spans="5:5" hidden="1" x14ac:dyDescent="0.25">
      <c r="E1218" s="98">
        <v>70</v>
      </c>
    </row>
    <row r="1219" spans="5:5" hidden="1" x14ac:dyDescent="0.25">
      <c r="E1219" s="97">
        <v>175</v>
      </c>
    </row>
    <row r="1220" spans="5:5" hidden="1" x14ac:dyDescent="0.25">
      <c r="E1220" s="98">
        <v>175</v>
      </c>
    </row>
    <row r="1221" spans="5:5" hidden="1" x14ac:dyDescent="0.25">
      <c r="E1221" s="97">
        <v>70</v>
      </c>
    </row>
    <row r="1222" spans="5:5" hidden="1" x14ac:dyDescent="0.25">
      <c r="E1222" s="98">
        <v>70</v>
      </c>
    </row>
    <row r="1223" spans="5:5" hidden="1" x14ac:dyDescent="0.25">
      <c r="E1223" s="97">
        <v>100</v>
      </c>
    </row>
    <row r="1224" spans="5:5" hidden="1" x14ac:dyDescent="0.25">
      <c r="E1224" s="98">
        <v>100</v>
      </c>
    </row>
    <row r="1225" spans="5:5" hidden="1" x14ac:dyDescent="0.25">
      <c r="E1225" s="100" t="s">
        <v>5</v>
      </c>
    </row>
    <row r="1226" spans="5:5" hidden="1" x14ac:dyDescent="0.25">
      <c r="E1226" s="99" t="s">
        <v>5</v>
      </c>
    </row>
    <row r="1227" spans="5:5" hidden="1" x14ac:dyDescent="0.25">
      <c r="E1227" s="100" t="s">
        <v>5</v>
      </c>
    </row>
    <row r="1228" spans="5:5" hidden="1" x14ac:dyDescent="0.25">
      <c r="E1228" s="99" t="s">
        <v>5</v>
      </c>
    </row>
    <row r="1229" spans="5:5" hidden="1" x14ac:dyDescent="0.25">
      <c r="E1229" s="100" t="s">
        <v>5</v>
      </c>
    </row>
    <row r="1230" spans="5:5" hidden="1" x14ac:dyDescent="0.25">
      <c r="E1230" s="99" t="s">
        <v>5</v>
      </c>
    </row>
    <row r="1231" spans="5:5" hidden="1" x14ac:dyDescent="0.25">
      <c r="E1231" s="97">
        <v>70</v>
      </c>
    </row>
    <row r="1232" spans="5:5" hidden="1" x14ac:dyDescent="0.25">
      <c r="E1232" s="99" t="s">
        <v>5</v>
      </c>
    </row>
    <row r="1233" spans="5:5" hidden="1" x14ac:dyDescent="0.25">
      <c r="E1233" s="97">
        <v>70</v>
      </c>
    </row>
    <row r="1234" spans="5:5" hidden="1" x14ac:dyDescent="0.25">
      <c r="E1234" s="98">
        <v>70</v>
      </c>
    </row>
    <row r="1235" spans="5:5" hidden="1" x14ac:dyDescent="0.25">
      <c r="E1235" s="97">
        <v>70</v>
      </c>
    </row>
    <row r="1236" spans="5:5" hidden="1" x14ac:dyDescent="0.25">
      <c r="E1236" s="98">
        <v>20</v>
      </c>
    </row>
    <row r="1237" spans="5:5" hidden="1" x14ac:dyDescent="0.25">
      <c r="E1237" s="97">
        <v>20</v>
      </c>
    </row>
    <row r="1238" spans="5:5" hidden="1" x14ac:dyDescent="0.25">
      <c r="E1238" s="98">
        <v>20</v>
      </c>
    </row>
    <row r="1239" spans="5:5" hidden="1" x14ac:dyDescent="0.25">
      <c r="E1239" s="97">
        <v>20</v>
      </c>
    </row>
    <row r="1240" spans="5:5" hidden="1" x14ac:dyDescent="0.25">
      <c r="E1240" s="98">
        <v>20</v>
      </c>
    </row>
    <row r="1241" spans="5:5" hidden="1" x14ac:dyDescent="0.25">
      <c r="E1241" s="97">
        <v>70</v>
      </c>
    </row>
    <row r="1242" spans="5:5" hidden="1" x14ac:dyDescent="0.25">
      <c r="E1242" s="98">
        <v>50</v>
      </c>
    </row>
    <row r="1243" spans="5:5" hidden="1" x14ac:dyDescent="0.25">
      <c r="E1243" s="97">
        <v>70</v>
      </c>
    </row>
    <row r="1244" spans="5:5" hidden="1" x14ac:dyDescent="0.25">
      <c r="E1244" s="98">
        <v>70</v>
      </c>
    </row>
    <row r="1245" spans="5:5" hidden="1" x14ac:dyDescent="0.25">
      <c r="E1245" s="97">
        <v>70</v>
      </c>
    </row>
    <row r="1246" spans="5:5" hidden="1" x14ac:dyDescent="0.25">
      <c r="E1246" s="98">
        <v>70</v>
      </c>
    </row>
    <row r="1247" spans="5:5" hidden="1" x14ac:dyDescent="0.25">
      <c r="E1247" s="97">
        <v>70</v>
      </c>
    </row>
    <row r="1248" spans="5:5" hidden="1" x14ac:dyDescent="0.25">
      <c r="E1248" s="99" t="s">
        <v>5</v>
      </c>
    </row>
    <row r="1249" spans="5:5" hidden="1" x14ac:dyDescent="0.25">
      <c r="E1249" s="97">
        <v>70</v>
      </c>
    </row>
    <row r="1250" spans="5:5" hidden="1" x14ac:dyDescent="0.25">
      <c r="E1250" s="98">
        <v>70</v>
      </c>
    </row>
    <row r="1251" spans="5:5" hidden="1" x14ac:dyDescent="0.25">
      <c r="E1251" s="97">
        <v>175</v>
      </c>
    </row>
    <row r="1252" spans="5:5" hidden="1" x14ac:dyDescent="0.25">
      <c r="E1252" s="98">
        <v>20</v>
      </c>
    </row>
    <row r="1253" spans="5:5" hidden="1" x14ac:dyDescent="0.25">
      <c r="E1253" s="97">
        <v>20</v>
      </c>
    </row>
    <row r="1254" spans="5:5" hidden="1" x14ac:dyDescent="0.25">
      <c r="E1254" s="98">
        <v>50</v>
      </c>
    </row>
    <row r="1255" spans="5:5" hidden="1" x14ac:dyDescent="0.25">
      <c r="E1255" s="97">
        <v>70</v>
      </c>
    </row>
    <row r="1256" spans="5:5" hidden="1" x14ac:dyDescent="0.25">
      <c r="E1256" s="98">
        <v>70</v>
      </c>
    </row>
    <row r="1257" spans="5:5" hidden="1" x14ac:dyDescent="0.25">
      <c r="E1257" s="97">
        <v>100</v>
      </c>
    </row>
    <row r="1258" spans="5:5" hidden="1" x14ac:dyDescent="0.25">
      <c r="E1258" s="98">
        <v>70</v>
      </c>
    </row>
    <row r="1259" spans="5:5" hidden="1" x14ac:dyDescent="0.25">
      <c r="E1259" s="97">
        <v>70</v>
      </c>
    </row>
    <row r="1260" spans="5:5" hidden="1" x14ac:dyDescent="0.25">
      <c r="E1260" s="98">
        <v>70</v>
      </c>
    </row>
    <row r="1261" spans="5:5" hidden="1" x14ac:dyDescent="0.25">
      <c r="E1261" s="97">
        <v>70</v>
      </c>
    </row>
    <row r="1262" spans="5:5" hidden="1" x14ac:dyDescent="0.25">
      <c r="E1262" s="98">
        <v>70</v>
      </c>
    </row>
    <row r="1263" spans="5:5" hidden="1" x14ac:dyDescent="0.25">
      <c r="E1263" s="97">
        <v>70</v>
      </c>
    </row>
    <row r="1264" spans="5:5" hidden="1" x14ac:dyDescent="0.25">
      <c r="E1264" s="98">
        <v>20</v>
      </c>
    </row>
    <row r="1265" spans="5:5" hidden="1" x14ac:dyDescent="0.25">
      <c r="E1265" s="97">
        <v>20</v>
      </c>
    </row>
    <row r="1266" spans="5:5" hidden="1" x14ac:dyDescent="0.25">
      <c r="E1266" s="98">
        <v>20</v>
      </c>
    </row>
    <row r="1267" spans="5:5" hidden="1" x14ac:dyDescent="0.25">
      <c r="E1267" s="97">
        <v>70</v>
      </c>
    </row>
    <row r="1268" spans="5:5" hidden="1" x14ac:dyDescent="0.25">
      <c r="E1268" s="98">
        <v>70</v>
      </c>
    </row>
    <row r="1269" spans="5:5" hidden="1" x14ac:dyDescent="0.25">
      <c r="E1269" s="97">
        <v>70</v>
      </c>
    </row>
    <row r="1270" spans="5:5" hidden="1" x14ac:dyDescent="0.25">
      <c r="E1270" s="98">
        <v>70</v>
      </c>
    </row>
    <row r="1271" spans="5:5" hidden="1" x14ac:dyDescent="0.25">
      <c r="E1271" s="97">
        <v>175</v>
      </c>
    </row>
    <row r="1272" spans="5:5" hidden="1" x14ac:dyDescent="0.25">
      <c r="E1272" s="98">
        <v>175</v>
      </c>
    </row>
    <row r="1273" spans="5:5" hidden="1" x14ac:dyDescent="0.25">
      <c r="E1273" s="97">
        <v>70</v>
      </c>
    </row>
    <row r="1274" spans="5:5" hidden="1" x14ac:dyDescent="0.25">
      <c r="E1274" s="98">
        <v>70</v>
      </c>
    </row>
    <row r="1275" spans="5:5" hidden="1" x14ac:dyDescent="0.25">
      <c r="E1275" s="97">
        <v>50</v>
      </c>
    </row>
    <row r="1276" spans="5:5" hidden="1" x14ac:dyDescent="0.25">
      <c r="E1276" s="98">
        <v>50</v>
      </c>
    </row>
    <row r="1277" spans="5:5" hidden="1" x14ac:dyDescent="0.25">
      <c r="E1277" s="97">
        <v>70</v>
      </c>
    </row>
    <row r="1278" spans="5:5" hidden="1" x14ac:dyDescent="0.25">
      <c r="E1278" s="98">
        <v>100</v>
      </c>
    </row>
    <row r="1279" spans="5:5" hidden="1" x14ac:dyDescent="0.25">
      <c r="E1279" s="100" t="s">
        <v>5</v>
      </c>
    </row>
    <row r="1280" spans="5:5" hidden="1" x14ac:dyDescent="0.25">
      <c r="E1280" s="98">
        <v>20</v>
      </c>
    </row>
    <row r="1281" spans="5:5" hidden="1" x14ac:dyDescent="0.25">
      <c r="E1281" s="97">
        <v>20</v>
      </c>
    </row>
    <row r="1282" spans="5:5" hidden="1" x14ac:dyDescent="0.25">
      <c r="E1282" s="98">
        <v>20</v>
      </c>
    </row>
    <row r="1283" spans="5:5" hidden="1" x14ac:dyDescent="0.25">
      <c r="E1283" s="97">
        <v>70</v>
      </c>
    </row>
    <row r="1284" spans="5:5" hidden="1" x14ac:dyDescent="0.25">
      <c r="E1284" s="98">
        <v>175</v>
      </c>
    </row>
    <row r="1285" spans="5:5" hidden="1" x14ac:dyDescent="0.25">
      <c r="E1285" s="97">
        <v>50</v>
      </c>
    </row>
    <row r="1286" spans="5:5" hidden="1" x14ac:dyDescent="0.25">
      <c r="E1286" s="99" t="s">
        <v>5</v>
      </c>
    </row>
    <row r="1287" spans="5:5" hidden="1" x14ac:dyDescent="0.25">
      <c r="E1287" s="97">
        <v>20</v>
      </c>
    </row>
    <row r="1288" spans="5:5" hidden="1" x14ac:dyDescent="0.25">
      <c r="E1288" s="98">
        <v>70</v>
      </c>
    </row>
    <row r="1289" spans="5:5" hidden="1" x14ac:dyDescent="0.25">
      <c r="E1289" s="97">
        <v>70</v>
      </c>
    </row>
    <row r="1290" spans="5:5" hidden="1" x14ac:dyDescent="0.25">
      <c r="E1290" s="98">
        <v>70</v>
      </c>
    </row>
    <row r="1291" spans="5:5" hidden="1" x14ac:dyDescent="0.25">
      <c r="E1291" s="97">
        <v>70</v>
      </c>
    </row>
    <row r="1292" spans="5:5" hidden="1" x14ac:dyDescent="0.25">
      <c r="E1292" s="98">
        <v>20</v>
      </c>
    </row>
    <row r="1293" spans="5:5" hidden="1" x14ac:dyDescent="0.25">
      <c r="E1293" s="97">
        <v>70</v>
      </c>
    </row>
    <row r="1294" spans="5:5" hidden="1" x14ac:dyDescent="0.25">
      <c r="E1294" s="98">
        <v>70</v>
      </c>
    </row>
    <row r="1295" spans="5:5" hidden="1" x14ac:dyDescent="0.25">
      <c r="E1295" s="97">
        <v>70</v>
      </c>
    </row>
    <row r="1296" spans="5:5" hidden="1" x14ac:dyDescent="0.25">
      <c r="E1296" s="98">
        <v>70</v>
      </c>
    </row>
    <row r="1297" spans="5:5" hidden="1" x14ac:dyDescent="0.25">
      <c r="E1297" s="97">
        <v>70</v>
      </c>
    </row>
    <row r="1298" spans="5:5" hidden="1" x14ac:dyDescent="0.25">
      <c r="E1298" s="98">
        <v>70</v>
      </c>
    </row>
    <row r="1299" spans="5:5" hidden="1" x14ac:dyDescent="0.25">
      <c r="E1299" s="97">
        <v>70</v>
      </c>
    </row>
    <row r="1300" spans="5:5" hidden="1" x14ac:dyDescent="0.25">
      <c r="E1300" s="98">
        <v>70</v>
      </c>
    </row>
    <row r="1301" spans="5:5" hidden="1" x14ac:dyDescent="0.25">
      <c r="E1301" s="97">
        <v>20</v>
      </c>
    </row>
    <row r="1302" spans="5:5" hidden="1" x14ac:dyDescent="0.25">
      <c r="E1302" s="98">
        <v>20</v>
      </c>
    </row>
    <row r="1303" spans="5:5" hidden="1" x14ac:dyDescent="0.25">
      <c r="E1303" s="97">
        <v>50</v>
      </c>
    </row>
    <row r="1304" spans="5:5" hidden="1" x14ac:dyDescent="0.25">
      <c r="E1304" s="98">
        <v>70</v>
      </c>
    </row>
    <row r="1305" spans="5:5" hidden="1" x14ac:dyDescent="0.25">
      <c r="E1305" s="97">
        <v>70</v>
      </c>
    </row>
    <row r="1306" spans="5:5" hidden="1" x14ac:dyDescent="0.25">
      <c r="E1306" s="98">
        <v>70</v>
      </c>
    </row>
    <row r="1307" spans="5:5" hidden="1" x14ac:dyDescent="0.25">
      <c r="E1307" s="97">
        <v>70</v>
      </c>
    </row>
    <row r="1308" spans="5:5" hidden="1" x14ac:dyDescent="0.25">
      <c r="E1308" s="98">
        <v>70</v>
      </c>
    </row>
    <row r="1309" spans="5:5" hidden="1" x14ac:dyDescent="0.25">
      <c r="E1309" s="97">
        <v>20</v>
      </c>
    </row>
    <row r="1310" spans="5:5" hidden="1" x14ac:dyDescent="0.25">
      <c r="E1310" s="98">
        <v>70</v>
      </c>
    </row>
    <row r="1311" spans="5:5" hidden="1" x14ac:dyDescent="0.25">
      <c r="E1311" s="97">
        <v>70</v>
      </c>
    </row>
    <row r="1312" spans="5:5" hidden="1" x14ac:dyDescent="0.25">
      <c r="E1312" s="98">
        <v>70</v>
      </c>
    </row>
    <row r="1313" spans="5:5" hidden="1" x14ac:dyDescent="0.25">
      <c r="E1313" s="97">
        <v>70</v>
      </c>
    </row>
    <row r="1314" spans="5:5" hidden="1" x14ac:dyDescent="0.25">
      <c r="E1314" s="98">
        <v>70</v>
      </c>
    </row>
    <row r="1315" spans="5:5" hidden="1" x14ac:dyDescent="0.25">
      <c r="E1315" s="97">
        <v>20</v>
      </c>
    </row>
    <row r="1316" spans="5:5" hidden="1" x14ac:dyDescent="0.25">
      <c r="E1316" s="98">
        <v>20</v>
      </c>
    </row>
    <row r="1317" spans="5:5" hidden="1" x14ac:dyDescent="0.25">
      <c r="E1317" s="97">
        <v>20</v>
      </c>
    </row>
    <row r="1318" spans="5:5" hidden="1" x14ac:dyDescent="0.25">
      <c r="E1318" s="98">
        <v>175</v>
      </c>
    </row>
    <row r="1319" spans="5:5" hidden="1" x14ac:dyDescent="0.25">
      <c r="E1319" s="97">
        <v>70</v>
      </c>
    </row>
    <row r="1320" spans="5:5" hidden="1" x14ac:dyDescent="0.25">
      <c r="E1320" s="98">
        <v>70</v>
      </c>
    </row>
    <row r="1321" spans="5:5" hidden="1" x14ac:dyDescent="0.25">
      <c r="E1321" s="97">
        <v>70</v>
      </c>
    </row>
    <row r="1322" spans="5:5" hidden="1" x14ac:dyDescent="0.25">
      <c r="E1322" s="98">
        <v>70</v>
      </c>
    </row>
    <row r="1323" spans="5:5" hidden="1" x14ac:dyDescent="0.25">
      <c r="E1323" s="97">
        <v>70</v>
      </c>
    </row>
    <row r="1324" spans="5:5" hidden="1" x14ac:dyDescent="0.25">
      <c r="E1324" s="98">
        <v>50</v>
      </c>
    </row>
    <row r="1325" spans="5:5" hidden="1" x14ac:dyDescent="0.25">
      <c r="E1325" s="97">
        <v>20</v>
      </c>
    </row>
    <row r="1326" spans="5:5" hidden="1" x14ac:dyDescent="0.25">
      <c r="E1326" s="98">
        <v>20</v>
      </c>
    </row>
    <row r="1327" spans="5:5" hidden="1" x14ac:dyDescent="0.25">
      <c r="E1327" s="97">
        <v>70</v>
      </c>
    </row>
    <row r="1328" spans="5:5" hidden="1" x14ac:dyDescent="0.25">
      <c r="E1328" s="98">
        <v>100</v>
      </c>
    </row>
    <row r="1329" spans="5:5" hidden="1" x14ac:dyDescent="0.25">
      <c r="E1329" s="97">
        <v>70</v>
      </c>
    </row>
    <row r="1330" spans="5:5" hidden="1" x14ac:dyDescent="0.25">
      <c r="E1330" s="98">
        <v>70</v>
      </c>
    </row>
    <row r="1331" spans="5:5" hidden="1" x14ac:dyDescent="0.25">
      <c r="E1331" s="97">
        <v>70</v>
      </c>
    </row>
    <row r="1332" spans="5:5" hidden="1" x14ac:dyDescent="0.25">
      <c r="E1332" s="99" t="s">
        <v>5</v>
      </c>
    </row>
    <row r="1333" spans="5:5" hidden="1" x14ac:dyDescent="0.25">
      <c r="E1333" s="97">
        <v>70</v>
      </c>
    </row>
    <row r="1334" spans="5:5" hidden="1" x14ac:dyDescent="0.25">
      <c r="E1334" s="98">
        <v>70</v>
      </c>
    </row>
    <row r="1335" spans="5:5" hidden="1" x14ac:dyDescent="0.25">
      <c r="E1335" s="100" t="s">
        <v>5</v>
      </c>
    </row>
    <row r="1336" spans="5:5" hidden="1" x14ac:dyDescent="0.25">
      <c r="E1336" s="99" t="s">
        <v>5</v>
      </c>
    </row>
    <row r="1337" spans="5:5" hidden="1" x14ac:dyDescent="0.25">
      <c r="E1337" s="100" t="s">
        <v>5</v>
      </c>
    </row>
    <row r="1338" spans="5:5" hidden="1" x14ac:dyDescent="0.25">
      <c r="E1338" s="98">
        <v>70</v>
      </c>
    </row>
    <row r="1339" spans="5:5" hidden="1" x14ac:dyDescent="0.25">
      <c r="E1339" s="97">
        <v>70</v>
      </c>
    </row>
    <row r="1340" spans="5:5" hidden="1" x14ac:dyDescent="0.25">
      <c r="E1340" s="98">
        <v>70</v>
      </c>
    </row>
    <row r="1341" spans="5:5" hidden="1" x14ac:dyDescent="0.25">
      <c r="E1341" s="97">
        <v>70</v>
      </c>
    </row>
    <row r="1342" spans="5:5" hidden="1" x14ac:dyDescent="0.25">
      <c r="E1342" s="98">
        <v>100</v>
      </c>
    </row>
    <row r="1343" spans="5:5" hidden="1" x14ac:dyDescent="0.25">
      <c r="E1343" s="100" t="s">
        <v>5</v>
      </c>
    </row>
    <row r="1344" spans="5:5" hidden="1" x14ac:dyDescent="0.25">
      <c r="E1344" s="98">
        <v>70</v>
      </c>
    </row>
    <row r="1345" spans="5:5" hidden="1" x14ac:dyDescent="0.25">
      <c r="E1345" s="97">
        <v>175</v>
      </c>
    </row>
    <row r="1346" spans="5:5" hidden="1" x14ac:dyDescent="0.25">
      <c r="E1346" s="98">
        <v>70</v>
      </c>
    </row>
    <row r="1347" spans="5:5" hidden="1" x14ac:dyDescent="0.25">
      <c r="E1347" s="97">
        <v>20</v>
      </c>
    </row>
    <row r="1348" spans="5:5" hidden="1" x14ac:dyDescent="0.25">
      <c r="E1348" s="98">
        <v>20</v>
      </c>
    </row>
    <row r="1349" spans="5:5" hidden="1" x14ac:dyDescent="0.25">
      <c r="E1349" s="97">
        <v>70</v>
      </c>
    </row>
    <row r="1350" spans="5:5" hidden="1" x14ac:dyDescent="0.25">
      <c r="E1350" s="98">
        <v>70</v>
      </c>
    </row>
    <row r="1351" spans="5:5" hidden="1" x14ac:dyDescent="0.25">
      <c r="E1351" s="97">
        <v>70</v>
      </c>
    </row>
    <row r="1352" spans="5:5" hidden="1" x14ac:dyDescent="0.25">
      <c r="E1352" s="98">
        <v>70</v>
      </c>
    </row>
    <row r="1353" spans="5:5" hidden="1" x14ac:dyDescent="0.25">
      <c r="E1353" s="97">
        <v>70</v>
      </c>
    </row>
    <row r="1354" spans="5:5" hidden="1" x14ac:dyDescent="0.25">
      <c r="E1354" s="98">
        <v>50</v>
      </c>
    </row>
    <row r="1355" spans="5:5" hidden="1" x14ac:dyDescent="0.25">
      <c r="E1355" s="97">
        <v>70</v>
      </c>
    </row>
    <row r="1356" spans="5:5" hidden="1" x14ac:dyDescent="0.25">
      <c r="E1356" s="98">
        <v>20</v>
      </c>
    </row>
    <row r="1357" spans="5:5" hidden="1" x14ac:dyDescent="0.25">
      <c r="E1357" s="97">
        <v>20</v>
      </c>
    </row>
    <row r="1358" spans="5:5" hidden="1" x14ac:dyDescent="0.25">
      <c r="E1358" s="98">
        <v>20</v>
      </c>
    </row>
    <row r="1359" spans="5:5" hidden="1" x14ac:dyDescent="0.25">
      <c r="E1359" s="97">
        <v>20</v>
      </c>
    </row>
    <row r="1360" spans="5:5" hidden="1" x14ac:dyDescent="0.25">
      <c r="E1360" s="98">
        <v>20</v>
      </c>
    </row>
    <row r="1361" spans="5:5" hidden="1" x14ac:dyDescent="0.25">
      <c r="E1361" s="97">
        <v>70</v>
      </c>
    </row>
    <row r="1362" spans="5:5" hidden="1" x14ac:dyDescent="0.25">
      <c r="E1362" s="98">
        <v>70</v>
      </c>
    </row>
    <row r="1363" spans="5:5" hidden="1" x14ac:dyDescent="0.25">
      <c r="E1363" s="97">
        <v>70</v>
      </c>
    </row>
    <row r="1364" spans="5:5" hidden="1" x14ac:dyDescent="0.25">
      <c r="E1364" s="98">
        <v>70</v>
      </c>
    </row>
    <row r="1365" spans="5:5" hidden="1" x14ac:dyDescent="0.25">
      <c r="E1365" s="97">
        <v>70</v>
      </c>
    </row>
    <row r="1366" spans="5:5" hidden="1" x14ac:dyDescent="0.25">
      <c r="E1366" s="98">
        <v>50</v>
      </c>
    </row>
    <row r="1367" spans="5:5" hidden="1" x14ac:dyDescent="0.25">
      <c r="E1367" s="97">
        <v>175</v>
      </c>
    </row>
    <row r="1368" spans="5:5" hidden="1" x14ac:dyDescent="0.25">
      <c r="E1368" s="98">
        <v>70</v>
      </c>
    </row>
    <row r="1369" spans="5:5" hidden="1" x14ac:dyDescent="0.25">
      <c r="E1369" s="97">
        <v>70</v>
      </c>
    </row>
    <row r="1370" spans="5:5" hidden="1" x14ac:dyDescent="0.25">
      <c r="E1370" s="98">
        <v>50</v>
      </c>
    </row>
    <row r="1371" spans="5:5" hidden="1" x14ac:dyDescent="0.25">
      <c r="E1371" s="97">
        <v>50</v>
      </c>
    </row>
    <row r="1372" spans="5:5" hidden="1" x14ac:dyDescent="0.25">
      <c r="E1372" s="98">
        <v>70</v>
      </c>
    </row>
    <row r="1373" spans="5:5" hidden="1" x14ac:dyDescent="0.25">
      <c r="E1373" s="97">
        <v>70</v>
      </c>
    </row>
    <row r="1374" spans="5:5" hidden="1" x14ac:dyDescent="0.25">
      <c r="E1374" s="98">
        <v>70</v>
      </c>
    </row>
    <row r="1375" spans="5:5" hidden="1" x14ac:dyDescent="0.25">
      <c r="E1375" s="97">
        <v>20</v>
      </c>
    </row>
    <row r="1376" spans="5:5" hidden="1" x14ac:dyDescent="0.25">
      <c r="E1376" s="98">
        <v>70</v>
      </c>
    </row>
    <row r="1377" spans="5:5" hidden="1" x14ac:dyDescent="0.25">
      <c r="E1377" s="97">
        <v>70</v>
      </c>
    </row>
    <row r="1378" spans="5:5" hidden="1" x14ac:dyDescent="0.25">
      <c r="E1378" s="98">
        <v>20</v>
      </c>
    </row>
    <row r="1379" spans="5:5" hidden="1" x14ac:dyDescent="0.25">
      <c r="E1379" s="97">
        <v>20</v>
      </c>
    </row>
    <row r="1380" spans="5:5" hidden="1" x14ac:dyDescent="0.25">
      <c r="E1380" s="98">
        <v>70</v>
      </c>
    </row>
    <row r="1381" spans="5:5" hidden="1" x14ac:dyDescent="0.25">
      <c r="E1381" s="97">
        <v>70</v>
      </c>
    </row>
    <row r="1382" spans="5:5" hidden="1" x14ac:dyDescent="0.25">
      <c r="E1382" s="98">
        <v>70</v>
      </c>
    </row>
    <row r="1383" spans="5:5" hidden="1" x14ac:dyDescent="0.25">
      <c r="E1383" s="97">
        <v>100</v>
      </c>
    </row>
    <row r="1384" spans="5:5" hidden="1" x14ac:dyDescent="0.25">
      <c r="E1384" s="98">
        <v>70</v>
      </c>
    </row>
    <row r="1385" spans="5:5" hidden="1" x14ac:dyDescent="0.25">
      <c r="E1385" s="97">
        <v>70</v>
      </c>
    </row>
    <row r="1386" spans="5:5" hidden="1" x14ac:dyDescent="0.25">
      <c r="E1386" s="98">
        <v>70</v>
      </c>
    </row>
    <row r="1387" spans="5:5" hidden="1" x14ac:dyDescent="0.25">
      <c r="E1387" s="97">
        <v>70</v>
      </c>
    </row>
    <row r="1388" spans="5:5" hidden="1" x14ac:dyDescent="0.25">
      <c r="E1388" s="98">
        <v>70</v>
      </c>
    </row>
    <row r="1389" spans="5:5" hidden="1" x14ac:dyDescent="0.25">
      <c r="E1389" s="97">
        <v>175</v>
      </c>
    </row>
    <row r="1390" spans="5:5" hidden="1" x14ac:dyDescent="0.25">
      <c r="E1390" s="98">
        <v>70</v>
      </c>
    </row>
    <row r="1391" spans="5:5" hidden="1" x14ac:dyDescent="0.25">
      <c r="E1391" s="97">
        <v>70</v>
      </c>
    </row>
    <row r="1392" spans="5:5" hidden="1" x14ac:dyDescent="0.25">
      <c r="E1392" s="98">
        <v>70</v>
      </c>
    </row>
    <row r="1393" spans="5:5" hidden="1" x14ac:dyDescent="0.25">
      <c r="E1393" s="97">
        <v>70</v>
      </c>
    </row>
    <row r="1394" spans="5:5" hidden="1" x14ac:dyDescent="0.25">
      <c r="E1394" s="98">
        <v>20</v>
      </c>
    </row>
    <row r="1395" spans="5:5" hidden="1" x14ac:dyDescent="0.25">
      <c r="E1395" s="97">
        <v>20</v>
      </c>
    </row>
    <row r="1396" spans="5:5" hidden="1" x14ac:dyDescent="0.25">
      <c r="E1396" s="98">
        <v>20</v>
      </c>
    </row>
    <row r="1397" spans="5:5" hidden="1" x14ac:dyDescent="0.25">
      <c r="E1397" s="97">
        <v>70</v>
      </c>
    </row>
    <row r="1398" spans="5:5" hidden="1" x14ac:dyDescent="0.25">
      <c r="E1398" s="98">
        <v>70</v>
      </c>
    </row>
    <row r="1399" spans="5:5" hidden="1" x14ac:dyDescent="0.25">
      <c r="E1399" s="97">
        <v>70</v>
      </c>
    </row>
    <row r="1400" spans="5:5" hidden="1" x14ac:dyDescent="0.25">
      <c r="E1400" s="98">
        <v>20</v>
      </c>
    </row>
    <row r="1401" spans="5:5" hidden="1" x14ac:dyDescent="0.25">
      <c r="E1401" s="97">
        <v>20</v>
      </c>
    </row>
    <row r="1402" spans="5:5" hidden="1" x14ac:dyDescent="0.25">
      <c r="E1402" s="98">
        <v>20</v>
      </c>
    </row>
    <row r="1403" spans="5:5" hidden="1" x14ac:dyDescent="0.25">
      <c r="E1403" s="97">
        <v>20</v>
      </c>
    </row>
    <row r="1404" spans="5:5" hidden="1" x14ac:dyDescent="0.25">
      <c r="E1404" s="98">
        <v>20</v>
      </c>
    </row>
    <row r="1405" spans="5:5" hidden="1" x14ac:dyDescent="0.25">
      <c r="E1405" s="97">
        <v>20</v>
      </c>
    </row>
    <row r="1406" spans="5:5" hidden="1" x14ac:dyDescent="0.25">
      <c r="E1406" s="98">
        <v>20</v>
      </c>
    </row>
    <row r="1407" spans="5:5" hidden="1" x14ac:dyDescent="0.25">
      <c r="E1407" s="97">
        <v>100</v>
      </c>
    </row>
    <row r="1408" spans="5:5" hidden="1" x14ac:dyDescent="0.25">
      <c r="E1408" s="98">
        <v>175</v>
      </c>
    </row>
    <row r="1409" spans="5:5" hidden="1" x14ac:dyDescent="0.25">
      <c r="E1409" s="97">
        <v>20</v>
      </c>
    </row>
    <row r="1410" spans="5:5" hidden="1" x14ac:dyDescent="0.25">
      <c r="E1410" s="98">
        <v>70</v>
      </c>
    </row>
    <row r="1411" spans="5:5" hidden="1" x14ac:dyDescent="0.25">
      <c r="E1411" s="97">
        <v>70</v>
      </c>
    </row>
    <row r="1412" spans="5:5" hidden="1" x14ac:dyDescent="0.25">
      <c r="E1412" s="98">
        <v>100</v>
      </c>
    </row>
    <row r="1413" spans="5:5" hidden="1" x14ac:dyDescent="0.25">
      <c r="E1413" s="97">
        <v>100</v>
      </c>
    </row>
    <row r="1414" spans="5:5" hidden="1" x14ac:dyDescent="0.25">
      <c r="E1414" s="98">
        <v>70</v>
      </c>
    </row>
    <row r="1415" spans="5:5" hidden="1" x14ac:dyDescent="0.25">
      <c r="E1415" s="97">
        <v>70</v>
      </c>
    </row>
    <row r="1416" spans="5:5" hidden="1" x14ac:dyDescent="0.25">
      <c r="E1416" s="98">
        <v>20</v>
      </c>
    </row>
    <row r="1417" spans="5:5" hidden="1" x14ac:dyDescent="0.25">
      <c r="E1417" s="97">
        <v>20</v>
      </c>
    </row>
    <row r="1418" spans="5:5" hidden="1" x14ac:dyDescent="0.25">
      <c r="E1418" s="98">
        <v>20</v>
      </c>
    </row>
    <row r="1419" spans="5:5" hidden="1" x14ac:dyDescent="0.25">
      <c r="E1419" s="97">
        <v>20</v>
      </c>
    </row>
    <row r="1420" spans="5:5" hidden="1" x14ac:dyDescent="0.25">
      <c r="E1420" s="98">
        <v>20</v>
      </c>
    </row>
    <row r="1421" spans="5:5" hidden="1" x14ac:dyDescent="0.25">
      <c r="E1421" s="100" t="s">
        <v>5</v>
      </c>
    </row>
    <row r="1422" spans="5:5" hidden="1" x14ac:dyDescent="0.25">
      <c r="E1422" s="99" t="s">
        <v>5</v>
      </c>
    </row>
    <row r="1423" spans="5:5" hidden="1" x14ac:dyDescent="0.25">
      <c r="E1423" s="100" t="s">
        <v>5</v>
      </c>
    </row>
    <row r="1424" spans="5:5" hidden="1" x14ac:dyDescent="0.25">
      <c r="E1424" s="99" t="s">
        <v>5</v>
      </c>
    </row>
    <row r="1425" spans="5:5" hidden="1" x14ac:dyDescent="0.25">
      <c r="E1425" s="97">
        <v>100</v>
      </c>
    </row>
    <row r="1426" spans="5:5" hidden="1" x14ac:dyDescent="0.25">
      <c r="E1426" s="98">
        <v>70</v>
      </c>
    </row>
    <row r="1427" spans="5:5" hidden="1" x14ac:dyDescent="0.25">
      <c r="E1427" s="97">
        <v>175</v>
      </c>
    </row>
    <row r="1428" spans="5:5" hidden="1" x14ac:dyDescent="0.25">
      <c r="E1428" s="98">
        <v>70</v>
      </c>
    </row>
    <row r="1429" spans="5:5" hidden="1" x14ac:dyDescent="0.25">
      <c r="E1429" s="97">
        <v>70</v>
      </c>
    </row>
    <row r="1430" spans="5:5" hidden="1" x14ac:dyDescent="0.25">
      <c r="E1430" s="98">
        <v>100</v>
      </c>
    </row>
    <row r="1431" spans="5:5" hidden="1" x14ac:dyDescent="0.25">
      <c r="E1431" s="97">
        <v>70</v>
      </c>
    </row>
    <row r="1432" spans="5:5" hidden="1" x14ac:dyDescent="0.25">
      <c r="E1432" s="98">
        <v>20</v>
      </c>
    </row>
    <row r="1433" spans="5:5" hidden="1" x14ac:dyDescent="0.25">
      <c r="E1433" s="97">
        <v>20</v>
      </c>
    </row>
    <row r="1434" spans="5:5" hidden="1" x14ac:dyDescent="0.25">
      <c r="E1434" s="98">
        <v>20</v>
      </c>
    </row>
    <row r="1435" spans="5:5" hidden="1" x14ac:dyDescent="0.25">
      <c r="E1435" s="97">
        <v>20</v>
      </c>
    </row>
    <row r="1436" spans="5:5" hidden="1" x14ac:dyDescent="0.25">
      <c r="E1436" s="98">
        <v>50</v>
      </c>
    </row>
    <row r="1437" spans="5:5" hidden="1" x14ac:dyDescent="0.25">
      <c r="E1437" s="97">
        <v>20</v>
      </c>
    </row>
    <row r="1438" spans="5:5" hidden="1" x14ac:dyDescent="0.25">
      <c r="E1438" s="98">
        <v>175</v>
      </c>
    </row>
    <row r="1439" spans="5:5" hidden="1" x14ac:dyDescent="0.25">
      <c r="E1439" s="97">
        <v>70</v>
      </c>
    </row>
    <row r="1440" spans="5:5" hidden="1" x14ac:dyDescent="0.25">
      <c r="E1440" s="98">
        <v>70</v>
      </c>
    </row>
    <row r="1441" spans="5:5" hidden="1" x14ac:dyDescent="0.25">
      <c r="E1441" s="97">
        <v>70</v>
      </c>
    </row>
    <row r="1442" spans="5:5" hidden="1" x14ac:dyDescent="0.25">
      <c r="E1442" s="98">
        <v>70</v>
      </c>
    </row>
    <row r="1443" spans="5:5" hidden="1" x14ac:dyDescent="0.25">
      <c r="E1443" s="97">
        <v>20</v>
      </c>
    </row>
    <row r="1444" spans="5:5" hidden="1" x14ac:dyDescent="0.25">
      <c r="E1444" s="98">
        <v>20</v>
      </c>
    </row>
    <row r="1445" spans="5:5" hidden="1" x14ac:dyDescent="0.25">
      <c r="E1445" s="97">
        <v>20</v>
      </c>
    </row>
    <row r="1446" spans="5:5" hidden="1" x14ac:dyDescent="0.25">
      <c r="E1446" s="98">
        <v>20</v>
      </c>
    </row>
    <row r="1447" spans="5:5" hidden="1" x14ac:dyDescent="0.25">
      <c r="E1447" s="97">
        <v>20</v>
      </c>
    </row>
    <row r="1448" spans="5:5" hidden="1" x14ac:dyDescent="0.25">
      <c r="E1448" s="98">
        <v>20</v>
      </c>
    </row>
    <row r="1449" spans="5:5" hidden="1" x14ac:dyDescent="0.25">
      <c r="E1449" s="97">
        <v>70</v>
      </c>
    </row>
    <row r="1450" spans="5:5" hidden="1" x14ac:dyDescent="0.25">
      <c r="E1450" s="98">
        <v>70</v>
      </c>
    </row>
    <row r="1451" spans="5:5" hidden="1" x14ac:dyDescent="0.25">
      <c r="E1451" s="97">
        <v>70</v>
      </c>
    </row>
    <row r="1452" spans="5:5" hidden="1" x14ac:dyDescent="0.25">
      <c r="E1452" s="98">
        <v>100</v>
      </c>
    </row>
    <row r="1453" spans="5:5" hidden="1" x14ac:dyDescent="0.25">
      <c r="E1453" s="100" t="s">
        <v>5</v>
      </c>
    </row>
    <row r="1454" spans="5:5" hidden="1" x14ac:dyDescent="0.25">
      <c r="E1454" s="98">
        <v>70</v>
      </c>
    </row>
    <row r="1455" spans="5:5" hidden="1" x14ac:dyDescent="0.25">
      <c r="E1455" s="100" t="s">
        <v>5</v>
      </c>
    </row>
    <row r="1456" spans="5:5" hidden="1" x14ac:dyDescent="0.25">
      <c r="E1456" s="98">
        <v>70</v>
      </c>
    </row>
    <row r="1457" spans="5:5" hidden="1" x14ac:dyDescent="0.25">
      <c r="E1457" s="97">
        <v>70</v>
      </c>
    </row>
    <row r="1458" spans="5:5" hidden="1" x14ac:dyDescent="0.25">
      <c r="E1458" s="98">
        <v>70</v>
      </c>
    </row>
    <row r="1459" spans="5:5" hidden="1" x14ac:dyDescent="0.25">
      <c r="E1459" s="97">
        <v>70</v>
      </c>
    </row>
    <row r="1460" spans="5:5" hidden="1" x14ac:dyDescent="0.25">
      <c r="E1460" s="98">
        <v>70</v>
      </c>
    </row>
    <row r="1461" spans="5:5" hidden="1" x14ac:dyDescent="0.25">
      <c r="E1461" s="97">
        <v>20</v>
      </c>
    </row>
    <row r="1462" spans="5:5" hidden="1" x14ac:dyDescent="0.25">
      <c r="E1462" s="98">
        <v>100</v>
      </c>
    </row>
    <row r="1463" spans="5:5" hidden="1" x14ac:dyDescent="0.25">
      <c r="E1463" s="97">
        <v>70</v>
      </c>
    </row>
    <row r="1464" spans="5:5" hidden="1" x14ac:dyDescent="0.25">
      <c r="E1464" s="98">
        <v>20</v>
      </c>
    </row>
    <row r="1465" spans="5:5" hidden="1" x14ac:dyDescent="0.25">
      <c r="E1465" s="97">
        <v>175</v>
      </c>
    </row>
    <row r="1466" spans="5:5" hidden="1" x14ac:dyDescent="0.25">
      <c r="E1466" s="98">
        <v>70</v>
      </c>
    </row>
    <row r="1467" spans="5:5" hidden="1" x14ac:dyDescent="0.25">
      <c r="E1467" s="97">
        <v>70</v>
      </c>
    </row>
    <row r="1468" spans="5:5" hidden="1" x14ac:dyDescent="0.25">
      <c r="E1468" s="98">
        <v>70</v>
      </c>
    </row>
    <row r="1469" spans="5:5" hidden="1" x14ac:dyDescent="0.25">
      <c r="E1469" s="97">
        <v>20</v>
      </c>
    </row>
    <row r="1470" spans="5:5" hidden="1" x14ac:dyDescent="0.25">
      <c r="E1470" s="98">
        <v>20</v>
      </c>
    </row>
    <row r="1471" spans="5:5" hidden="1" x14ac:dyDescent="0.25">
      <c r="E1471" s="97">
        <v>20</v>
      </c>
    </row>
    <row r="1472" spans="5:5" hidden="1" x14ac:dyDescent="0.25">
      <c r="E1472" s="98">
        <v>20</v>
      </c>
    </row>
    <row r="1473" spans="5:5" hidden="1" x14ac:dyDescent="0.25">
      <c r="E1473" s="97">
        <v>20</v>
      </c>
    </row>
    <row r="1474" spans="5:5" hidden="1" x14ac:dyDescent="0.25">
      <c r="E1474" s="98">
        <v>20</v>
      </c>
    </row>
    <row r="1475" spans="5:5" hidden="1" x14ac:dyDescent="0.25">
      <c r="E1475" s="97">
        <v>50</v>
      </c>
    </row>
    <row r="1476" spans="5:5" hidden="1" x14ac:dyDescent="0.25">
      <c r="E1476" s="98">
        <v>20</v>
      </c>
    </row>
    <row r="1477" spans="5:5" hidden="1" x14ac:dyDescent="0.25">
      <c r="E1477" s="97">
        <v>70</v>
      </c>
    </row>
    <row r="1478" spans="5:5" hidden="1" x14ac:dyDescent="0.25">
      <c r="E1478" s="98">
        <v>70</v>
      </c>
    </row>
    <row r="1479" spans="5:5" hidden="1" x14ac:dyDescent="0.25">
      <c r="E1479" s="100" t="s">
        <v>5</v>
      </c>
    </row>
    <row r="1480" spans="5:5" hidden="1" x14ac:dyDescent="0.25">
      <c r="E1480" s="98">
        <v>50</v>
      </c>
    </row>
    <row r="1481" spans="5:5" hidden="1" x14ac:dyDescent="0.25">
      <c r="E1481" s="97">
        <v>70</v>
      </c>
    </row>
    <row r="1482" spans="5:5" hidden="1" x14ac:dyDescent="0.25">
      <c r="E1482" s="98">
        <v>70</v>
      </c>
    </row>
    <row r="1483" spans="5:5" hidden="1" x14ac:dyDescent="0.25">
      <c r="E1483" s="97">
        <v>20</v>
      </c>
    </row>
    <row r="1484" spans="5:5" hidden="1" x14ac:dyDescent="0.25">
      <c r="E1484" s="98">
        <v>20</v>
      </c>
    </row>
    <row r="1485" spans="5:5" hidden="1" x14ac:dyDescent="0.25">
      <c r="E1485" s="97">
        <v>20</v>
      </c>
    </row>
    <row r="1486" spans="5:5" hidden="1" x14ac:dyDescent="0.25">
      <c r="E1486" s="98">
        <v>20</v>
      </c>
    </row>
    <row r="1487" spans="5:5" hidden="1" x14ac:dyDescent="0.25">
      <c r="E1487" s="97">
        <v>50</v>
      </c>
    </row>
    <row r="1488" spans="5:5" hidden="1" x14ac:dyDescent="0.25">
      <c r="E1488" s="98">
        <v>70</v>
      </c>
    </row>
    <row r="1489" spans="5:5" hidden="1" x14ac:dyDescent="0.25">
      <c r="E1489" s="97">
        <v>70</v>
      </c>
    </row>
    <row r="1490" spans="5:5" hidden="1" x14ac:dyDescent="0.25">
      <c r="E1490" s="98">
        <v>70</v>
      </c>
    </row>
    <row r="1491" spans="5:5" hidden="1" x14ac:dyDescent="0.25">
      <c r="E1491" s="97">
        <v>70</v>
      </c>
    </row>
    <row r="1492" spans="5:5" hidden="1" x14ac:dyDescent="0.25">
      <c r="E1492" s="99" t="s">
        <v>5</v>
      </c>
    </row>
    <row r="1493" spans="5:5" hidden="1" x14ac:dyDescent="0.25">
      <c r="E1493" s="100" t="s">
        <v>5</v>
      </c>
    </row>
    <row r="1494" spans="5:5" hidden="1" x14ac:dyDescent="0.25">
      <c r="E1494" s="98">
        <v>100</v>
      </c>
    </row>
    <row r="1495" spans="5:5" hidden="1" x14ac:dyDescent="0.25">
      <c r="E1495" s="100" t="s">
        <v>5</v>
      </c>
    </row>
    <row r="1496" spans="5:5" hidden="1" x14ac:dyDescent="0.25">
      <c r="E1496" s="99" t="s">
        <v>5</v>
      </c>
    </row>
    <row r="1497" spans="5:5" hidden="1" x14ac:dyDescent="0.25">
      <c r="E1497" s="97">
        <v>70</v>
      </c>
    </row>
    <row r="1498" spans="5:5" hidden="1" x14ac:dyDescent="0.25">
      <c r="E1498" s="98">
        <v>20</v>
      </c>
    </row>
    <row r="1499" spans="5:5" hidden="1" x14ac:dyDescent="0.25">
      <c r="E1499" s="97">
        <v>20</v>
      </c>
    </row>
    <row r="1500" spans="5:5" hidden="1" x14ac:dyDescent="0.25">
      <c r="E1500" s="98">
        <v>175</v>
      </c>
    </row>
    <row r="1501" spans="5:5" hidden="1" x14ac:dyDescent="0.25">
      <c r="E1501" s="97">
        <v>70</v>
      </c>
    </row>
    <row r="1502" spans="5:5" hidden="1" x14ac:dyDescent="0.25">
      <c r="E1502" s="98">
        <v>70</v>
      </c>
    </row>
    <row r="1503" spans="5:5" hidden="1" x14ac:dyDescent="0.25">
      <c r="E1503" s="97">
        <v>20</v>
      </c>
    </row>
    <row r="1504" spans="5:5" hidden="1" x14ac:dyDescent="0.25">
      <c r="E1504" s="98">
        <v>20</v>
      </c>
    </row>
    <row r="1505" spans="5:5" hidden="1" x14ac:dyDescent="0.25">
      <c r="E1505" s="97">
        <v>20</v>
      </c>
    </row>
    <row r="1506" spans="5:5" hidden="1" x14ac:dyDescent="0.25">
      <c r="E1506" s="98">
        <v>70</v>
      </c>
    </row>
    <row r="1507" spans="5:5" hidden="1" x14ac:dyDescent="0.25">
      <c r="E1507" s="97">
        <v>70</v>
      </c>
    </row>
    <row r="1508" spans="5:5" hidden="1" x14ac:dyDescent="0.25">
      <c r="E1508" s="98">
        <v>70</v>
      </c>
    </row>
    <row r="1509" spans="5:5" hidden="1" x14ac:dyDescent="0.25">
      <c r="E1509" s="97">
        <v>20</v>
      </c>
    </row>
    <row r="1510" spans="5:5" hidden="1" x14ac:dyDescent="0.25">
      <c r="E1510" s="98">
        <v>20</v>
      </c>
    </row>
    <row r="1511" spans="5:5" hidden="1" x14ac:dyDescent="0.25">
      <c r="E1511" s="97">
        <v>70</v>
      </c>
    </row>
    <row r="1512" spans="5:5" hidden="1" x14ac:dyDescent="0.25">
      <c r="E1512" s="98">
        <v>70</v>
      </c>
    </row>
    <row r="1513" spans="5:5" hidden="1" x14ac:dyDescent="0.25">
      <c r="E1513" s="97">
        <v>70</v>
      </c>
    </row>
    <row r="1514" spans="5:5" hidden="1" x14ac:dyDescent="0.25">
      <c r="E1514" s="98">
        <v>100</v>
      </c>
    </row>
    <row r="1515" spans="5:5" hidden="1" x14ac:dyDescent="0.25">
      <c r="E1515" s="97">
        <v>70</v>
      </c>
    </row>
    <row r="1516" spans="5:5" hidden="1" x14ac:dyDescent="0.25">
      <c r="E1516" s="98">
        <v>70</v>
      </c>
    </row>
    <row r="1517" spans="5:5" hidden="1" x14ac:dyDescent="0.25">
      <c r="E1517" s="97">
        <v>20</v>
      </c>
    </row>
    <row r="1518" spans="5:5" hidden="1" x14ac:dyDescent="0.25">
      <c r="E1518" s="98">
        <v>70</v>
      </c>
    </row>
    <row r="1519" spans="5:5" hidden="1" x14ac:dyDescent="0.25">
      <c r="E1519" s="97">
        <v>70</v>
      </c>
    </row>
    <row r="1520" spans="5:5" hidden="1" x14ac:dyDescent="0.25">
      <c r="E1520" s="98">
        <v>70</v>
      </c>
    </row>
    <row r="1521" spans="5:5" hidden="1" x14ac:dyDescent="0.25">
      <c r="E1521" s="97">
        <v>70</v>
      </c>
    </row>
    <row r="1522" spans="5:5" hidden="1" x14ac:dyDescent="0.25">
      <c r="E1522" s="99" t="s">
        <v>5</v>
      </c>
    </row>
    <row r="1523" spans="5:5" hidden="1" x14ac:dyDescent="0.25">
      <c r="E1523" s="100" t="s">
        <v>5</v>
      </c>
    </row>
    <row r="1524" spans="5:5" hidden="1" x14ac:dyDescent="0.25">
      <c r="E1524" s="99" t="s">
        <v>5</v>
      </c>
    </row>
    <row r="1525" spans="5:5" hidden="1" x14ac:dyDescent="0.25">
      <c r="E1525" s="100" t="s">
        <v>5</v>
      </c>
    </row>
    <row r="1526" spans="5:5" hidden="1" x14ac:dyDescent="0.25">
      <c r="E1526" s="99" t="s">
        <v>5</v>
      </c>
    </row>
    <row r="1527" spans="5:5" hidden="1" x14ac:dyDescent="0.25">
      <c r="E1527" s="100" t="s">
        <v>5</v>
      </c>
    </row>
    <row r="1528" spans="5:5" hidden="1" x14ac:dyDescent="0.25">
      <c r="E1528" s="99" t="s">
        <v>5</v>
      </c>
    </row>
    <row r="1529" spans="5:5" hidden="1" x14ac:dyDescent="0.25">
      <c r="E1529" s="100" t="s">
        <v>5</v>
      </c>
    </row>
    <row r="1530" spans="5:5" hidden="1" x14ac:dyDescent="0.25">
      <c r="E1530" s="99" t="s">
        <v>5</v>
      </c>
    </row>
    <row r="1531" spans="5:5" hidden="1" x14ac:dyDescent="0.25">
      <c r="E1531" s="100" t="s">
        <v>5</v>
      </c>
    </row>
    <row r="1532" spans="5:5" hidden="1" x14ac:dyDescent="0.25">
      <c r="E1532" s="99" t="s">
        <v>5</v>
      </c>
    </row>
    <row r="1533" spans="5:5" hidden="1" x14ac:dyDescent="0.25">
      <c r="E1533" s="100" t="s">
        <v>5</v>
      </c>
    </row>
    <row r="1534" spans="5:5" hidden="1" x14ac:dyDescent="0.25">
      <c r="E1534" s="99" t="s">
        <v>5</v>
      </c>
    </row>
    <row r="1535" spans="5:5" hidden="1" x14ac:dyDescent="0.25">
      <c r="E1535" s="100" t="s">
        <v>5</v>
      </c>
    </row>
    <row r="1536" spans="5:5" hidden="1" x14ac:dyDescent="0.25">
      <c r="E1536" s="98">
        <v>70</v>
      </c>
    </row>
    <row r="1537" spans="5:5" hidden="1" x14ac:dyDescent="0.25">
      <c r="E1537" s="97">
        <v>70</v>
      </c>
    </row>
    <row r="1538" spans="5:5" hidden="1" x14ac:dyDescent="0.25">
      <c r="E1538" s="98">
        <v>20</v>
      </c>
    </row>
    <row r="1539" spans="5:5" hidden="1" x14ac:dyDescent="0.25">
      <c r="E1539" s="97">
        <v>20</v>
      </c>
    </row>
    <row r="1540" spans="5:5" hidden="1" x14ac:dyDescent="0.25">
      <c r="E1540" s="98">
        <v>20</v>
      </c>
    </row>
    <row r="1541" spans="5:5" hidden="1" x14ac:dyDescent="0.25">
      <c r="E1541" s="97">
        <v>20</v>
      </c>
    </row>
    <row r="1542" spans="5:5" hidden="1" x14ac:dyDescent="0.25">
      <c r="E1542" s="98">
        <v>20</v>
      </c>
    </row>
    <row r="1543" spans="5:5" hidden="1" x14ac:dyDescent="0.25">
      <c r="E1543" s="97">
        <v>20</v>
      </c>
    </row>
    <row r="1544" spans="5:5" hidden="1" x14ac:dyDescent="0.25">
      <c r="E1544" s="98">
        <v>50</v>
      </c>
    </row>
    <row r="1545" spans="5:5" hidden="1" x14ac:dyDescent="0.25">
      <c r="E1545" s="97">
        <v>20</v>
      </c>
    </row>
    <row r="1546" spans="5:5" hidden="1" x14ac:dyDescent="0.25">
      <c r="E1546" s="98">
        <v>20</v>
      </c>
    </row>
    <row r="1547" spans="5:5" hidden="1" x14ac:dyDescent="0.25">
      <c r="E1547" s="97">
        <v>20</v>
      </c>
    </row>
    <row r="1548" spans="5:5" hidden="1" x14ac:dyDescent="0.25">
      <c r="E1548" s="98">
        <v>20</v>
      </c>
    </row>
    <row r="1549" spans="5:5" hidden="1" x14ac:dyDescent="0.25">
      <c r="E1549" s="97">
        <v>50</v>
      </c>
    </row>
    <row r="1550" spans="5:5" hidden="1" x14ac:dyDescent="0.25">
      <c r="E1550" s="98">
        <v>70</v>
      </c>
    </row>
    <row r="1551" spans="5:5" hidden="1" x14ac:dyDescent="0.25">
      <c r="E1551" s="97">
        <v>70</v>
      </c>
    </row>
    <row r="1552" spans="5:5" x14ac:dyDescent="0.25">
      <c r="E1552" s="97">
        <v>175</v>
      </c>
    </row>
    <row r="1553" spans="5:5" hidden="1" x14ac:dyDescent="0.25">
      <c r="E1553" s="100" t="s">
        <v>5</v>
      </c>
    </row>
    <row r="1554" spans="5:5" hidden="1" x14ac:dyDescent="0.25">
      <c r="E1554" s="98">
        <v>20</v>
      </c>
    </row>
    <row r="1555" spans="5:5" hidden="1" x14ac:dyDescent="0.25">
      <c r="E1555" s="97">
        <v>20</v>
      </c>
    </row>
    <row r="1556" spans="5:5" hidden="1" x14ac:dyDescent="0.25">
      <c r="E1556" s="98">
        <v>20</v>
      </c>
    </row>
    <row r="1557" spans="5:5" hidden="1" x14ac:dyDescent="0.25">
      <c r="E1557" s="97">
        <v>20</v>
      </c>
    </row>
    <row r="1558" spans="5:5" hidden="1" x14ac:dyDescent="0.25">
      <c r="E1558" s="98">
        <v>20</v>
      </c>
    </row>
    <row r="1559" spans="5:5" hidden="1" x14ac:dyDescent="0.25">
      <c r="E1559" s="97">
        <v>20</v>
      </c>
    </row>
    <row r="1560" spans="5:5" hidden="1" x14ac:dyDescent="0.25">
      <c r="E1560" s="98">
        <v>20</v>
      </c>
    </row>
    <row r="1561" spans="5:5" hidden="1" x14ac:dyDescent="0.25">
      <c r="E1561" s="97">
        <v>20</v>
      </c>
    </row>
    <row r="1562" spans="5:5" hidden="1" x14ac:dyDescent="0.25">
      <c r="E1562" s="98">
        <v>20</v>
      </c>
    </row>
    <row r="1563" spans="5:5" hidden="1" x14ac:dyDescent="0.25">
      <c r="E1563" s="97">
        <v>20</v>
      </c>
    </row>
    <row r="1564" spans="5:5" hidden="1" x14ac:dyDescent="0.25">
      <c r="E1564" s="98">
        <v>70</v>
      </c>
    </row>
    <row r="1565" spans="5:5" hidden="1" x14ac:dyDescent="0.25">
      <c r="E1565" s="100" t="s">
        <v>5</v>
      </c>
    </row>
    <row r="1566" spans="5:5" hidden="1" x14ac:dyDescent="0.25">
      <c r="E1566" s="98">
        <v>20</v>
      </c>
    </row>
    <row r="1567" spans="5:5" hidden="1" x14ac:dyDescent="0.25">
      <c r="E1567" s="97">
        <v>20</v>
      </c>
    </row>
    <row r="1568" spans="5:5" hidden="1" x14ac:dyDescent="0.25">
      <c r="E1568" s="98">
        <v>20</v>
      </c>
    </row>
    <row r="1569" spans="5:5" hidden="1" x14ac:dyDescent="0.25">
      <c r="E1569" s="97">
        <v>50</v>
      </c>
    </row>
    <row r="1570" spans="5:5" hidden="1" x14ac:dyDescent="0.25">
      <c r="E1570" s="98">
        <v>20</v>
      </c>
    </row>
    <row r="1571" spans="5:5" hidden="1" x14ac:dyDescent="0.25">
      <c r="E1571" s="97">
        <v>50</v>
      </c>
    </row>
    <row r="1572" spans="5:5" hidden="1" x14ac:dyDescent="0.25">
      <c r="E1572" s="99" t="s">
        <v>5</v>
      </c>
    </row>
    <row r="1573" spans="5:5" hidden="1" x14ac:dyDescent="0.25">
      <c r="E1573" s="100" t="s">
        <v>5</v>
      </c>
    </row>
    <row r="1574" spans="5:5" hidden="1" x14ac:dyDescent="0.25">
      <c r="E1574" s="99" t="s">
        <v>5</v>
      </c>
    </row>
    <row r="1575" spans="5:5" hidden="1" x14ac:dyDescent="0.25">
      <c r="E1575" s="100" t="s">
        <v>5</v>
      </c>
    </row>
    <row r="1576" spans="5:5" hidden="1" x14ac:dyDescent="0.25">
      <c r="E1576" s="99" t="s">
        <v>5</v>
      </c>
    </row>
    <row r="1577" spans="5:5" hidden="1" x14ac:dyDescent="0.25">
      <c r="E1577" s="100" t="s">
        <v>5</v>
      </c>
    </row>
    <row r="1578" spans="5:5" hidden="1" x14ac:dyDescent="0.25">
      <c r="E1578" s="99" t="s">
        <v>5</v>
      </c>
    </row>
    <row r="1579" spans="5:5" hidden="1" x14ac:dyDescent="0.25">
      <c r="E1579" s="97">
        <v>70</v>
      </c>
    </row>
    <row r="1580" spans="5:5" hidden="1" x14ac:dyDescent="0.25">
      <c r="E1580" s="98">
        <v>70</v>
      </c>
    </row>
    <row r="1581" spans="5:5" hidden="1" x14ac:dyDescent="0.25">
      <c r="E1581" s="97">
        <v>70</v>
      </c>
    </row>
    <row r="1582" spans="5:5" hidden="1" x14ac:dyDescent="0.25">
      <c r="E1582" s="98">
        <v>70</v>
      </c>
    </row>
    <row r="1583" spans="5:5" hidden="1" x14ac:dyDescent="0.25">
      <c r="E1583" s="97">
        <v>50</v>
      </c>
    </row>
    <row r="1584" spans="5:5" hidden="1" x14ac:dyDescent="0.25">
      <c r="E1584" s="98">
        <v>70</v>
      </c>
    </row>
    <row r="1585" spans="5:5" hidden="1" x14ac:dyDescent="0.25">
      <c r="E1585" s="97">
        <v>70</v>
      </c>
    </row>
    <row r="1586" spans="5:5" hidden="1" x14ac:dyDescent="0.25">
      <c r="E1586" s="98">
        <v>70</v>
      </c>
    </row>
    <row r="1587" spans="5:5" hidden="1" x14ac:dyDescent="0.25">
      <c r="E1587" s="97">
        <v>70</v>
      </c>
    </row>
    <row r="1588" spans="5:5" hidden="1" x14ac:dyDescent="0.25">
      <c r="E1588" s="98">
        <v>20</v>
      </c>
    </row>
    <row r="1589" spans="5:5" hidden="1" x14ac:dyDescent="0.25">
      <c r="E1589" s="97">
        <v>70</v>
      </c>
    </row>
    <row r="1590" spans="5:5" hidden="1" x14ac:dyDescent="0.25">
      <c r="E1590" s="98">
        <v>70</v>
      </c>
    </row>
    <row r="1591" spans="5:5" hidden="1" x14ac:dyDescent="0.25">
      <c r="E1591" s="97">
        <v>100</v>
      </c>
    </row>
    <row r="1592" spans="5:5" hidden="1" x14ac:dyDescent="0.25">
      <c r="E1592" s="98">
        <v>70</v>
      </c>
    </row>
    <row r="1593" spans="5:5" hidden="1" x14ac:dyDescent="0.25">
      <c r="E1593" s="97">
        <v>20</v>
      </c>
    </row>
    <row r="1594" spans="5:5" hidden="1" x14ac:dyDescent="0.25">
      <c r="E1594" s="98">
        <v>20</v>
      </c>
    </row>
    <row r="1595" spans="5:5" hidden="1" x14ac:dyDescent="0.25">
      <c r="E1595" s="97">
        <v>20</v>
      </c>
    </row>
    <row r="1596" spans="5:5" hidden="1" x14ac:dyDescent="0.25">
      <c r="E1596" s="98">
        <v>70</v>
      </c>
    </row>
    <row r="1597" spans="5:5" hidden="1" x14ac:dyDescent="0.25">
      <c r="E1597" s="97">
        <v>70</v>
      </c>
    </row>
    <row r="1598" spans="5:5" hidden="1" x14ac:dyDescent="0.25">
      <c r="E1598" s="98">
        <v>20</v>
      </c>
    </row>
    <row r="1599" spans="5:5" hidden="1" x14ac:dyDescent="0.25">
      <c r="E1599" s="97">
        <v>20</v>
      </c>
    </row>
    <row r="1600" spans="5:5" hidden="1" x14ac:dyDescent="0.25">
      <c r="E1600" s="98">
        <v>20</v>
      </c>
    </row>
    <row r="1601" spans="5:5" hidden="1" x14ac:dyDescent="0.25">
      <c r="E1601" s="97">
        <v>100</v>
      </c>
    </row>
    <row r="1602" spans="5:5" hidden="1" x14ac:dyDescent="0.25">
      <c r="E1602" s="98">
        <v>70</v>
      </c>
    </row>
    <row r="1603" spans="5:5" hidden="1" x14ac:dyDescent="0.25">
      <c r="E1603" s="100" t="s">
        <v>5</v>
      </c>
    </row>
    <row r="1604" spans="5:5" hidden="1" x14ac:dyDescent="0.25">
      <c r="E1604" s="99" t="s">
        <v>5</v>
      </c>
    </row>
    <row r="1605" spans="5:5" hidden="1" x14ac:dyDescent="0.25">
      <c r="E1605" s="100" t="s">
        <v>5</v>
      </c>
    </row>
    <row r="1606" spans="5:5" hidden="1" x14ac:dyDescent="0.25">
      <c r="E1606" s="99" t="s">
        <v>5</v>
      </c>
    </row>
    <row r="1607" spans="5:5" hidden="1" x14ac:dyDescent="0.25">
      <c r="E1607" s="100" t="s">
        <v>5</v>
      </c>
    </row>
    <row r="1608" spans="5:5" hidden="1" x14ac:dyDescent="0.25">
      <c r="E1608" s="99" t="s">
        <v>5</v>
      </c>
    </row>
    <row r="1609" spans="5:5" hidden="1" x14ac:dyDescent="0.25">
      <c r="E1609" s="97">
        <v>70</v>
      </c>
    </row>
    <row r="1610" spans="5:5" hidden="1" x14ac:dyDescent="0.25">
      <c r="E1610" s="98">
        <v>70</v>
      </c>
    </row>
    <row r="1611" spans="5:5" hidden="1" x14ac:dyDescent="0.25">
      <c r="E1611" s="97">
        <v>20</v>
      </c>
    </row>
    <row r="1612" spans="5:5" hidden="1" x14ac:dyDescent="0.25">
      <c r="E1612" s="98">
        <v>20</v>
      </c>
    </row>
    <row r="1613" spans="5:5" hidden="1" x14ac:dyDescent="0.25">
      <c r="E1613" s="97">
        <v>70</v>
      </c>
    </row>
    <row r="1614" spans="5:5" hidden="1" x14ac:dyDescent="0.25">
      <c r="E1614" s="98">
        <v>70</v>
      </c>
    </row>
    <row r="1615" spans="5:5" hidden="1" x14ac:dyDescent="0.25">
      <c r="E1615" s="97">
        <v>70</v>
      </c>
    </row>
    <row r="1616" spans="5:5" hidden="1" x14ac:dyDescent="0.25">
      <c r="E1616" s="98">
        <v>70</v>
      </c>
    </row>
    <row r="1617" spans="5:5" hidden="1" x14ac:dyDescent="0.25">
      <c r="E1617" s="97">
        <v>175</v>
      </c>
    </row>
    <row r="1618" spans="5:5" hidden="1" x14ac:dyDescent="0.25">
      <c r="E1618" s="98">
        <v>20</v>
      </c>
    </row>
    <row r="1619" spans="5:5" hidden="1" x14ac:dyDescent="0.25">
      <c r="E1619" s="97">
        <v>20</v>
      </c>
    </row>
    <row r="1620" spans="5:5" hidden="1" x14ac:dyDescent="0.25">
      <c r="E1620" s="98">
        <v>70</v>
      </c>
    </row>
    <row r="1621" spans="5:5" hidden="1" x14ac:dyDescent="0.25">
      <c r="E1621" s="97">
        <v>70</v>
      </c>
    </row>
    <row r="1622" spans="5:5" hidden="1" x14ac:dyDescent="0.25">
      <c r="E1622" s="98">
        <v>20</v>
      </c>
    </row>
    <row r="1623" spans="5:5" hidden="1" x14ac:dyDescent="0.25">
      <c r="E1623" s="97">
        <v>70</v>
      </c>
    </row>
    <row r="1624" spans="5:5" hidden="1" x14ac:dyDescent="0.25">
      <c r="E1624" s="99" t="s">
        <v>5</v>
      </c>
    </row>
    <row r="1625" spans="5:5" hidden="1" x14ac:dyDescent="0.25">
      <c r="E1625" s="100" t="s">
        <v>5</v>
      </c>
    </row>
    <row r="1626" spans="5:5" hidden="1" x14ac:dyDescent="0.25">
      <c r="E1626" s="98">
        <v>70</v>
      </c>
    </row>
    <row r="1627" spans="5:5" hidden="1" x14ac:dyDescent="0.25">
      <c r="E1627" s="97">
        <v>70</v>
      </c>
    </row>
    <row r="1628" spans="5:5" hidden="1" x14ac:dyDescent="0.25">
      <c r="E1628" s="98">
        <v>20</v>
      </c>
    </row>
    <row r="1629" spans="5:5" hidden="1" x14ac:dyDescent="0.25">
      <c r="E1629" s="97">
        <v>20</v>
      </c>
    </row>
    <row r="1630" spans="5:5" hidden="1" x14ac:dyDescent="0.25">
      <c r="E1630" s="98">
        <v>20</v>
      </c>
    </row>
    <row r="1631" spans="5:5" hidden="1" x14ac:dyDescent="0.25">
      <c r="E1631" s="97">
        <v>20</v>
      </c>
    </row>
    <row r="1632" spans="5:5" hidden="1" x14ac:dyDescent="0.25">
      <c r="E1632" s="98">
        <v>50</v>
      </c>
    </row>
    <row r="1633" spans="5:5" hidden="1" x14ac:dyDescent="0.25">
      <c r="E1633" s="97">
        <v>50</v>
      </c>
    </row>
    <row r="1634" spans="5:5" hidden="1" x14ac:dyDescent="0.25">
      <c r="E1634" s="98">
        <v>70</v>
      </c>
    </row>
    <row r="1635" spans="5:5" hidden="1" x14ac:dyDescent="0.25">
      <c r="E1635" s="97">
        <v>70</v>
      </c>
    </row>
    <row r="1636" spans="5:5" hidden="1" x14ac:dyDescent="0.25">
      <c r="E1636" s="98">
        <v>70</v>
      </c>
    </row>
    <row r="1637" spans="5:5" hidden="1" x14ac:dyDescent="0.25">
      <c r="E1637" s="97">
        <v>70</v>
      </c>
    </row>
    <row r="1638" spans="5:5" hidden="1" x14ac:dyDescent="0.25">
      <c r="E1638" s="98">
        <v>50</v>
      </c>
    </row>
    <row r="1639" spans="5:5" hidden="1" x14ac:dyDescent="0.25">
      <c r="E1639" s="97">
        <v>20</v>
      </c>
    </row>
    <row r="1640" spans="5:5" hidden="1" x14ac:dyDescent="0.25">
      <c r="E1640" s="98">
        <v>70</v>
      </c>
    </row>
    <row r="1641" spans="5:5" hidden="1" x14ac:dyDescent="0.25">
      <c r="E1641" s="97">
        <v>20</v>
      </c>
    </row>
    <row r="1642" spans="5:5" hidden="1" x14ac:dyDescent="0.25">
      <c r="E1642" s="98">
        <v>20</v>
      </c>
    </row>
    <row r="1643" spans="5:5" hidden="1" x14ac:dyDescent="0.25">
      <c r="E1643" s="97">
        <v>70</v>
      </c>
    </row>
    <row r="1644" spans="5:5" hidden="1" x14ac:dyDescent="0.25">
      <c r="E1644" s="98">
        <v>70</v>
      </c>
    </row>
    <row r="1645" spans="5:5" hidden="1" x14ac:dyDescent="0.25">
      <c r="E1645" s="97">
        <v>70</v>
      </c>
    </row>
    <row r="1646" spans="5:5" hidden="1" x14ac:dyDescent="0.25">
      <c r="E1646" s="98">
        <v>70</v>
      </c>
    </row>
    <row r="1647" spans="5:5" hidden="1" x14ac:dyDescent="0.25">
      <c r="E1647" s="97">
        <v>70</v>
      </c>
    </row>
    <row r="1648" spans="5:5" hidden="1" x14ac:dyDescent="0.25">
      <c r="E1648" s="98">
        <v>70</v>
      </c>
    </row>
    <row r="1649" spans="5:5" hidden="1" x14ac:dyDescent="0.25">
      <c r="E1649" s="97">
        <v>70</v>
      </c>
    </row>
    <row r="1650" spans="5:5" hidden="1" x14ac:dyDescent="0.25">
      <c r="E1650" s="98">
        <v>70</v>
      </c>
    </row>
    <row r="1651" spans="5:5" hidden="1" x14ac:dyDescent="0.25">
      <c r="E1651" s="97">
        <v>70</v>
      </c>
    </row>
    <row r="1652" spans="5:5" hidden="1" x14ac:dyDescent="0.25">
      <c r="E1652" s="98">
        <v>70</v>
      </c>
    </row>
    <row r="1653" spans="5:5" hidden="1" x14ac:dyDescent="0.25">
      <c r="E1653" s="97">
        <v>70</v>
      </c>
    </row>
    <row r="1654" spans="5:5" hidden="1" x14ac:dyDescent="0.25">
      <c r="E1654" s="98">
        <v>20</v>
      </c>
    </row>
    <row r="1655" spans="5:5" hidden="1" x14ac:dyDescent="0.25">
      <c r="E1655" s="97">
        <v>20</v>
      </c>
    </row>
    <row r="1656" spans="5:5" hidden="1" x14ac:dyDescent="0.25">
      <c r="E1656" s="98">
        <v>70</v>
      </c>
    </row>
    <row r="1657" spans="5:5" hidden="1" x14ac:dyDescent="0.25">
      <c r="E1657" s="97">
        <v>70</v>
      </c>
    </row>
    <row r="1658" spans="5:5" hidden="1" x14ac:dyDescent="0.25">
      <c r="E1658" s="99" t="s">
        <v>5</v>
      </c>
    </row>
    <row r="1659" spans="5:5" hidden="1" x14ac:dyDescent="0.25">
      <c r="E1659" s="97">
        <v>70</v>
      </c>
    </row>
    <row r="1660" spans="5:5" hidden="1" x14ac:dyDescent="0.25">
      <c r="E1660" s="98">
        <v>175</v>
      </c>
    </row>
    <row r="1661" spans="5:5" hidden="1" x14ac:dyDescent="0.25">
      <c r="E1661" s="97">
        <v>70</v>
      </c>
    </row>
    <row r="1662" spans="5:5" hidden="1" x14ac:dyDescent="0.25">
      <c r="E1662" s="98">
        <v>70</v>
      </c>
    </row>
    <row r="1663" spans="5:5" hidden="1" x14ac:dyDescent="0.25">
      <c r="E1663" s="100" t="s">
        <v>5</v>
      </c>
    </row>
    <row r="1664" spans="5:5" hidden="1" x14ac:dyDescent="0.25">
      <c r="E1664" s="99" t="s">
        <v>5</v>
      </c>
    </row>
    <row r="1665" spans="5:5" hidden="1" x14ac:dyDescent="0.25">
      <c r="E1665" s="97">
        <v>70</v>
      </c>
    </row>
    <row r="1666" spans="5:5" hidden="1" x14ac:dyDescent="0.25">
      <c r="E1666" s="98">
        <v>70</v>
      </c>
    </row>
    <row r="1667" spans="5:5" hidden="1" x14ac:dyDescent="0.25">
      <c r="E1667" s="97">
        <v>50</v>
      </c>
    </row>
    <row r="1668" spans="5:5" hidden="1" x14ac:dyDescent="0.25">
      <c r="E1668" s="98">
        <v>175</v>
      </c>
    </row>
    <row r="1669" spans="5:5" hidden="1" x14ac:dyDescent="0.25">
      <c r="E1669" s="97">
        <v>70</v>
      </c>
    </row>
    <row r="1670" spans="5:5" hidden="1" x14ac:dyDescent="0.25">
      <c r="E1670" s="98">
        <v>70</v>
      </c>
    </row>
    <row r="1671" spans="5:5" hidden="1" x14ac:dyDescent="0.25">
      <c r="E1671" s="97">
        <v>20</v>
      </c>
    </row>
    <row r="1672" spans="5:5" hidden="1" x14ac:dyDescent="0.25">
      <c r="E1672" s="98">
        <v>70</v>
      </c>
    </row>
    <row r="1673" spans="5:5" hidden="1" x14ac:dyDescent="0.25">
      <c r="E1673" s="97">
        <v>70</v>
      </c>
    </row>
    <row r="1674" spans="5:5" hidden="1" x14ac:dyDescent="0.25">
      <c r="E1674" s="98">
        <v>70</v>
      </c>
    </row>
    <row r="1675" spans="5:5" hidden="1" x14ac:dyDescent="0.25">
      <c r="E1675" s="97">
        <v>100</v>
      </c>
    </row>
    <row r="1676" spans="5:5" hidden="1" x14ac:dyDescent="0.25">
      <c r="E1676" s="98">
        <v>70</v>
      </c>
    </row>
    <row r="1677" spans="5:5" hidden="1" x14ac:dyDescent="0.25">
      <c r="E1677" s="97">
        <v>70</v>
      </c>
    </row>
    <row r="1678" spans="5:5" hidden="1" x14ac:dyDescent="0.25">
      <c r="E1678" s="98">
        <v>20</v>
      </c>
    </row>
    <row r="1679" spans="5:5" hidden="1" x14ac:dyDescent="0.25">
      <c r="E1679" s="97">
        <v>70</v>
      </c>
    </row>
    <row r="1680" spans="5:5" hidden="1" x14ac:dyDescent="0.25">
      <c r="E1680" s="99" t="s">
        <v>5</v>
      </c>
    </row>
    <row r="1681" spans="5:5" hidden="1" x14ac:dyDescent="0.25">
      <c r="E1681" s="100" t="s">
        <v>5</v>
      </c>
    </row>
    <row r="1682" spans="5:5" hidden="1" x14ac:dyDescent="0.25">
      <c r="E1682" s="99" t="s">
        <v>5</v>
      </c>
    </row>
    <row r="1683" spans="5:5" hidden="1" x14ac:dyDescent="0.25">
      <c r="E1683" s="100" t="s">
        <v>5</v>
      </c>
    </row>
    <row r="1684" spans="5:5" hidden="1" x14ac:dyDescent="0.25">
      <c r="E1684" s="98">
        <v>70</v>
      </c>
    </row>
    <row r="1685" spans="5:5" hidden="1" x14ac:dyDescent="0.25">
      <c r="E1685" s="97">
        <v>70</v>
      </c>
    </row>
    <row r="1686" spans="5:5" hidden="1" x14ac:dyDescent="0.25">
      <c r="E1686" s="98">
        <v>70</v>
      </c>
    </row>
    <row r="1687" spans="5:5" hidden="1" x14ac:dyDescent="0.25">
      <c r="E1687" s="97">
        <v>70</v>
      </c>
    </row>
    <row r="1688" spans="5:5" hidden="1" x14ac:dyDescent="0.25">
      <c r="E1688" s="98">
        <v>100</v>
      </c>
    </row>
    <row r="1689" spans="5:5" hidden="1" x14ac:dyDescent="0.25">
      <c r="E1689" s="97">
        <v>70</v>
      </c>
    </row>
    <row r="1690" spans="5:5" hidden="1" x14ac:dyDescent="0.25">
      <c r="E1690" s="98">
        <v>70</v>
      </c>
    </row>
    <row r="1691" spans="5:5" hidden="1" x14ac:dyDescent="0.25">
      <c r="E1691" s="97">
        <v>70</v>
      </c>
    </row>
    <row r="1692" spans="5:5" hidden="1" x14ac:dyDescent="0.25">
      <c r="E1692" s="98">
        <v>70</v>
      </c>
    </row>
    <row r="1693" spans="5:5" hidden="1" x14ac:dyDescent="0.25">
      <c r="E1693" s="97">
        <v>70</v>
      </c>
    </row>
    <row r="1694" spans="5:5" hidden="1" x14ac:dyDescent="0.25">
      <c r="E1694" s="98">
        <v>70</v>
      </c>
    </row>
    <row r="1695" spans="5:5" hidden="1" x14ac:dyDescent="0.25">
      <c r="E1695" s="97">
        <v>20</v>
      </c>
    </row>
    <row r="1696" spans="5:5" hidden="1" x14ac:dyDescent="0.25">
      <c r="E1696" s="98">
        <v>20</v>
      </c>
    </row>
    <row r="1697" spans="5:5" hidden="1" x14ac:dyDescent="0.25">
      <c r="E1697" s="97">
        <v>20</v>
      </c>
    </row>
    <row r="1698" spans="5:5" hidden="1" x14ac:dyDescent="0.25">
      <c r="E1698" s="98">
        <v>20</v>
      </c>
    </row>
    <row r="1699" spans="5:5" hidden="1" x14ac:dyDescent="0.25">
      <c r="E1699" s="97">
        <v>175</v>
      </c>
    </row>
    <row r="1700" spans="5:5" hidden="1" x14ac:dyDescent="0.25">
      <c r="E1700" s="99" t="s">
        <v>5</v>
      </c>
    </row>
    <row r="1701" spans="5:5" hidden="1" x14ac:dyDescent="0.25">
      <c r="E1701" s="97">
        <v>20</v>
      </c>
    </row>
    <row r="1702" spans="5:5" hidden="1" x14ac:dyDescent="0.25">
      <c r="E1702" s="98">
        <v>20</v>
      </c>
    </row>
    <row r="1703" spans="5:5" hidden="1" x14ac:dyDescent="0.25">
      <c r="E1703" s="97">
        <v>20</v>
      </c>
    </row>
    <row r="1704" spans="5:5" hidden="1" x14ac:dyDescent="0.25">
      <c r="E1704" s="98">
        <v>70</v>
      </c>
    </row>
    <row r="1705" spans="5:5" hidden="1" x14ac:dyDescent="0.25">
      <c r="E1705" s="97">
        <v>70</v>
      </c>
    </row>
    <row r="1706" spans="5:5" hidden="1" x14ac:dyDescent="0.25">
      <c r="E1706" s="98">
        <v>70</v>
      </c>
    </row>
    <row r="1707" spans="5:5" hidden="1" x14ac:dyDescent="0.25">
      <c r="E1707" s="100" t="s">
        <v>5</v>
      </c>
    </row>
    <row r="1708" spans="5:5" hidden="1" x14ac:dyDescent="0.25">
      <c r="E1708" s="99" t="s">
        <v>5</v>
      </c>
    </row>
    <row r="1709" spans="5:5" hidden="1" x14ac:dyDescent="0.25">
      <c r="E1709" s="97">
        <v>70</v>
      </c>
    </row>
    <row r="1710" spans="5:5" hidden="1" x14ac:dyDescent="0.25">
      <c r="E1710" s="98">
        <v>20</v>
      </c>
    </row>
    <row r="1711" spans="5:5" hidden="1" x14ac:dyDescent="0.25">
      <c r="E1711" s="97">
        <v>20</v>
      </c>
    </row>
    <row r="1712" spans="5:5" hidden="1" x14ac:dyDescent="0.25">
      <c r="E1712" s="98">
        <v>20</v>
      </c>
    </row>
    <row r="1713" spans="5:5" hidden="1" x14ac:dyDescent="0.25">
      <c r="E1713" s="97">
        <v>20</v>
      </c>
    </row>
    <row r="1714" spans="5:5" hidden="1" x14ac:dyDescent="0.25">
      <c r="E1714" s="98">
        <v>20</v>
      </c>
    </row>
    <row r="1715" spans="5:5" hidden="1" x14ac:dyDescent="0.25">
      <c r="E1715" s="97">
        <v>20</v>
      </c>
    </row>
    <row r="1716" spans="5:5" hidden="1" x14ac:dyDescent="0.25">
      <c r="E1716" s="98">
        <v>20</v>
      </c>
    </row>
    <row r="1717" spans="5:5" hidden="1" x14ac:dyDescent="0.25">
      <c r="E1717" s="97">
        <v>50</v>
      </c>
    </row>
    <row r="1718" spans="5:5" hidden="1" x14ac:dyDescent="0.25">
      <c r="E1718" s="98">
        <v>20</v>
      </c>
    </row>
    <row r="1719" spans="5:5" hidden="1" x14ac:dyDescent="0.25">
      <c r="E1719" s="100" t="s">
        <v>5</v>
      </c>
    </row>
    <row r="1720" spans="5:5" hidden="1" x14ac:dyDescent="0.25">
      <c r="E1720" s="99" t="s">
        <v>5</v>
      </c>
    </row>
    <row r="1721" spans="5:5" hidden="1" x14ac:dyDescent="0.25">
      <c r="E1721" s="97">
        <v>70</v>
      </c>
    </row>
    <row r="1722" spans="5:5" hidden="1" x14ac:dyDescent="0.25">
      <c r="E1722" s="99" t="s">
        <v>5</v>
      </c>
    </row>
    <row r="1723" spans="5:5" hidden="1" x14ac:dyDescent="0.25">
      <c r="E1723" s="100" t="s">
        <v>5</v>
      </c>
    </row>
    <row r="1724" spans="5:5" hidden="1" x14ac:dyDescent="0.25">
      <c r="E1724" s="98">
        <v>70</v>
      </c>
    </row>
    <row r="1725" spans="5:5" hidden="1" x14ac:dyDescent="0.25">
      <c r="E1725" s="100" t="s">
        <v>5</v>
      </c>
    </row>
    <row r="1726" spans="5:5" hidden="1" x14ac:dyDescent="0.25">
      <c r="E1726" s="98">
        <v>20</v>
      </c>
    </row>
    <row r="1727" spans="5:5" hidden="1" x14ac:dyDescent="0.25">
      <c r="E1727" s="97">
        <v>20</v>
      </c>
    </row>
    <row r="1728" spans="5:5" hidden="1" x14ac:dyDescent="0.25">
      <c r="E1728" s="98">
        <v>70</v>
      </c>
    </row>
    <row r="1729" spans="5:5" hidden="1" x14ac:dyDescent="0.25">
      <c r="E1729" s="97">
        <v>70</v>
      </c>
    </row>
    <row r="1730" spans="5:5" hidden="1" x14ac:dyDescent="0.25">
      <c r="E1730" s="99" t="s">
        <v>5</v>
      </c>
    </row>
    <row r="1731" spans="5:5" hidden="1" x14ac:dyDescent="0.25">
      <c r="E1731" s="97">
        <v>70</v>
      </c>
    </row>
    <row r="1732" spans="5:5" hidden="1" x14ac:dyDescent="0.25">
      <c r="E1732" s="98">
        <v>70</v>
      </c>
    </row>
    <row r="1733" spans="5:5" hidden="1" x14ac:dyDescent="0.25">
      <c r="E1733" s="97">
        <v>20</v>
      </c>
    </row>
    <row r="1734" spans="5:5" hidden="1" x14ac:dyDescent="0.25">
      <c r="E1734" s="98">
        <v>20</v>
      </c>
    </row>
    <row r="1735" spans="5:5" hidden="1" x14ac:dyDescent="0.25">
      <c r="E1735" s="97">
        <v>20</v>
      </c>
    </row>
    <row r="1736" spans="5:5" x14ac:dyDescent="0.25">
      <c r="E1736" s="98">
        <v>600</v>
      </c>
    </row>
    <row r="1737" spans="5:5" hidden="1" x14ac:dyDescent="0.25">
      <c r="E1737" s="97">
        <v>100</v>
      </c>
    </row>
    <row r="1738" spans="5:5" hidden="1" x14ac:dyDescent="0.25">
      <c r="E1738" s="98">
        <v>70</v>
      </c>
    </row>
    <row r="1739" spans="5:5" hidden="1" x14ac:dyDescent="0.25">
      <c r="E1739" s="97">
        <v>70</v>
      </c>
    </row>
    <row r="1740" spans="5:5" hidden="1" x14ac:dyDescent="0.25">
      <c r="E1740" s="98">
        <v>100</v>
      </c>
    </row>
    <row r="1741" spans="5:5" hidden="1" x14ac:dyDescent="0.25">
      <c r="E1741" s="97">
        <v>100</v>
      </c>
    </row>
    <row r="1742" spans="5:5" hidden="1" x14ac:dyDescent="0.25">
      <c r="E1742" s="98">
        <v>175</v>
      </c>
    </row>
    <row r="1743" spans="5:5" hidden="1" x14ac:dyDescent="0.25">
      <c r="E1743" s="97">
        <v>70</v>
      </c>
    </row>
    <row r="1744" spans="5:5" hidden="1" x14ac:dyDescent="0.25">
      <c r="E1744" s="98">
        <v>70</v>
      </c>
    </row>
    <row r="1745" spans="5:5" hidden="1" x14ac:dyDescent="0.25">
      <c r="E1745" s="97">
        <v>70</v>
      </c>
    </row>
    <row r="1746" spans="5:5" hidden="1" x14ac:dyDescent="0.25">
      <c r="E1746" s="98">
        <v>70</v>
      </c>
    </row>
    <row r="1747" spans="5:5" hidden="1" x14ac:dyDescent="0.25">
      <c r="E1747" s="97">
        <v>20</v>
      </c>
    </row>
    <row r="1748" spans="5:5" hidden="1" x14ac:dyDescent="0.25">
      <c r="E1748" s="98">
        <v>20</v>
      </c>
    </row>
    <row r="1749" spans="5:5" hidden="1" x14ac:dyDescent="0.25">
      <c r="E1749" s="97">
        <v>20</v>
      </c>
    </row>
    <row r="1750" spans="5:5" hidden="1" x14ac:dyDescent="0.25">
      <c r="E1750" s="98">
        <v>70</v>
      </c>
    </row>
    <row r="1751" spans="5:5" hidden="1" x14ac:dyDescent="0.25">
      <c r="E1751" s="97">
        <v>20</v>
      </c>
    </row>
    <row r="1752" spans="5:5" hidden="1" x14ac:dyDescent="0.25">
      <c r="E1752" s="98">
        <v>70</v>
      </c>
    </row>
    <row r="1753" spans="5:5" hidden="1" x14ac:dyDescent="0.25">
      <c r="E1753" s="100" t="s">
        <v>5</v>
      </c>
    </row>
    <row r="1754" spans="5:5" hidden="1" x14ac:dyDescent="0.25">
      <c r="E1754" s="99" t="s">
        <v>5</v>
      </c>
    </row>
    <row r="1755" spans="5:5" hidden="1" x14ac:dyDescent="0.25">
      <c r="E1755" s="100" t="s">
        <v>5</v>
      </c>
    </row>
    <row r="1756" spans="5:5" hidden="1" x14ac:dyDescent="0.25">
      <c r="E1756" s="98">
        <v>70</v>
      </c>
    </row>
    <row r="1757" spans="5:5" hidden="1" x14ac:dyDescent="0.25">
      <c r="E1757" s="100" t="s">
        <v>5</v>
      </c>
    </row>
    <row r="1758" spans="5:5" hidden="1" x14ac:dyDescent="0.25">
      <c r="E1758" s="99" t="s">
        <v>5</v>
      </c>
    </row>
    <row r="1759" spans="5:5" hidden="1" x14ac:dyDescent="0.25">
      <c r="E1759" s="100" t="s">
        <v>5</v>
      </c>
    </row>
    <row r="1760" spans="5:5" hidden="1" x14ac:dyDescent="0.25">
      <c r="E1760" s="98">
        <v>70</v>
      </c>
    </row>
    <row r="1761" spans="5:5" hidden="1" x14ac:dyDescent="0.25">
      <c r="E1761" s="97">
        <v>70</v>
      </c>
    </row>
    <row r="1762" spans="5:5" hidden="1" x14ac:dyDescent="0.25">
      <c r="E1762" s="98">
        <v>70</v>
      </c>
    </row>
    <row r="1763" spans="5:5" hidden="1" x14ac:dyDescent="0.25">
      <c r="E1763" s="97">
        <v>70</v>
      </c>
    </row>
    <row r="1764" spans="5:5" hidden="1" x14ac:dyDescent="0.25">
      <c r="E1764" s="98">
        <v>70</v>
      </c>
    </row>
    <row r="1765" spans="5:5" hidden="1" x14ac:dyDescent="0.25">
      <c r="E1765" s="97">
        <v>70</v>
      </c>
    </row>
    <row r="1766" spans="5:5" hidden="1" x14ac:dyDescent="0.25">
      <c r="E1766" s="98">
        <v>175</v>
      </c>
    </row>
    <row r="1767" spans="5:5" hidden="1" x14ac:dyDescent="0.25">
      <c r="E1767" s="97">
        <v>20</v>
      </c>
    </row>
    <row r="1768" spans="5:5" hidden="1" x14ac:dyDescent="0.25">
      <c r="E1768" s="98">
        <v>70</v>
      </c>
    </row>
    <row r="1769" spans="5:5" hidden="1" x14ac:dyDescent="0.25">
      <c r="E1769" s="97">
        <v>70</v>
      </c>
    </row>
    <row r="1770" spans="5:5" hidden="1" x14ac:dyDescent="0.25">
      <c r="E1770" s="98">
        <v>70</v>
      </c>
    </row>
    <row r="1771" spans="5:5" hidden="1" x14ac:dyDescent="0.25">
      <c r="E1771" s="97">
        <v>70</v>
      </c>
    </row>
    <row r="1772" spans="5:5" hidden="1" x14ac:dyDescent="0.25">
      <c r="E1772" s="98">
        <v>70</v>
      </c>
    </row>
    <row r="1773" spans="5:5" hidden="1" x14ac:dyDescent="0.25">
      <c r="E1773" s="97">
        <v>70</v>
      </c>
    </row>
    <row r="1774" spans="5:5" hidden="1" x14ac:dyDescent="0.25">
      <c r="E1774" s="98">
        <v>70</v>
      </c>
    </row>
    <row r="1775" spans="5:5" hidden="1" x14ac:dyDescent="0.25">
      <c r="E1775" s="97">
        <v>70</v>
      </c>
    </row>
    <row r="1776" spans="5:5" hidden="1" x14ac:dyDescent="0.25">
      <c r="E1776" s="98">
        <v>70</v>
      </c>
    </row>
    <row r="1777" spans="5:5" hidden="1" x14ac:dyDescent="0.25">
      <c r="E1777" s="97">
        <v>70</v>
      </c>
    </row>
    <row r="1778" spans="5:5" hidden="1" x14ac:dyDescent="0.25">
      <c r="E1778" s="98">
        <v>20</v>
      </c>
    </row>
    <row r="1779" spans="5:5" hidden="1" x14ac:dyDescent="0.25">
      <c r="E1779" s="97">
        <v>20</v>
      </c>
    </row>
    <row r="1780" spans="5:5" hidden="1" x14ac:dyDescent="0.25">
      <c r="E1780" s="98">
        <v>50</v>
      </c>
    </row>
    <row r="1781" spans="5:5" hidden="1" x14ac:dyDescent="0.25">
      <c r="E1781" s="97">
        <v>70</v>
      </c>
    </row>
    <row r="1782" spans="5:5" hidden="1" x14ac:dyDescent="0.25">
      <c r="E1782" s="98">
        <v>70</v>
      </c>
    </row>
    <row r="1783" spans="5:5" hidden="1" x14ac:dyDescent="0.25">
      <c r="E1783" s="97">
        <v>70</v>
      </c>
    </row>
    <row r="1784" spans="5:5" hidden="1" x14ac:dyDescent="0.25">
      <c r="E1784" s="98">
        <v>70</v>
      </c>
    </row>
    <row r="1785" spans="5:5" hidden="1" x14ac:dyDescent="0.25">
      <c r="E1785" s="100" t="s">
        <v>5</v>
      </c>
    </row>
    <row r="1786" spans="5:5" hidden="1" x14ac:dyDescent="0.25">
      <c r="E1786" s="98">
        <v>175</v>
      </c>
    </row>
    <row r="1787" spans="5:5" hidden="1" x14ac:dyDescent="0.25">
      <c r="E1787" s="97">
        <v>70</v>
      </c>
    </row>
    <row r="1788" spans="5:5" hidden="1" x14ac:dyDescent="0.25">
      <c r="E1788" s="98">
        <v>70</v>
      </c>
    </row>
    <row r="1789" spans="5:5" hidden="1" x14ac:dyDescent="0.25">
      <c r="E1789" s="97">
        <v>20</v>
      </c>
    </row>
    <row r="1790" spans="5:5" hidden="1" x14ac:dyDescent="0.25">
      <c r="E1790" s="98">
        <v>20</v>
      </c>
    </row>
    <row r="1791" spans="5:5" hidden="1" x14ac:dyDescent="0.25">
      <c r="E1791" s="97">
        <v>70</v>
      </c>
    </row>
    <row r="1792" spans="5:5" hidden="1" x14ac:dyDescent="0.25">
      <c r="E1792" s="99" t="s">
        <v>5</v>
      </c>
    </row>
    <row r="1793" spans="5:5" hidden="1" x14ac:dyDescent="0.25">
      <c r="E1793" s="97">
        <v>70</v>
      </c>
    </row>
    <row r="1794" spans="5:5" hidden="1" x14ac:dyDescent="0.25">
      <c r="E1794" s="98">
        <v>70</v>
      </c>
    </row>
    <row r="1795" spans="5:5" hidden="1" x14ac:dyDescent="0.25">
      <c r="E1795" s="97">
        <v>20</v>
      </c>
    </row>
    <row r="1796" spans="5:5" hidden="1" x14ac:dyDescent="0.25">
      <c r="E1796" s="98">
        <v>70</v>
      </c>
    </row>
    <row r="1797" spans="5:5" hidden="1" x14ac:dyDescent="0.25">
      <c r="E1797" s="100" t="s">
        <v>5</v>
      </c>
    </row>
    <row r="1798" spans="5:5" hidden="1" x14ac:dyDescent="0.25">
      <c r="E1798" s="99" t="s">
        <v>5</v>
      </c>
    </row>
    <row r="1799" spans="5:5" hidden="1" x14ac:dyDescent="0.25">
      <c r="E1799" s="97">
        <v>70</v>
      </c>
    </row>
    <row r="1800" spans="5:5" hidden="1" x14ac:dyDescent="0.25">
      <c r="E1800" s="98">
        <v>70</v>
      </c>
    </row>
    <row r="1801" spans="5:5" hidden="1" x14ac:dyDescent="0.25">
      <c r="E1801" s="97">
        <v>70</v>
      </c>
    </row>
    <row r="1802" spans="5:5" hidden="1" x14ac:dyDescent="0.25">
      <c r="E1802" s="98">
        <v>70</v>
      </c>
    </row>
    <row r="1803" spans="5:5" hidden="1" x14ac:dyDescent="0.25">
      <c r="E1803" s="97">
        <v>70</v>
      </c>
    </row>
    <row r="1804" spans="5:5" hidden="1" x14ac:dyDescent="0.25">
      <c r="E1804" s="98">
        <v>70</v>
      </c>
    </row>
    <row r="1805" spans="5:5" hidden="1" x14ac:dyDescent="0.25">
      <c r="E1805" s="97">
        <v>70</v>
      </c>
    </row>
    <row r="1806" spans="5:5" hidden="1" x14ac:dyDescent="0.25">
      <c r="E1806" s="98">
        <v>50</v>
      </c>
    </row>
    <row r="1807" spans="5:5" hidden="1" x14ac:dyDescent="0.25">
      <c r="E1807" s="97">
        <v>70</v>
      </c>
    </row>
    <row r="1808" spans="5:5" hidden="1" x14ac:dyDescent="0.25">
      <c r="E1808" s="98">
        <v>70</v>
      </c>
    </row>
    <row r="1809" spans="5:5" hidden="1" x14ac:dyDescent="0.25">
      <c r="E1809" s="100" t="s">
        <v>5</v>
      </c>
    </row>
    <row r="1810" spans="5:5" hidden="1" x14ac:dyDescent="0.25">
      <c r="E1810" s="99" t="s">
        <v>5</v>
      </c>
    </row>
    <row r="1811" spans="5:5" hidden="1" x14ac:dyDescent="0.25">
      <c r="E1811" s="97">
        <v>70</v>
      </c>
    </row>
    <row r="1812" spans="5:5" hidden="1" x14ac:dyDescent="0.25">
      <c r="E1812" s="98">
        <v>70</v>
      </c>
    </row>
    <row r="1813" spans="5:5" hidden="1" x14ac:dyDescent="0.25">
      <c r="E1813" s="97">
        <v>70</v>
      </c>
    </row>
    <row r="1814" spans="5:5" hidden="1" x14ac:dyDescent="0.25">
      <c r="E1814" s="98">
        <v>70</v>
      </c>
    </row>
    <row r="1815" spans="5:5" hidden="1" x14ac:dyDescent="0.25">
      <c r="E1815" s="97">
        <v>20</v>
      </c>
    </row>
    <row r="1816" spans="5:5" hidden="1" x14ac:dyDescent="0.25">
      <c r="E1816" s="98">
        <v>20</v>
      </c>
    </row>
    <row r="1817" spans="5:5" hidden="1" x14ac:dyDescent="0.25">
      <c r="E1817" s="97">
        <v>50</v>
      </c>
    </row>
    <row r="1818" spans="5:5" hidden="1" x14ac:dyDescent="0.25">
      <c r="E1818" s="98">
        <v>50</v>
      </c>
    </row>
    <row r="1819" spans="5:5" hidden="1" x14ac:dyDescent="0.25">
      <c r="E1819" s="97">
        <v>70</v>
      </c>
    </row>
    <row r="1820" spans="5:5" hidden="1" x14ac:dyDescent="0.25">
      <c r="E1820" s="98">
        <v>70</v>
      </c>
    </row>
    <row r="1821" spans="5:5" hidden="1" x14ac:dyDescent="0.25">
      <c r="E1821" s="97">
        <v>70</v>
      </c>
    </row>
    <row r="1822" spans="5:5" hidden="1" x14ac:dyDescent="0.25">
      <c r="E1822" s="98">
        <v>100</v>
      </c>
    </row>
    <row r="1823" spans="5:5" hidden="1" x14ac:dyDescent="0.25">
      <c r="E1823" s="97">
        <v>100</v>
      </c>
    </row>
    <row r="1824" spans="5:5" hidden="1" x14ac:dyDescent="0.25">
      <c r="E1824" s="98">
        <v>70</v>
      </c>
    </row>
    <row r="1825" spans="5:5" hidden="1" x14ac:dyDescent="0.25">
      <c r="E1825" s="97">
        <v>100</v>
      </c>
    </row>
    <row r="1826" spans="5:5" hidden="1" x14ac:dyDescent="0.25">
      <c r="E1826" s="98">
        <v>70</v>
      </c>
    </row>
    <row r="1827" spans="5:5" hidden="1" x14ac:dyDescent="0.25">
      <c r="E1827" s="97">
        <v>70</v>
      </c>
    </row>
    <row r="1828" spans="5:5" hidden="1" x14ac:dyDescent="0.25">
      <c r="E1828" s="98">
        <v>20</v>
      </c>
    </row>
    <row r="1829" spans="5:5" hidden="1" x14ac:dyDescent="0.25">
      <c r="E1829" s="97">
        <v>20</v>
      </c>
    </row>
    <row r="1830" spans="5:5" hidden="1" x14ac:dyDescent="0.25">
      <c r="E1830" s="98">
        <v>175</v>
      </c>
    </row>
    <row r="1831" spans="5:5" hidden="1" x14ac:dyDescent="0.25">
      <c r="E1831" s="97">
        <v>70</v>
      </c>
    </row>
    <row r="1832" spans="5:5" hidden="1" x14ac:dyDescent="0.25">
      <c r="E1832" s="98">
        <v>70</v>
      </c>
    </row>
    <row r="1833" spans="5:5" hidden="1" x14ac:dyDescent="0.25">
      <c r="E1833" s="97">
        <v>70</v>
      </c>
    </row>
    <row r="1834" spans="5:5" hidden="1" x14ac:dyDescent="0.25">
      <c r="E1834" s="98">
        <v>50</v>
      </c>
    </row>
    <row r="1835" spans="5:5" hidden="1" x14ac:dyDescent="0.25">
      <c r="E1835" s="97">
        <v>70</v>
      </c>
    </row>
    <row r="1836" spans="5:5" hidden="1" x14ac:dyDescent="0.25">
      <c r="E1836" s="98">
        <v>70</v>
      </c>
    </row>
    <row r="1837" spans="5:5" hidden="1" x14ac:dyDescent="0.25">
      <c r="E1837" s="97">
        <v>70</v>
      </c>
    </row>
    <row r="1838" spans="5:5" hidden="1" x14ac:dyDescent="0.25">
      <c r="E1838" s="98">
        <v>70</v>
      </c>
    </row>
    <row r="1839" spans="5:5" hidden="1" x14ac:dyDescent="0.25">
      <c r="E1839" s="97">
        <v>70</v>
      </c>
    </row>
    <row r="1840" spans="5:5" hidden="1" x14ac:dyDescent="0.25">
      <c r="E1840" s="98">
        <v>75</v>
      </c>
    </row>
    <row r="1841" spans="5:5" hidden="1" x14ac:dyDescent="0.25">
      <c r="E1841" s="97">
        <v>75</v>
      </c>
    </row>
    <row r="1842" spans="5:5" hidden="1" x14ac:dyDescent="0.25">
      <c r="E1842" s="98">
        <v>75</v>
      </c>
    </row>
    <row r="1843" spans="5:5" hidden="1" x14ac:dyDescent="0.25">
      <c r="E1843" s="97">
        <v>70</v>
      </c>
    </row>
    <row r="1844" spans="5:5" hidden="1" x14ac:dyDescent="0.25">
      <c r="E1844" s="98">
        <v>70</v>
      </c>
    </row>
    <row r="1845" spans="5:5" hidden="1" x14ac:dyDescent="0.25">
      <c r="E1845" s="97">
        <v>70</v>
      </c>
    </row>
    <row r="1846" spans="5:5" hidden="1" x14ac:dyDescent="0.25">
      <c r="E1846" s="98">
        <v>70</v>
      </c>
    </row>
    <row r="1847" spans="5:5" hidden="1" x14ac:dyDescent="0.25">
      <c r="E1847" s="97">
        <v>70</v>
      </c>
    </row>
    <row r="1848" spans="5:5" hidden="1" x14ac:dyDescent="0.25">
      <c r="E1848" s="98">
        <v>70</v>
      </c>
    </row>
    <row r="1849" spans="5:5" hidden="1" x14ac:dyDescent="0.25">
      <c r="E1849" s="97">
        <v>70</v>
      </c>
    </row>
    <row r="1850" spans="5:5" hidden="1" x14ac:dyDescent="0.25">
      <c r="E1850" s="98">
        <v>20</v>
      </c>
    </row>
    <row r="1851" spans="5:5" hidden="1" x14ac:dyDescent="0.25">
      <c r="E1851" s="97">
        <v>20</v>
      </c>
    </row>
    <row r="1852" spans="5:5" hidden="1" x14ac:dyDescent="0.25">
      <c r="E1852" s="98">
        <v>20</v>
      </c>
    </row>
    <row r="1853" spans="5:5" hidden="1" x14ac:dyDescent="0.25">
      <c r="E1853" s="97">
        <v>50</v>
      </c>
    </row>
    <row r="1854" spans="5:5" hidden="1" x14ac:dyDescent="0.25">
      <c r="E1854" s="98">
        <v>70</v>
      </c>
    </row>
    <row r="1855" spans="5:5" hidden="1" x14ac:dyDescent="0.25">
      <c r="E1855" s="97">
        <v>70</v>
      </c>
    </row>
    <row r="1856" spans="5:5" hidden="1" x14ac:dyDescent="0.25">
      <c r="E1856" s="98">
        <v>70</v>
      </c>
    </row>
    <row r="1857" spans="5:5" hidden="1" x14ac:dyDescent="0.25">
      <c r="E1857" s="97">
        <v>70</v>
      </c>
    </row>
    <row r="1858" spans="5:5" hidden="1" x14ac:dyDescent="0.25">
      <c r="E1858" s="98">
        <v>20</v>
      </c>
    </row>
    <row r="1859" spans="5:5" hidden="1" x14ac:dyDescent="0.25">
      <c r="E1859" s="97">
        <v>20</v>
      </c>
    </row>
    <row r="1860" spans="5:5" hidden="1" x14ac:dyDescent="0.25">
      <c r="E1860" s="98">
        <v>20</v>
      </c>
    </row>
    <row r="1861" spans="5:5" hidden="1" x14ac:dyDescent="0.25">
      <c r="E1861" s="97">
        <v>70</v>
      </c>
    </row>
    <row r="1862" spans="5:5" hidden="1" x14ac:dyDescent="0.25">
      <c r="E1862" s="98">
        <v>70</v>
      </c>
    </row>
    <row r="1863" spans="5:5" hidden="1" x14ac:dyDescent="0.25">
      <c r="E1863" s="97">
        <v>70</v>
      </c>
    </row>
    <row r="1864" spans="5:5" hidden="1" x14ac:dyDescent="0.25">
      <c r="E1864" s="98">
        <v>70</v>
      </c>
    </row>
    <row r="1865" spans="5:5" hidden="1" x14ac:dyDescent="0.25">
      <c r="E1865" s="97">
        <v>70</v>
      </c>
    </row>
    <row r="1866" spans="5:5" hidden="1" x14ac:dyDescent="0.25">
      <c r="E1866" s="98">
        <v>70</v>
      </c>
    </row>
    <row r="1867" spans="5:5" hidden="1" x14ac:dyDescent="0.25">
      <c r="E1867" s="97">
        <v>70</v>
      </c>
    </row>
    <row r="1868" spans="5:5" hidden="1" x14ac:dyDescent="0.25">
      <c r="E1868" s="98">
        <v>70</v>
      </c>
    </row>
    <row r="1869" spans="5:5" hidden="1" x14ac:dyDescent="0.25">
      <c r="E1869" s="97">
        <v>100</v>
      </c>
    </row>
    <row r="1870" spans="5:5" hidden="1" x14ac:dyDescent="0.25">
      <c r="E1870" s="99" t="s">
        <v>5</v>
      </c>
    </row>
    <row r="1871" spans="5:5" hidden="1" x14ac:dyDescent="0.25">
      <c r="E1871" s="97">
        <v>5</v>
      </c>
    </row>
    <row r="1872" spans="5:5" hidden="1" x14ac:dyDescent="0.25">
      <c r="E1872" s="99" t="s">
        <v>5</v>
      </c>
    </row>
    <row r="1873" spans="5:5" hidden="1" x14ac:dyDescent="0.25">
      <c r="E1873" s="97">
        <v>70</v>
      </c>
    </row>
    <row r="1874" spans="5:5" hidden="1" x14ac:dyDescent="0.25">
      <c r="E1874" s="99" t="s">
        <v>5</v>
      </c>
    </row>
    <row r="1875" spans="5:5" hidden="1" x14ac:dyDescent="0.25">
      <c r="E1875" s="100" t="s">
        <v>5</v>
      </c>
    </row>
    <row r="1876" spans="5:5" hidden="1" x14ac:dyDescent="0.25">
      <c r="E1876" s="99" t="s">
        <v>5</v>
      </c>
    </row>
    <row r="1877" spans="5:5" hidden="1" x14ac:dyDescent="0.25">
      <c r="E1877" s="97">
        <v>70</v>
      </c>
    </row>
    <row r="1878" spans="5:5" hidden="1" x14ac:dyDescent="0.25">
      <c r="E1878" s="98">
        <v>70</v>
      </c>
    </row>
    <row r="1879" spans="5:5" hidden="1" x14ac:dyDescent="0.25">
      <c r="E1879" s="97">
        <v>70</v>
      </c>
    </row>
    <row r="1880" spans="5:5" hidden="1" x14ac:dyDescent="0.25">
      <c r="E1880" s="98">
        <v>70</v>
      </c>
    </row>
    <row r="1881" spans="5:5" hidden="1" x14ac:dyDescent="0.25">
      <c r="E1881" s="100" t="s">
        <v>5</v>
      </c>
    </row>
    <row r="1882" spans="5:5" hidden="1" x14ac:dyDescent="0.25">
      <c r="E1882" s="99" t="s">
        <v>5</v>
      </c>
    </row>
    <row r="1883" spans="5:5" hidden="1" x14ac:dyDescent="0.25">
      <c r="E1883" s="97">
        <v>70</v>
      </c>
    </row>
    <row r="1884" spans="5:5" hidden="1" x14ac:dyDescent="0.25">
      <c r="E1884" s="98">
        <v>70</v>
      </c>
    </row>
    <row r="1885" spans="5:5" hidden="1" x14ac:dyDescent="0.25">
      <c r="E1885" s="97">
        <v>175</v>
      </c>
    </row>
    <row r="1886" spans="5:5" hidden="1" x14ac:dyDescent="0.25">
      <c r="E1886" s="98">
        <v>175</v>
      </c>
    </row>
    <row r="1887" spans="5:5" hidden="1" x14ac:dyDescent="0.25">
      <c r="E1887" s="97">
        <v>70</v>
      </c>
    </row>
    <row r="1888" spans="5:5" hidden="1" x14ac:dyDescent="0.25">
      <c r="E1888" s="98">
        <v>70</v>
      </c>
    </row>
    <row r="1889" spans="5:5" hidden="1" x14ac:dyDescent="0.25">
      <c r="E1889" s="97">
        <v>70</v>
      </c>
    </row>
    <row r="1890" spans="5:5" hidden="1" x14ac:dyDescent="0.25">
      <c r="E1890" s="98">
        <v>20</v>
      </c>
    </row>
    <row r="1891" spans="5:5" hidden="1" x14ac:dyDescent="0.25">
      <c r="E1891" s="97">
        <v>20</v>
      </c>
    </row>
    <row r="1892" spans="5:5" hidden="1" x14ac:dyDescent="0.25">
      <c r="E1892" s="98">
        <v>50</v>
      </c>
    </row>
    <row r="1893" spans="5:5" hidden="1" x14ac:dyDescent="0.25">
      <c r="E1893" s="97">
        <v>70</v>
      </c>
    </row>
    <row r="1894" spans="5:5" hidden="1" x14ac:dyDescent="0.25">
      <c r="E1894" s="98">
        <v>70</v>
      </c>
    </row>
    <row r="1895" spans="5:5" hidden="1" x14ac:dyDescent="0.25">
      <c r="E1895" s="97">
        <v>70</v>
      </c>
    </row>
    <row r="1896" spans="5:5" hidden="1" x14ac:dyDescent="0.25">
      <c r="E1896" s="98">
        <v>2</v>
      </c>
    </row>
    <row r="1897" spans="5:5" hidden="1" x14ac:dyDescent="0.25">
      <c r="E1897" s="97">
        <v>70</v>
      </c>
    </row>
    <row r="1898" spans="5:5" hidden="1" x14ac:dyDescent="0.25">
      <c r="E1898" s="98">
        <v>70</v>
      </c>
    </row>
    <row r="1899" spans="5:5" hidden="1" x14ac:dyDescent="0.25">
      <c r="E1899" s="97">
        <v>50</v>
      </c>
    </row>
    <row r="1900" spans="5:5" hidden="1" x14ac:dyDescent="0.25">
      <c r="E1900" s="98">
        <v>70</v>
      </c>
    </row>
    <row r="1901" spans="5:5" hidden="1" x14ac:dyDescent="0.25">
      <c r="E1901" s="97">
        <v>70</v>
      </c>
    </row>
    <row r="1902" spans="5:5" hidden="1" x14ac:dyDescent="0.25">
      <c r="E1902" s="98">
        <v>50</v>
      </c>
    </row>
    <row r="1903" spans="5:5" hidden="1" x14ac:dyDescent="0.25">
      <c r="E1903" s="97">
        <v>70</v>
      </c>
    </row>
    <row r="1904" spans="5:5" hidden="1" x14ac:dyDescent="0.25">
      <c r="E1904" s="98">
        <v>70</v>
      </c>
    </row>
    <row r="1905" spans="5:5" hidden="1" x14ac:dyDescent="0.25">
      <c r="E1905" s="97">
        <v>70</v>
      </c>
    </row>
    <row r="1906" spans="5:5" hidden="1" x14ac:dyDescent="0.25">
      <c r="E1906" s="98">
        <v>70</v>
      </c>
    </row>
    <row r="1907" spans="5:5" hidden="1" x14ac:dyDescent="0.25">
      <c r="E1907" s="97">
        <v>70</v>
      </c>
    </row>
    <row r="1908" spans="5:5" hidden="1" x14ac:dyDescent="0.25">
      <c r="E1908" s="99" t="s">
        <v>5</v>
      </c>
    </row>
    <row r="1909" spans="5:5" hidden="1" x14ac:dyDescent="0.25">
      <c r="E1909" s="100" t="s">
        <v>5</v>
      </c>
    </row>
    <row r="1910" spans="5:5" hidden="1" x14ac:dyDescent="0.25">
      <c r="E1910" s="99" t="s">
        <v>5</v>
      </c>
    </row>
    <row r="1911" spans="5:5" hidden="1" x14ac:dyDescent="0.25">
      <c r="E1911" s="100" t="s">
        <v>5</v>
      </c>
    </row>
    <row r="1912" spans="5:5" hidden="1" x14ac:dyDescent="0.25">
      <c r="E1912" s="101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Props1.xml><?xml version="1.0" encoding="utf-8"?>
<ds:datastoreItem xmlns:ds="http://schemas.openxmlformats.org/officeDocument/2006/customXml" ds:itemID="{30AC6970-959B-4C2A-8CB6-41E60269B467}">
  <ds:schemaRefs/>
</ds:datastoreItem>
</file>

<file path=customXml/itemProps2.xml><?xml version="1.0" encoding="utf-8"?>
<ds:datastoreItem xmlns:ds="http://schemas.openxmlformats.org/officeDocument/2006/customXml" ds:itemID="{66D4A8BA-8657-4755-86C1-08D58939A704}">
  <ds:schemaRefs/>
</ds:datastoreItem>
</file>

<file path=customXml/itemProps3.xml><?xml version="1.0" encoding="utf-8"?>
<ds:datastoreItem xmlns:ds="http://schemas.openxmlformats.org/officeDocument/2006/customXml" ds:itemID="{B709F5D5-E300-4796-AFEC-C76FA1212EF0}">
  <ds:schemaRefs/>
</ds:datastoreItem>
</file>

<file path=customXml/itemProps4.xml><?xml version="1.0" encoding="utf-8"?>
<ds:datastoreItem xmlns:ds="http://schemas.openxmlformats.org/officeDocument/2006/customXml" ds:itemID="{B1A8C2FE-4EDC-4F2E-BAB1-937B8CA42E46}">
  <ds:schemaRefs/>
</ds:datastoreItem>
</file>

<file path=customXml/itemProps5.xml><?xml version="1.0" encoding="utf-8"?>
<ds:datastoreItem xmlns:ds="http://schemas.openxmlformats.org/officeDocument/2006/customXml" ds:itemID="{451205E8-3CDE-4E7A-9448-605D9870BF0A}">
  <ds:schemaRefs/>
</ds:datastoreItem>
</file>

<file path=customXml/itemProps6.xml><?xml version="1.0" encoding="utf-8"?>
<ds:datastoreItem xmlns:ds="http://schemas.openxmlformats.org/officeDocument/2006/customXml" ds:itemID="{9218138F-EE5B-4831-BC2C-DBAB3E61FDAE}">
  <ds:schemaRefs/>
</ds:datastoreItem>
</file>

<file path=customXml/itemProps7.xml><?xml version="1.0" encoding="utf-8"?>
<ds:datastoreItem xmlns:ds="http://schemas.openxmlformats.org/officeDocument/2006/customXml" ds:itemID="{132327A4-8FF0-47EA-B834-C22F7E2057A0}">
  <ds:schemaRefs/>
</ds:datastoreItem>
</file>

<file path=customXml/itemProps8.xml><?xml version="1.0" encoding="utf-8"?>
<ds:datastoreItem xmlns:ds="http://schemas.openxmlformats.org/officeDocument/2006/customXml" ds:itemID="{4734FAED-068D-4CB9-80CF-38D27672855D}">
  <ds:schemaRefs/>
</ds:datastoreItem>
</file>

<file path=customXml/itemProps9.xml><?xml version="1.0" encoding="utf-8"?>
<ds:datastoreItem xmlns:ds="http://schemas.openxmlformats.org/officeDocument/2006/customXml" ds:itemID="{0A1914D0-293D-4A79-B17E-FBDEC8595E3C}">
  <ds:schemaRefs/>
</ds:datastoreItem>
</file>

<file path=customXml/itemProps10.xml><?xml version="1.0" encoding="utf-8"?>
<ds:datastoreItem xmlns:ds="http://schemas.openxmlformats.org/officeDocument/2006/customXml" ds:itemID="{AD64DA7D-D3EC-4B60-BA2A-CFF8346E73BD}">
  <ds:schemaRefs/>
</ds:datastoreItem>
</file>

<file path=customXml/itemProps11.xml><?xml version="1.0" encoding="utf-8"?>
<ds:datastoreItem xmlns:ds="http://schemas.openxmlformats.org/officeDocument/2006/customXml" ds:itemID="{D2FF1DBE-2321-4857-A660-7F30ACF3E58F}">
  <ds:schemaRefs/>
</ds:datastoreItem>
</file>

<file path=customXml/itemProps12.xml><?xml version="1.0" encoding="utf-8"?>
<ds:datastoreItem xmlns:ds="http://schemas.openxmlformats.org/officeDocument/2006/customXml" ds:itemID="{D74685DC-D53D-4AEC-B0BC-E27A43AA293C}">
  <ds:schemaRefs/>
</ds:datastoreItem>
</file>

<file path=customXml/itemProps13.xml><?xml version="1.0" encoding="utf-8"?>
<ds:datastoreItem xmlns:ds="http://schemas.openxmlformats.org/officeDocument/2006/customXml" ds:itemID="{8F940048-64D0-4D12-ACEE-46EF32AFF705}">
  <ds:schemaRefs/>
</ds:datastoreItem>
</file>

<file path=customXml/itemProps14.xml><?xml version="1.0" encoding="utf-8"?>
<ds:datastoreItem xmlns:ds="http://schemas.openxmlformats.org/officeDocument/2006/customXml" ds:itemID="{E3A27434-709C-4BEC-BF26-7CF8AA509511}">
  <ds:schemaRefs/>
</ds:datastoreItem>
</file>

<file path=customXml/itemProps15.xml><?xml version="1.0" encoding="utf-8"?>
<ds:datastoreItem xmlns:ds="http://schemas.openxmlformats.org/officeDocument/2006/customXml" ds:itemID="{6C5D6216-D665-4DDD-8451-C3A0370D8844}">
  <ds:schemaRefs/>
</ds:datastoreItem>
</file>

<file path=customXml/itemProps16.xml><?xml version="1.0" encoding="utf-8"?>
<ds:datastoreItem xmlns:ds="http://schemas.openxmlformats.org/officeDocument/2006/customXml" ds:itemID="{EBEF7A18-B8DA-4E8D-8B56-DB7188B49A79}">
  <ds:schemaRefs/>
</ds:datastoreItem>
</file>

<file path=customXml/itemProps17.xml><?xml version="1.0" encoding="utf-8"?>
<ds:datastoreItem xmlns:ds="http://schemas.openxmlformats.org/officeDocument/2006/customXml" ds:itemID="{0C5065EB-1FB5-40AE-A3DE-3653930724C0}">
  <ds:schemaRefs/>
</ds:datastoreItem>
</file>

<file path=customXml/itemProps18.xml><?xml version="1.0" encoding="utf-8"?>
<ds:datastoreItem xmlns:ds="http://schemas.openxmlformats.org/officeDocument/2006/customXml" ds:itemID="{25C77741-C4A3-4AD7-A2A1-C03BE82902F7}">
  <ds:schemaRefs/>
</ds:datastoreItem>
</file>

<file path=customXml/itemProps19.xml><?xml version="1.0" encoding="utf-8"?>
<ds:datastoreItem xmlns:ds="http://schemas.openxmlformats.org/officeDocument/2006/customXml" ds:itemID="{7C509C15-E197-4F44-AB32-30DBCF2E6C44}">
  <ds:schemaRefs/>
</ds:datastoreItem>
</file>

<file path=customXml/itemProps20.xml><?xml version="1.0" encoding="utf-8"?>
<ds:datastoreItem xmlns:ds="http://schemas.openxmlformats.org/officeDocument/2006/customXml" ds:itemID="{1BBB218A-A1E7-4AA0-861C-1AEF6AA79803}">
  <ds:schemaRefs/>
</ds:datastoreItem>
</file>

<file path=customXml/itemProps21.xml><?xml version="1.0" encoding="utf-8"?>
<ds:datastoreItem xmlns:ds="http://schemas.openxmlformats.org/officeDocument/2006/customXml" ds:itemID="{9E62E99A-4735-432A-BE0B-6ABDAEF1188A}">
  <ds:schemaRefs/>
</ds:datastoreItem>
</file>

<file path=customXml/itemProps22.xml><?xml version="1.0" encoding="utf-8"?>
<ds:datastoreItem xmlns:ds="http://schemas.openxmlformats.org/officeDocument/2006/customXml" ds:itemID="{5267F689-81AC-4CF2-B169-ADBF1C77E451}">
  <ds:schemaRefs/>
</ds:datastoreItem>
</file>

<file path=customXml/itemProps23.xml><?xml version="1.0" encoding="utf-8"?>
<ds:datastoreItem xmlns:ds="http://schemas.openxmlformats.org/officeDocument/2006/customXml" ds:itemID="{77A45A84-BBF3-4C50-A6BE-3353D39EF075}">
  <ds:schemaRefs/>
</ds:datastoreItem>
</file>

<file path=customXml/itemProps24.xml><?xml version="1.0" encoding="utf-8"?>
<ds:datastoreItem xmlns:ds="http://schemas.openxmlformats.org/officeDocument/2006/customXml" ds:itemID="{2689BCE1-32A1-48AF-8C21-7066BB5AA1C2}">
  <ds:schemaRefs/>
</ds:datastoreItem>
</file>

<file path=customXml/itemProps25.xml><?xml version="1.0" encoding="utf-8"?>
<ds:datastoreItem xmlns:ds="http://schemas.openxmlformats.org/officeDocument/2006/customXml" ds:itemID="{73BE2C99-479E-4262-869F-98DE516266BE}">
  <ds:schemaRefs/>
</ds:datastoreItem>
</file>

<file path=customXml/itemProps26.xml><?xml version="1.0" encoding="utf-8"?>
<ds:datastoreItem xmlns:ds="http://schemas.openxmlformats.org/officeDocument/2006/customXml" ds:itemID="{FD2D54C6-7BBC-4A69-9779-3588F47E523D}">
  <ds:schemaRefs/>
</ds:datastoreItem>
</file>

<file path=customXml/itemProps27.xml><?xml version="1.0" encoding="utf-8"?>
<ds:datastoreItem xmlns:ds="http://schemas.openxmlformats.org/officeDocument/2006/customXml" ds:itemID="{B07B0176-0517-4719-83DF-596E8FCD6312}">
  <ds:schemaRefs/>
</ds:datastoreItem>
</file>

<file path=customXml/itemProps28.xml><?xml version="1.0" encoding="utf-8"?>
<ds:datastoreItem xmlns:ds="http://schemas.openxmlformats.org/officeDocument/2006/customXml" ds:itemID="{BD69D2BB-EBC9-4255-A37A-AE56EAB666B7}">
  <ds:schemaRefs/>
</ds:datastoreItem>
</file>

<file path=customXml/itemProps29.xml><?xml version="1.0" encoding="utf-8"?>
<ds:datastoreItem xmlns:ds="http://schemas.openxmlformats.org/officeDocument/2006/customXml" ds:itemID="{3AF2C8B3-53D7-49BE-900B-AB0D7BF608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Feuil2</vt:lpstr>
      <vt:lpstr>Feuil3</vt:lpstr>
      <vt:lpstr>MJGES01_00028_2</vt:lpstr>
      <vt:lpstr>Grille_Tarifs_Modulable</vt:lpstr>
      <vt:lpstr>Table_indices_Taxes_Alcool</vt:lpstr>
      <vt:lpstr>Références_Sélections_Champs</vt:lpstr>
      <vt:lpstr>Feuil6</vt:lpstr>
      <vt:lpstr>Liste_CL_Conditionnement</vt:lpstr>
      <vt:lpstr>Liste_Refs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Utilisateur Windows</cp:lastModifiedBy>
  <dcterms:created xsi:type="dcterms:W3CDTF">2019-12-23T14:11:30Z</dcterms:created>
  <dcterms:modified xsi:type="dcterms:W3CDTF">2020-05-14T10:08:46Z</dcterms:modified>
</cp:coreProperties>
</file>