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1760" activeTab="2"/>
  </bookViews>
  <sheets>
    <sheet name="accueil" sheetId="13" r:id="rId1"/>
    <sheet name="Equipes" sheetId="8" r:id="rId2"/>
    <sheet name="résultats" sheetId="1" r:id="rId3"/>
    <sheet name="tirage1" sheetId="9" r:id="rId4"/>
    <sheet name="tirage2" sheetId="10" r:id="rId5"/>
    <sheet name="tirage3" sheetId="11" r:id="rId6"/>
    <sheet name="tirage4" sheetId="12" r:id="rId7"/>
  </sheets>
  <definedNames>
    <definedName name="Equipes">Equipes!$B$2:$C$101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25725"/>
</workbook>
</file>

<file path=xl/calcChain.xml><?xml version="1.0" encoding="utf-8"?>
<calcChain xmlns="http://schemas.openxmlformats.org/spreadsheetml/2006/main">
  <c r="K100" i="12"/>
  <c r="I100"/>
  <c r="E100"/>
  <c r="C100"/>
  <c r="K99"/>
  <c r="I99"/>
  <c r="E99"/>
  <c r="C99"/>
  <c r="K98"/>
  <c r="I98"/>
  <c r="E98"/>
  <c r="C98"/>
  <c r="K97"/>
  <c r="I97"/>
  <c r="E97"/>
  <c r="C97"/>
  <c r="K96"/>
  <c r="I96"/>
  <c r="E96"/>
  <c r="C96"/>
  <c r="K95"/>
  <c r="I95"/>
  <c r="E95"/>
  <c r="C95"/>
  <c r="K94"/>
  <c r="I94"/>
  <c r="E94"/>
  <c r="C94"/>
  <c r="K93"/>
  <c r="I93"/>
  <c r="E93"/>
  <c r="C93"/>
  <c r="K92"/>
  <c r="I92"/>
  <c r="E92"/>
  <c r="C92"/>
  <c r="K91"/>
  <c r="I91"/>
  <c r="E91"/>
  <c r="C91"/>
  <c r="K90"/>
  <c r="I90"/>
  <c r="E90"/>
  <c r="C90"/>
  <c r="K89"/>
  <c r="I89"/>
  <c r="E89"/>
  <c r="C89"/>
  <c r="K88"/>
  <c r="I88"/>
  <c r="E88"/>
  <c r="C88"/>
  <c r="K87"/>
  <c r="I87"/>
  <c r="E87"/>
  <c r="C87"/>
  <c r="K86"/>
  <c r="I86"/>
  <c r="E86"/>
  <c r="C86"/>
  <c r="K85"/>
  <c r="I85"/>
  <c r="E85"/>
  <c r="C85"/>
  <c r="K84"/>
  <c r="I84"/>
  <c r="E84"/>
  <c r="C84"/>
  <c r="K83"/>
  <c r="I83"/>
  <c r="E83"/>
  <c r="C83"/>
  <c r="K82"/>
  <c r="I82"/>
  <c r="E82"/>
  <c r="C82"/>
  <c r="K81"/>
  <c r="I81"/>
  <c r="E81"/>
  <c r="C81"/>
  <c r="K80"/>
  <c r="I80"/>
  <c r="E80"/>
  <c r="C80"/>
  <c r="K79"/>
  <c r="I79"/>
  <c r="E79"/>
  <c r="C79"/>
  <c r="K78"/>
  <c r="I78"/>
  <c r="E78"/>
  <c r="C78"/>
  <c r="K77"/>
  <c r="I77"/>
  <c r="E77"/>
  <c r="C77"/>
  <c r="K76"/>
  <c r="I76"/>
  <c r="E76"/>
  <c r="C76"/>
  <c r="K75"/>
  <c r="I75"/>
  <c r="E75"/>
  <c r="C75"/>
  <c r="K74"/>
  <c r="I74"/>
  <c r="E74"/>
  <c r="C74"/>
  <c r="K73"/>
  <c r="I73"/>
  <c r="E73"/>
  <c r="C73"/>
  <c r="K72"/>
  <c r="I72"/>
  <c r="E72"/>
  <c r="C72"/>
  <c r="K71"/>
  <c r="I71"/>
  <c r="E71"/>
  <c r="C71"/>
  <c r="K70"/>
  <c r="I70"/>
  <c r="E70"/>
  <c r="C70"/>
  <c r="K69"/>
  <c r="I69"/>
  <c r="E69"/>
  <c r="C69"/>
  <c r="K68"/>
  <c r="I68"/>
  <c r="E68"/>
  <c r="C68"/>
  <c r="K67"/>
  <c r="I67"/>
  <c r="E67"/>
  <c r="C67"/>
  <c r="K66"/>
  <c r="I66"/>
  <c r="E66"/>
  <c r="C66"/>
  <c r="K65"/>
  <c r="I65"/>
  <c r="E65"/>
  <c r="C65"/>
  <c r="K64"/>
  <c r="I64"/>
  <c r="E64"/>
  <c r="C64"/>
  <c r="K63"/>
  <c r="I63"/>
  <c r="E63"/>
  <c r="C63"/>
  <c r="K62"/>
  <c r="I62"/>
  <c r="E62"/>
  <c r="C62"/>
  <c r="K61"/>
  <c r="I61"/>
  <c r="E61"/>
  <c r="C61"/>
  <c r="K60"/>
  <c r="I60"/>
  <c r="E60"/>
  <c r="C60"/>
  <c r="K59"/>
  <c r="I59"/>
  <c r="E59"/>
  <c r="C59"/>
  <c r="K58"/>
  <c r="I58"/>
  <c r="E58"/>
  <c r="C58"/>
  <c r="K57"/>
  <c r="I57"/>
  <c r="E57"/>
  <c r="C57"/>
  <c r="K56"/>
  <c r="I56"/>
  <c r="E56"/>
  <c r="C56"/>
  <c r="K55"/>
  <c r="I55"/>
  <c r="E55"/>
  <c r="C55"/>
  <c r="K54"/>
  <c r="I54"/>
  <c r="E54"/>
  <c r="C54"/>
  <c r="K53"/>
  <c r="I53"/>
  <c r="E53"/>
  <c r="C53"/>
  <c r="K52"/>
  <c r="I52"/>
  <c r="E52"/>
  <c r="C52"/>
  <c r="K51"/>
  <c r="I51"/>
  <c r="E51"/>
  <c r="C51"/>
  <c r="K50"/>
  <c r="I50"/>
  <c r="E50"/>
  <c r="C50"/>
  <c r="K49"/>
  <c r="I49"/>
  <c r="E49"/>
  <c r="C49"/>
  <c r="K48"/>
  <c r="I48"/>
  <c r="E48"/>
  <c r="C48"/>
  <c r="K47"/>
  <c r="I47"/>
  <c r="E47"/>
  <c r="C47"/>
  <c r="K46"/>
  <c r="I46"/>
  <c r="E46"/>
  <c r="C46"/>
  <c r="K45"/>
  <c r="I45"/>
  <c r="E45"/>
  <c r="C45"/>
  <c r="K44"/>
  <c r="I44"/>
  <c r="E44"/>
  <c r="C44"/>
  <c r="K43"/>
  <c r="I43"/>
  <c r="E43"/>
  <c r="C43"/>
  <c r="K42"/>
  <c r="I42"/>
  <c r="E42"/>
  <c r="C42"/>
  <c r="K41"/>
  <c r="I41"/>
  <c r="E41"/>
  <c r="C41"/>
  <c r="K40"/>
  <c r="I40"/>
  <c r="E40"/>
  <c r="C40"/>
  <c r="K39"/>
  <c r="I39"/>
  <c r="E39"/>
  <c r="C39"/>
  <c r="K38"/>
  <c r="I38"/>
  <c r="E38"/>
  <c r="C38"/>
  <c r="K37"/>
  <c r="I37"/>
  <c r="E37"/>
  <c r="C37"/>
  <c r="K36"/>
  <c r="I36"/>
  <c r="E36"/>
  <c r="C36"/>
  <c r="K35"/>
  <c r="I35"/>
  <c r="E35"/>
  <c r="C35"/>
  <c r="K34"/>
  <c r="I34"/>
  <c r="E34"/>
  <c r="C34"/>
  <c r="K33"/>
  <c r="I33"/>
  <c r="E33"/>
  <c r="C33"/>
  <c r="K32"/>
  <c r="I32"/>
  <c r="E32"/>
  <c r="C32"/>
  <c r="K31"/>
  <c r="I31"/>
  <c r="E31"/>
  <c r="C31"/>
  <c r="K30"/>
  <c r="I30"/>
  <c r="E30"/>
  <c r="C30"/>
  <c r="K29"/>
  <c r="I29"/>
  <c r="E29"/>
  <c r="C29"/>
  <c r="K28"/>
  <c r="I28"/>
  <c r="E28"/>
  <c r="C28"/>
  <c r="K27"/>
  <c r="I27"/>
  <c r="E27"/>
  <c r="C27"/>
  <c r="K26"/>
  <c r="I26"/>
  <c r="E26"/>
  <c r="C26"/>
  <c r="K25"/>
  <c r="I25"/>
  <c r="E25"/>
  <c r="C25"/>
  <c r="K24"/>
  <c r="I24"/>
  <c r="E24"/>
  <c r="C24"/>
  <c r="K23"/>
  <c r="I23"/>
  <c r="E23"/>
  <c r="C23"/>
  <c r="K22"/>
  <c r="I22"/>
  <c r="E22"/>
  <c r="C22"/>
  <c r="K21"/>
  <c r="I21"/>
  <c r="E21"/>
  <c r="C21"/>
  <c r="K20"/>
  <c r="I20"/>
  <c r="E20"/>
  <c r="C20"/>
  <c r="K19"/>
  <c r="I19"/>
  <c r="E19"/>
  <c r="C19"/>
  <c r="K18"/>
  <c r="I18"/>
  <c r="E18"/>
  <c r="C18"/>
  <c r="K17"/>
  <c r="I17"/>
  <c r="E17"/>
  <c r="C17"/>
  <c r="K16"/>
  <c r="I16"/>
  <c r="E16"/>
  <c r="C16"/>
  <c r="K15"/>
  <c r="I15"/>
  <c r="E15"/>
  <c r="C15"/>
  <c r="K14"/>
  <c r="I14"/>
  <c r="E14"/>
  <c r="C14"/>
  <c r="K13"/>
  <c r="I13"/>
  <c r="E13"/>
  <c r="C13"/>
  <c r="K12"/>
  <c r="I12"/>
  <c r="E12"/>
  <c r="C12"/>
  <c r="K100" i="11"/>
  <c r="I100"/>
  <c r="E100"/>
  <c r="C100"/>
  <c r="K99"/>
  <c r="I99"/>
  <c r="E99"/>
  <c r="C99"/>
  <c r="K98"/>
  <c r="I98"/>
  <c r="E98"/>
  <c r="C98"/>
  <c r="K97"/>
  <c r="I97"/>
  <c r="E97"/>
  <c r="C97"/>
  <c r="K96"/>
  <c r="I96"/>
  <c r="E96"/>
  <c r="C96"/>
  <c r="K95"/>
  <c r="I95"/>
  <c r="E95"/>
  <c r="C95"/>
  <c r="K94"/>
  <c r="I94"/>
  <c r="E94"/>
  <c r="C94"/>
  <c r="K93"/>
  <c r="I93"/>
  <c r="E93"/>
  <c r="C93"/>
  <c r="K92"/>
  <c r="I92"/>
  <c r="E92"/>
  <c r="C92"/>
  <c r="K91"/>
  <c r="I91"/>
  <c r="E91"/>
  <c r="C91"/>
  <c r="K90"/>
  <c r="I90"/>
  <c r="E90"/>
  <c r="C90"/>
  <c r="K89"/>
  <c r="I89"/>
  <c r="E89"/>
  <c r="C89"/>
  <c r="K88"/>
  <c r="I88"/>
  <c r="E88"/>
  <c r="C88"/>
  <c r="K87"/>
  <c r="I87"/>
  <c r="E87"/>
  <c r="C87"/>
  <c r="K86"/>
  <c r="I86"/>
  <c r="E86"/>
  <c r="C86"/>
  <c r="K85"/>
  <c r="I85"/>
  <c r="E85"/>
  <c r="C85"/>
  <c r="K84"/>
  <c r="I84"/>
  <c r="E84"/>
  <c r="C84"/>
  <c r="K83"/>
  <c r="I83"/>
  <c r="E83"/>
  <c r="C83"/>
  <c r="K82"/>
  <c r="I82"/>
  <c r="E82"/>
  <c r="C82"/>
  <c r="K81"/>
  <c r="I81"/>
  <c r="E81"/>
  <c r="C81"/>
  <c r="K80"/>
  <c r="I80"/>
  <c r="E80"/>
  <c r="C80"/>
  <c r="K79"/>
  <c r="I79"/>
  <c r="E79"/>
  <c r="C79"/>
  <c r="K78"/>
  <c r="I78"/>
  <c r="E78"/>
  <c r="C78"/>
  <c r="K77"/>
  <c r="I77"/>
  <c r="E77"/>
  <c r="C77"/>
  <c r="K76"/>
  <c r="I76"/>
  <c r="E76"/>
  <c r="C76"/>
  <c r="K75"/>
  <c r="I75"/>
  <c r="E75"/>
  <c r="C75"/>
  <c r="K74"/>
  <c r="I74"/>
  <c r="E74"/>
  <c r="C74"/>
  <c r="K73"/>
  <c r="I73"/>
  <c r="E73"/>
  <c r="C73"/>
  <c r="K72"/>
  <c r="I72"/>
  <c r="E72"/>
  <c r="C72"/>
  <c r="K71"/>
  <c r="I71"/>
  <c r="E71"/>
  <c r="C71"/>
  <c r="K70"/>
  <c r="I70"/>
  <c r="E70"/>
  <c r="C70"/>
  <c r="K69"/>
  <c r="I69"/>
  <c r="E69"/>
  <c r="C69"/>
  <c r="K68"/>
  <c r="I68"/>
  <c r="E68"/>
  <c r="C68"/>
  <c r="K67"/>
  <c r="I67"/>
  <c r="E67"/>
  <c r="C67"/>
  <c r="K66"/>
  <c r="I66"/>
  <c r="E66"/>
  <c r="C66"/>
  <c r="K65"/>
  <c r="I65"/>
  <c r="E65"/>
  <c r="C65"/>
  <c r="K64"/>
  <c r="I64"/>
  <c r="E64"/>
  <c r="C64"/>
  <c r="K63"/>
  <c r="I63"/>
  <c r="E63"/>
  <c r="C63"/>
  <c r="K62"/>
  <c r="I62"/>
  <c r="E62"/>
  <c r="C62"/>
  <c r="K61"/>
  <c r="I61"/>
  <c r="E61"/>
  <c r="C61"/>
  <c r="K60"/>
  <c r="I60"/>
  <c r="E60"/>
  <c r="C60"/>
  <c r="K59"/>
  <c r="I59"/>
  <c r="E59"/>
  <c r="C59"/>
  <c r="K58"/>
  <c r="I58"/>
  <c r="E58"/>
  <c r="C58"/>
  <c r="K57"/>
  <c r="I57"/>
  <c r="E57"/>
  <c r="C57"/>
  <c r="K56"/>
  <c r="I56"/>
  <c r="E56"/>
  <c r="C56"/>
  <c r="K55"/>
  <c r="I55"/>
  <c r="E55"/>
  <c r="C55"/>
  <c r="K54"/>
  <c r="I54"/>
  <c r="E54"/>
  <c r="C54"/>
  <c r="K53"/>
  <c r="I53"/>
  <c r="E53"/>
  <c r="C53"/>
  <c r="K52"/>
  <c r="I52"/>
  <c r="E52"/>
  <c r="C52"/>
  <c r="K51"/>
  <c r="I51"/>
  <c r="E51"/>
  <c r="C51"/>
  <c r="K50"/>
  <c r="I50"/>
  <c r="E50"/>
  <c r="C50"/>
  <c r="K49"/>
  <c r="I49"/>
  <c r="E49"/>
  <c r="C49"/>
  <c r="K48"/>
  <c r="I48"/>
  <c r="E48"/>
  <c r="C48"/>
  <c r="K47"/>
  <c r="I47"/>
  <c r="E47"/>
  <c r="C47"/>
  <c r="K46"/>
  <c r="I46"/>
  <c r="E46"/>
  <c r="C46"/>
  <c r="K45"/>
  <c r="I45"/>
  <c r="E45"/>
  <c r="C45"/>
  <c r="K44"/>
  <c r="I44"/>
  <c r="E44"/>
  <c r="C44"/>
  <c r="K43"/>
  <c r="I43"/>
  <c r="E43"/>
  <c r="C43"/>
  <c r="K42"/>
  <c r="I42"/>
  <c r="E42"/>
  <c r="C42"/>
  <c r="K41"/>
  <c r="I41"/>
  <c r="E41"/>
  <c r="C41"/>
  <c r="K40"/>
  <c r="I40"/>
  <c r="E40"/>
  <c r="C40"/>
  <c r="K39"/>
  <c r="I39"/>
  <c r="E39"/>
  <c r="C39"/>
  <c r="K38"/>
  <c r="I38"/>
  <c r="E38"/>
  <c r="C38"/>
  <c r="K37"/>
  <c r="I37"/>
  <c r="E37"/>
  <c r="C37"/>
  <c r="K36"/>
  <c r="I36"/>
  <c r="E36"/>
  <c r="C36"/>
  <c r="K35"/>
  <c r="I35"/>
  <c r="E35"/>
  <c r="C35"/>
  <c r="K34"/>
  <c r="I34"/>
  <c r="E34"/>
  <c r="C34"/>
  <c r="K33"/>
  <c r="I33"/>
  <c r="E33"/>
  <c r="C33"/>
  <c r="K32"/>
  <c r="I32"/>
  <c r="E32"/>
  <c r="C32"/>
  <c r="K31"/>
  <c r="I31"/>
  <c r="E31"/>
  <c r="C31"/>
  <c r="K30"/>
  <c r="I30"/>
  <c r="E30"/>
  <c r="C30"/>
  <c r="K29"/>
  <c r="I29"/>
  <c r="E29"/>
  <c r="C29"/>
  <c r="K28"/>
  <c r="I28"/>
  <c r="E28"/>
  <c r="C28"/>
  <c r="K27"/>
  <c r="I27"/>
  <c r="E27"/>
  <c r="C27"/>
  <c r="K26"/>
  <c r="I26"/>
  <c r="E26"/>
  <c r="C26"/>
  <c r="K25"/>
  <c r="I25"/>
  <c r="E25"/>
  <c r="C25"/>
  <c r="K24"/>
  <c r="I24"/>
  <c r="E24"/>
  <c r="C24"/>
  <c r="K23"/>
  <c r="I23"/>
  <c r="E23"/>
  <c r="C23"/>
  <c r="K22"/>
  <c r="I22"/>
  <c r="E22"/>
  <c r="C22"/>
  <c r="K21"/>
  <c r="I21"/>
  <c r="E21"/>
  <c r="C21"/>
  <c r="K20"/>
  <c r="I20"/>
  <c r="E20"/>
  <c r="C20"/>
  <c r="K19"/>
  <c r="I19"/>
  <c r="E19"/>
  <c r="C19"/>
  <c r="K18"/>
  <c r="I18"/>
  <c r="E18"/>
  <c r="C18"/>
  <c r="K17"/>
  <c r="I17"/>
  <c r="E17"/>
  <c r="C17"/>
  <c r="K16"/>
  <c r="I16"/>
  <c r="E16"/>
  <c r="C16"/>
  <c r="K15"/>
  <c r="I15"/>
  <c r="E15"/>
  <c r="C15"/>
  <c r="K14"/>
  <c r="I14"/>
  <c r="E14"/>
  <c r="C14"/>
  <c r="K13"/>
  <c r="I13"/>
  <c r="E13"/>
  <c r="C13"/>
  <c r="K12"/>
  <c r="I12"/>
  <c r="E12"/>
  <c r="C12"/>
  <c r="K100" i="10"/>
  <c r="I100"/>
  <c r="E100"/>
  <c r="C100"/>
  <c r="K99"/>
  <c r="I99"/>
  <c r="E99"/>
  <c r="C99"/>
  <c r="K98"/>
  <c r="I98"/>
  <c r="E98"/>
  <c r="C98"/>
  <c r="K97"/>
  <c r="I97"/>
  <c r="E97"/>
  <c r="C97"/>
  <c r="K96"/>
  <c r="I96"/>
  <c r="E96"/>
  <c r="C96"/>
  <c r="K95"/>
  <c r="I95"/>
  <c r="E95"/>
  <c r="C95"/>
  <c r="K94"/>
  <c r="I94"/>
  <c r="E94"/>
  <c r="C94"/>
  <c r="K93"/>
  <c r="I93"/>
  <c r="E93"/>
  <c r="C93"/>
  <c r="K92"/>
  <c r="I92"/>
  <c r="E92"/>
  <c r="C92"/>
  <c r="K91"/>
  <c r="I91"/>
  <c r="E91"/>
  <c r="C91"/>
  <c r="K90"/>
  <c r="I90"/>
  <c r="E90"/>
  <c r="C90"/>
  <c r="K89"/>
  <c r="I89"/>
  <c r="E89"/>
  <c r="C89"/>
  <c r="K88"/>
  <c r="I88"/>
  <c r="E88"/>
  <c r="C88"/>
  <c r="K87"/>
  <c r="I87"/>
  <c r="E87"/>
  <c r="C87"/>
  <c r="K86"/>
  <c r="I86"/>
  <c r="E86"/>
  <c r="C86"/>
  <c r="K85"/>
  <c r="I85"/>
  <c r="E85"/>
  <c r="C85"/>
  <c r="K84"/>
  <c r="I84"/>
  <c r="E84"/>
  <c r="C84"/>
  <c r="K83"/>
  <c r="I83"/>
  <c r="E83"/>
  <c r="C83"/>
  <c r="K82"/>
  <c r="I82"/>
  <c r="E82"/>
  <c r="C82"/>
  <c r="K81"/>
  <c r="I81"/>
  <c r="E81"/>
  <c r="C81"/>
  <c r="K80"/>
  <c r="I80"/>
  <c r="E80"/>
  <c r="C80"/>
  <c r="K79"/>
  <c r="I79"/>
  <c r="E79"/>
  <c r="C79"/>
  <c r="K78"/>
  <c r="I78"/>
  <c r="E78"/>
  <c r="C78"/>
  <c r="K77"/>
  <c r="I77"/>
  <c r="E77"/>
  <c r="C77"/>
  <c r="K76"/>
  <c r="I76"/>
  <c r="E76"/>
  <c r="C76"/>
  <c r="K75"/>
  <c r="I75"/>
  <c r="E75"/>
  <c r="C75"/>
  <c r="K74"/>
  <c r="I74"/>
  <c r="E74"/>
  <c r="C74"/>
  <c r="K73"/>
  <c r="I73"/>
  <c r="E73"/>
  <c r="C73"/>
  <c r="K72"/>
  <c r="I72"/>
  <c r="E72"/>
  <c r="C72"/>
  <c r="K71"/>
  <c r="I71"/>
  <c r="E71"/>
  <c r="C71"/>
  <c r="K70"/>
  <c r="I70"/>
  <c r="E70"/>
  <c r="C70"/>
  <c r="K69"/>
  <c r="I69"/>
  <c r="E69"/>
  <c r="C69"/>
  <c r="K68"/>
  <c r="I68"/>
  <c r="E68"/>
  <c r="C68"/>
  <c r="K67"/>
  <c r="I67"/>
  <c r="E67"/>
  <c r="C67"/>
  <c r="K66"/>
  <c r="I66"/>
  <c r="E66"/>
  <c r="C66"/>
  <c r="K65"/>
  <c r="I65"/>
  <c r="E65"/>
  <c r="C65"/>
  <c r="K64"/>
  <c r="I64"/>
  <c r="E64"/>
  <c r="C64"/>
  <c r="K63"/>
  <c r="I63"/>
  <c r="E63"/>
  <c r="C63"/>
  <c r="K62"/>
  <c r="I62"/>
  <c r="E62"/>
  <c r="C62"/>
  <c r="K61"/>
  <c r="I61"/>
  <c r="E61"/>
  <c r="C61"/>
  <c r="K60"/>
  <c r="I60"/>
  <c r="E60"/>
  <c r="C60"/>
  <c r="K59"/>
  <c r="I59"/>
  <c r="E59"/>
  <c r="C59"/>
  <c r="K58"/>
  <c r="I58"/>
  <c r="E58"/>
  <c r="C58"/>
  <c r="K57"/>
  <c r="I57"/>
  <c r="E57"/>
  <c r="C57"/>
  <c r="K56"/>
  <c r="I56"/>
  <c r="E56"/>
  <c r="C56"/>
  <c r="K55"/>
  <c r="I55"/>
  <c r="E55"/>
  <c r="C55"/>
  <c r="K54"/>
  <c r="I54"/>
  <c r="E54"/>
  <c r="C54"/>
  <c r="K53"/>
  <c r="I53"/>
  <c r="E53"/>
  <c r="C53"/>
  <c r="K52"/>
  <c r="I52"/>
  <c r="E52"/>
  <c r="C52"/>
  <c r="K51"/>
  <c r="I51"/>
  <c r="E51"/>
  <c r="C51"/>
  <c r="K50"/>
  <c r="I50"/>
  <c r="E50"/>
  <c r="C50"/>
  <c r="K49"/>
  <c r="I49"/>
  <c r="E49"/>
  <c r="C49"/>
  <c r="K48"/>
  <c r="I48"/>
  <c r="E48"/>
  <c r="C48"/>
  <c r="K47"/>
  <c r="I47"/>
  <c r="E47"/>
  <c r="C47"/>
  <c r="K46"/>
  <c r="I46"/>
  <c r="E46"/>
  <c r="C46"/>
  <c r="K45"/>
  <c r="I45"/>
  <c r="E45"/>
  <c r="C45"/>
  <c r="K44"/>
  <c r="I44"/>
  <c r="E44"/>
  <c r="C44"/>
  <c r="K43"/>
  <c r="I43"/>
  <c r="E43"/>
  <c r="C43"/>
  <c r="K42"/>
  <c r="I42"/>
  <c r="E42"/>
  <c r="C42"/>
  <c r="K41"/>
  <c r="I41"/>
  <c r="E41"/>
  <c r="C41"/>
  <c r="K40"/>
  <c r="I40"/>
  <c r="E40"/>
  <c r="C40"/>
  <c r="K39"/>
  <c r="I39"/>
  <c r="E39"/>
  <c r="C39"/>
  <c r="K38"/>
  <c r="I38"/>
  <c r="E38"/>
  <c r="C38"/>
  <c r="K37"/>
  <c r="I37"/>
  <c r="E37"/>
  <c r="C37"/>
  <c r="K36"/>
  <c r="I36"/>
  <c r="E36"/>
  <c r="C36"/>
  <c r="K35"/>
  <c r="I35"/>
  <c r="E35"/>
  <c r="C35"/>
  <c r="K34"/>
  <c r="I34"/>
  <c r="E34"/>
  <c r="C34"/>
  <c r="K33"/>
  <c r="I33"/>
  <c r="E33"/>
  <c r="C33"/>
  <c r="K32"/>
  <c r="I32"/>
  <c r="E32"/>
  <c r="C32"/>
  <c r="K31"/>
  <c r="I31"/>
  <c r="E31"/>
  <c r="C31"/>
  <c r="K30"/>
  <c r="I30"/>
  <c r="E30"/>
  <c r="C30"/>
  <c r="K29"/>
  <c r="I29"/>
  <c r="E29"/>
  <c r="C29"/>
  <c r="K28"/>
  <c r="I28"/>
  <c r="E28"/>
  <c r="C28"/>
  <c r="K27"/>
  <c r="I27"/>
  <c r="E27"/>
  <c r="C27"/>
  <c r="K26"/>
  <c r="I26"/>
  <c r="E26"/>
  <c r="C26"/>
  <c r="K25"/>
  <c r="I25"/>
  <c r="E25"/>
  <c r="C25"/>
  <c r="K24"/>
  <c r="I24"/>
  <c r="E24"/>
  <c r="C24"/>
  <c r="K23"/>
  <c r="I23"/>
  <c r="E23"/>
  <c r="C23"/>
  <c r="K22"/>
  <c r="I22"/>
  <c r="E22"/>
  <c r="C22"/>
  <c r="K21"/>
  <c r="I21"/>
  <c r="E21"/>
  <c r="C21"/>
  <c r="K20"/>
  <c r="I20"/>
  <c r="E20"/>
  <c r="C20"/>
  <c r="K19"/>
  <c r="I19"/>
  <c r="E19"/>
  <c r="C19"/>
  <c r="K18"/>
  <c r="I18"/>
  <c r="E18"/>
  <c r="C18"/>
  <c r="K17"/>
  <c r="I17"/>
  <c r="E17"/>
  <c r="C17"/>
  <c r="K16"/>
  <c r="I16"/>
  <c r="E16"/>
  <c r="C16"/>
  <c r="K15"/>
  <c r="I15"/>
  <c r="E15"/>
  <c r="C15"/>
  <c r="K14"/>
  <c r="I14"/>
  <c r="E14"/>
  <c r="C14"/>
  <c r="K13"/>
  <c r="I13"/>
  <c r="E13"/>
  <c r="C13"/>
  <c r="K12"/>
  <c r="I12"/>
  <c r="E12"/>
  <c r="C12"/>
  <c r="K100" i="9" l="1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" i="1"/>
  <c r="C11"/>
  <c r="C12"/>
  <c r="C13"/>
  <c r="C14"/>
  <c r="C15"/>
  <c r="C16"/>
  <c r="I8" i="9" s="1"/>
  <c r="C17" i="1"/>
  <c r="C18"/>
  <c r="C19"/>
  <c r="C20"/>
  <c r="C21"/>
  <c r="C22"/>
  <c r="E8" i="9" s="1"/>
  <c r="C23" i="1"/>
  <c r="C24"/>
  <c r="I6" i="9" s="1"/>
  <c r="C25" i="1"/>
  <c r="C26"/>
  <c r="K6" i="9" s="1"/>
  <c r="C27" i="1"/>
  <c r="C28"/>
  <c r="C29"/>
  <c r="C30"/>
  <c r="E10" i="9" s="1"/>
  <c r="C31" i="1"/>
  <c r="C32"/>
  <c r="K10" i="9" s="1"/>
  <c r="C33" i="1"/>
  <c r="C34"/>
  <c r="C35"/>
  <c r="C36"/>
  <c r="K8" i="9" s="1"/>
  <c r="C37" i="1"/>
  <c r="C38"/>
  <c r="C39"/>
  <c r="W39" s="1"/>
  <c r="C40"/>
  <c r="C41"/>
  <c r="W41" s="1"/>
  <c r="C42"/>
  <c r="W42" s="1"/>
  <c r="C43"/>
  <c r="W43" s="1"/>
  <c r="C44"/>
  <c r="W44" s="1"/>
  <c r="C45"/>
  <c r="C46"/>
  <c r="C47"/>
  <c r="W47" s="1"/>
  <c r="C48"/>
  <c r="C49"/>
  <c r="W49" s="1"/>
  <c r="C50"/>
  <c r="C51"/>
  <c r="W51" s="1"/>
  <c r="C52"/>
  <c r="W52" s="1"/>
  <c r="C53"/>
  <c r="C54"/>
  <c r="W54" s="1"/>
  <c r="C55"/>
  <c r="W55" s="1"/>
  <c r="C56"/>
  <c r="C57"/>
  <c r="W57" s="1"/>
  <c r="C58"/>
  <c r="W58" s="1"/>
  <c r="C59"/>
  <c r="W59" s="1"/>
  <c r="C60"/>
  <c r="W60" s="1"/>
  <c r="C61"/>
  <c r="C62"/>
  <c r="C63"/>
  <c r="W63" s="1"/>
  <c r="C64"/>
  <c r="C65"/>
  <c r="W65" s="1"/>
  <c r="C66"/>
  <c r="C67"/>
  <c r="W67" s="1"/>
  <c r="C68"/>
  <c r="W68" s="1"/>
  <c r="C69"/>
  <c r="C70"/>
  <c r="W70" s="1"/>
  <c r="C71"/>
  <c r="W71" s="1"/>
  <c r="C72"/>
  <c r="C73"/>
  <c r="W73" s="1"/>
  <c r="C74"/>
  <c r="W74" s="1"/>
  <c r="C75"/>
  <c r="W75" s="1"/>
  <c r="C76"/>
  <c r="W76" s="1"/>
  <c r="C77"/>
  <c r="C78"/>
  <c r="C79"/>
  <c r="W79" s="1"/>
  <c r="C80"/>
  <c r="C81"/>
  <c r="W81" s="1"/>
  <c r="C82"/>
  <c r="C83"/>
  <c r="W83" s="1"/>
  <c r="C84"/>
  <c r="C85"/>
  <c r="C86"/>
  <c r="W86" s="1"/>
  <c r="C87"/>
  <c r="W87" s="1"/>
  <c r="C88"/>
  <c r="C89"/>
  <c r="W89" s="1"/>
  <c r="C90"/>
  <c r="W90" s="1"/>
  <c r="C91"/>
  <c r="W91" s="1"/>
  <c r="C92"/>
  <c r="W92" s="1"/>
  <c r="C93"/>
  <c r="C94"/>
  <c r="C95"/>
  <c r="W95" s="1"/>
  <c r="C96"/>
  <c r="C97"/>
  <c r="W97" s="1"/>
  <c r="C98"/>
  <c r="C99"/>
  <c r="W99" s="1"/>
  <c r="C100"/>
  <c r="W100" s="1"/>
  <c r="C101"/>
  <c r="C102"/>
  <c r="W102" s="1"/>
  <c r="C103"/>
  <c r="W103" s="1"/>
  <c r="C104"/>
  <c r="C105"/>
  <c r="W105" s="1"/>
  <c r="C106"/>
  <c r="W106" s="1"/>
  <c r="C107"/>
  <c r="W107" s="1"/>
  <c r="C108"/>
  <c r="W108" s="1"/>
  <c r="C9"/>
  <c r="W45"/>
  <c r="W53"/>
  <c r="W61"/>
  <c r="W69"/>
  <c r="W77"/>
  <c r="W85"/>
  <c r="W93"/>
  <c r="W101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9"/>
  <c r="I11" i="12" l="1"/>
  <c r="I5" i="10"/>
  <c r="K11" i="11"/>
  <c r="I5" i="12"/>
  <c r="C11" i="10"/>
  <c r="K5" i="11"/>
  <c r="E5" i="12"/>
  <c r="E11" i="11"/>
  <c r="K5" i="10"/>
  <c r="I6" i="12"/>
  <c r="C10" i="10"/>
  <c r="K6" i="11"/>
  <c r="C6" i="12"/>
  <c r="I6" i="11"/>
  <c r="K6" i="10"/>
  <c r="I7" i="11"/>
  <c r="K9" i="12"/>
  <c r="K7" i="10"/>
  <c r="C9" i="11"/>
  <c r="C9" i="10"/>
  <c r="K7" i="12"/>
  <c r="I9" i="10"/>
  <c r="E9" i="12"/>
  <c r="K7" i="11"/>
  <c r="C8" i="12"/>
  <c r="C8" i="11"/>
  <c r="C8" i="10"/>
  <c r="E11" i="12"/>
  <c r="E5" i="11"/>
  <c r="E11" i="10"/>
  <c r="E10" i="12"/>
  <c r="E6" i="11"/>
  <c r="E10" i="10"/>
  <c r="I7" i="12"/>
  <c r="E7" i="11"/>
  <c r="K9" i="10"/>
  <c r="C10" i="12"/>
  <c r="I10" i="11"/>
  <c r="K10" i="10"/>
  <c r="C9" i="12"/>
  <c r="I9" i="11"/>
  <c r="E9" i="10"/>
  <c r="I8" i="11"/>
  <c r="K8" i="12"/>
  <c r="E8" i="10"/>
  <c r="C5" i="12"/>
  <c r="I5" i="11"/>
  <c r="E5" i="10"/>
  <c r="C10" i="11"/>
  <c r="I10" i="10"/>
  <c r="K6" i="12"/>
  <c r="E6"/>
  <c r="E10" i="11"/>
  <c r="E6" i="10"/>
  <c r="E7" i="12"/>
  <c r="E9" i="11"/>
  <c r="E7" i="10"/>
  <c r="C6" i="11"/>
  <c r="I6" i="10"/>
  <c r="K10" i="12"/>
  <c r="I10"/>
  <c r="C6" i="10"/>
  <c r="K10" i="11"/>
  <c r="I8" i="10"/>
  <c r="E8" i="12"/>
  <c r="K8" i="11"/>
  <c r="I9" i="12"/>
  <c r="C7" i="10"/>
  <c r="K9" i="11"/>
  <c r="C11" i="12"/>
  <c r="I11" i="11"/>
  <c r="K11" i="10"/>
  <c r="I8" i="12"/>
  <c r="E8" i="11"/>
  <c r="K8" i="10"/>
  <c r="C11" i="11"/>
  <c r="I11" i="10"/>
  <c r="K5" i="12"/>
  <c r="C7"/>
  <c r="C7" i="11"/>
  <c r="I7" i="10"/>
  <c r="C5" i="11"/>
  <c r="C5" i="10"/>
  <c r="K11" i="12"/>
  <c r="C5" i="9"/>
  <c r="C10"/>
  <c r="C8"/>
  <c r="C6"/>
  <c r="E6"/>
  <c r="I10"/>
  <c r="W37" i="1"/>
  <c r="W35"/>
  <c r="W31"/>
  <c r="C11" i="9"/>
  <c r="C9"/>
  <c r="C7"/>
  <c r="E5"/>
  <c r="E7"/>
  <c r="E9"/>
  <c r="E11"/>
  <c r="I5"/>
  <c r="I7"/>
  <c r="I9"/>
  <c r="I11"/>
  <c r="K5"/>
  <c r="K7"/>
  <c r="K9"/>
  <c r="K11"/>
  <c r="W36" i="1"/>
  <c r="W38"/>
  <c r="W98"/>
  <c r="W82"/>
  <c r="W66"/>
  <c r="W50"/>
  <c r="W104"/>
  <c r="W96"/>
  <c r="W88"/>
  <c r="W80"/>
  <c r="W72"/>
  <c r="W64"/>
  <c r="W56"/>
  <c r="W48"/>
  <c r="W40"/>
  <c r="W34"/>
  <c r="W94"/>
  <c r="W78"/>
  <c r="W62"/>
  <c r="W46"/>
  <c r="W33"/>
  <c r="W32"/>
  <c r="W84"/>
  <c r="W30"/>
  <c r="W14"/>
  <c r="W27"/>
  <c r="W23"/>
  <c r="W19"/>
  <c r="W15"/>
  <c r="W9"/>
  <c r="W11"/>
  <c r="W26"/>
  <c r="W22"/>
  <c r="W18"/>
  <c r="W10"/>
  <c r="W29"/>
  <c r="W25"/>
  <c r="W21"/>
  <c r="W17"/>
  <c r="W13"/>
  <c r="W28"/>
  <c r="W24"/>
  <c r="W20"/>
  <c r="W16"/>
  <c r="W12"/>
  <c r="H56" l="1"/>
  <c r="M16"/>
  <c r="D59"/>
  <c r="E88"/>
  <c r="J26"/>
  <c r="D36"/>
  <c r="D73"/>
  <c r="D74"/>
  <c r="J12"/>
  <c r="E10"/>
  <c r="K36"/>
  <c r="N28"/>
  <c r="D22"/>
  <c r="H32"/>
  <c r="J34"/>
  <c r="E102"/>
  <c r="E49"/>
  <c r="E12"/>
  <c r="E23"/>
  <c r="N14"/>
  <c r="G20"/>
  <c r="H24"/>
  <c r="D30"/>
  <c r="K32"/>
  <c r="M36"/>
  <c r="K38"/>
  <c r="G38"/>
  <c r="E67"/>
  <c r="E38"/>
  <c r="D10"/>
  <c r="D105"/>
  <c r="D41"/>
  <c r="D68"/>
  <c r="E55"/>
  <c r="D91"/>
  <c r="D27"/>
  <c r="N10"/>
  <c r="H14"/>
  <c r="E16"/>
  <c r="G18"/>
  <c r="H20"/>
  <c r="M22"/>
  <c r="K26"/>
  <c r="H28"/>
  <c r="N34"/>
  <c r="G40"/>
  <c r="E42"/>
  <c r="D46"/>
  <c r="M48"/>
  <c r="G52"/>
  <c r="E32"/>
  <c r="K37"/>
  <c r="M44"/>
  <c r="E44"/>
  <c r="J58"/>
  <c r="D11"/>
  <c r="E103"/>
  <c r="E60"/>
  <c r="E70"/>
  <c r="D106"/>
  <c r="D42"/>
  <c r="F42" s="1"/>
  <c r="E81"/>
  <c r="E21"/>
  <c r="D89"/>
  <c r="D57"/>
  <c r="D25"/>
  <c r="D84"/>
  <c r="D52"/>
  <c r="D20"/>
  <c r="E39"/>
  <c r="E63"/>
  <c r="D75"/>
  <c r="D43"/>
  <c r="G9"/>
  <c r="G10"/>
  <c r="G12"/>
  <c r="N12"/>
  <c r="D14"/>
  <c r="H16"/>
  <c r="K16"/>
  <c r="J18"/>
  <c r="N18"/>
  <c r="K20"/>
  <c r="M20"/>
  <c r="J22"/>
  <c r="E24"/>
  <c r="N24"/>
  <c r="G26"/>
  <c r="M26"/>
  <c r="J28"/>
  <c r="H30"/>
  <c r="N30"/>
  <c r="M32"/>
  <c r="G34"/>
  <c r="G36"/>
  <c r="H36"/>
  <c r="H38"/>
  <c r="M38"/>
  <c r="J40"/>
  <c r="N42"/>
  <c r="J48"/>
  <c r="G50"/>
  <c r="M60"/>
  <c r="J62"/>
  <c r="D54"/>
  <c r="E68"/>
  <c r="H64"/>
  <c r="J74"/>
  <c r="E66"/>
  <c r="H70"/>
  <c r="M88"/>
  <c r="E46"/>
  <c r="H80"/>
  <c r="M66"/>
  <c r="M40"/>
  <c r="H42"/>
  <c r="G44"/>
  <c r="K44"/>
  <c r="J46"/>
  <c r="M46"/>
  <c r="K48"/>
  <c r="J50"/>
  <c r="N50"/>
  <c r="N52"/>
  <c r="M54"/>
  <c r="K58"/>
  <c r="H60"/>
  <c r="N64"/>
  <c r="G70"/>
  <c r="E72"/>
  <c r="H94"/>
  <c r="K84"/>
  <c r="D103"/>
  <c r="J73"/>
  <c r="M47"/>
  <c r="J17"/>
  <c r="N57"/>
  <c r="D102"/>
  <c r="F102" s="1"/>
  <c r="K27"/>
  <c r="D61"/>
  <c r="K11"/>
  <c r="G63"/>
  <c r="N21"/>
  <c r="N72"/>
  <c r="M76"/>
  <c r="J82"/>
  <c r="K86"/>
  <c r="G92"/>
  <c r="H98"/>
  <c r="J106"/>
  <c r="H33"/>
  <c r="H43"/>
  <c r="G53"/>
  <c r="E69"/>
  <c r="H97"/>
  <c r="N77"/>
  <c r="K87"/>
  <c r="J83"/>
  <c r="E45"/>
  <c r="J85"/>
  <c r="M99"/>
  <c r="J93"/>
  <c r="K52"/>
  <c r="G54"/>
  <c r="J54"/>
  <c r="E56"/>
  <c r="N56"/>
  <c r="G58"/>
  <c r="M58"/>
  <c r="K60"/>
  <c r="H62"/>
  <c r="N62"/>
  <c r="G64"/>
  <c r="H66"/>
  <c r="K66"/>
  <c r="J68"/>
  <c r="N68"/>
  <c r="K70"/>
  <c r="M70"/>
  <c r="H72"/>
  <c r="K74"/>
  <c r="H76"/>
  <c r="K78"/>
  <c r="K80"/>
  <c r="M82"/>
  <c r="G86"/>
  <c r="G88"/>
  <c r="G90"/>
  <c r="K92"/>
  <c r="M94"/>
  <c r="J100"/>
  <c r="H104"/>
  <c r="K108"/>
  <c r="E25"/>
  <c r="D48"/>
  <c r="D39"/>
  <c r="N13"/>
  <c r="J19"/>
  <c r="K25"/>
  <c r="M29"/>
  <c r="H35"/>
  <c r="N39"/>
  <c r="G51"/>
  <c r="K55"/>
  <c r="K61"/>
  <c r="M65"/>
  <c r="J71"/>
  <c r="M75"/>
  <c r="H81"/>
  <c r="N89"/>
  <c r="E77"/>
  <c r="K107"/>
  <c r="N101"/>
  <c r="G95"/>
  <c r="K105"/>
  <c r="G22"/>
  <c r="P22" s="1"/>
  <c r="X22" s="1"/>
  <c r="E91"/>
  <c r="E100"/>
  <c r="E40"/>
  <c r="E64"/>
  <c r="E76"/>
  <c r="E86"/>
  <c r="E54"/>
  <c r="E22"/>
  <c r="D90"/>
  <c r="D58"/>
  <c r="P58" s="1"/>
  <c r="D26"/>
  <c r="E97"/>
  <c r="E65"/>
  <c r="E33"/>
  <c r="E13"/>
  <c r="D97"/>
  <c r="D81"/>
  <c r="D65"/>
  <c r="D49"/>
  <c r="D33"/>
  <c r="F33" s="1"/>
  <c r="D17"/>
  <c r="D92"/>
  <c r="D76"/>
  <c r="D60"/>
  <c r="D44"/>
  <c r="D28"/>
  <c r="D12"/>
  <c r="E47"/>
  <c r="E31"/>
  <c r="E15"/>
  <c r="D99"/>
  <c r="D83"/>
  <c r="D67"/>
  <c r="D51"/>
  <c r="D35"/>
  <c r="D19"/>
  <c r="K10"/>
  <c r="H10"/>
  <c r="I10" s="1"/>
  <c r="J10"/>
  <c r="M10"/>
  <c r="O10" s="1"/>
  <c r="H12"/>
  <c r="K12"/>
  <c r="L12" s="1"/>
  <c r="M12"/>
  <c r="J14"/>
  <c r="K14"/>
  <c r="M14"/>
  <c r="O14" s="1"/>
  <c r="J16"/>
  <c r="G16"/>
  <c r="I16" s="1"/>
  <c r="N16"/>
  <c r="H18"/>
  <c r="E18"/>
  <c r="K18"/>
  <c r="L18" s="1"/>
  <c r="M18"/>
  <c r="J20"/>
  <c r="L20" s="1"/>
  <c r="E20"/>
  <c r="N20"/>
  <c r="K22"/>
  <c r="H22"/>
  <c r="N22"/>
  <c r="K24"/>
  <c r="G24"/>
  <c r="J24"/>
  <c r="M24"/>
  <c r="E26"/>
  <c r="H26"/>
  <c r="N26"/>
  <c r="O26" s="1"/>
  <c r="G28"/>
  <c r="E28"/>
  <c r="K28"/>
  <c r="M28"/>
  <c r="J30"/>
  <c r="K30"/>
  <c r="M30"/>
  <c r="J32"/>
  <c r="L32" s="1"/>
  <c r="G32"/>
  <c r="N32"/>
  <c r="O32" s="1"/>
  <c r="H34"/>
  <c r="E34"/>
  <c r="K34"/>
  <c r="M34"/>
  <c r="O34" s="1"/>
  <c r="J36"/>
  <c r="E36"/>
  <c r="N36"/>
  <c r="D38"/>
  <c r="J38"/>
  <c r="N38"/>
  <c r="K40"/>
  <c r="H40"/>
  <c r="N40"/>
  <c r="K42"/>
  <c r="G42"/>
  <c r="J42"/>
  <c r="L42" s="1"/>
  <c r="M42"/>
  <c r="H44"/>
  <c r="I44" s="1"/>
  <c r="J44"/>
  <c r="N44"/>
  <c r="O44" s="1"/>
  <c r="H46"/>
  <c r="K46"/>
  <c r="N46"/>
  <c r="H48"/>
  <c r="G48"/>
  <c r="N48"/>
  <c r="O48" s="1"/>
  <c r="H50"/>
  <c r="E50"/>
  <c r="K50"/>
  <c r="M50"/>
  <c r="J52"/>
  <c r="H52"/>
  <c r="M52"/>
  <c r="K54"/>
  <c r="L54" s="1"/>
  <c r="H54"/>
  <c r="N54"/>
  <c r="O54" s="1"/>
  <c r="K56"/>
  <c r="G56"/>
  <c r="J56"/>
  <c r="M56"/>
  <c r="O56" s="1"/>
  <c r="E58"/>
  <c r="H58"/>
  <c r="N58"/>
  <c r="G60"/>
  <c r="J60"/>
  <c r="N60"/>
  <c r="O60" s="1"/>
  <c r="G62"/>
  <c r="D62"/>
  <c r="K62"/>
  <c r="M62"/>
  <c r="O62" s="1"/>
  <c r="J64"/>
  <c r="K64"/>
  <c r="M64"/>
  <c r="J66"/>
  <c r="L66" s="1"/>
  <c r="G66"/>
  <c r="N66"/>
  <c r="G68"/>
  <c r="K68"/>
  <c r="H68"/>
  <c r="M68"/>
  <c r="O68" s="1"/>
  <c r="J70"/>
  <c r="D70"/>
  <c r="F70" s="1"/>
  <c r="N70"/>
  <c r="K72"/>
  <c r="G72"/>
  <c r="J72"/>
  <c r="M72"/>
  <c r="G74"/>
  <c r="N74"/>
  <c r="K76"/>
  <c r="H78"/>
  <c r="M78"/>
  <c r="E80"/>
  <c r="M80"/>
  <c r="G82"/>
  <c r="G84"/>
  <c r="N84"/>
  <c r="H86"/>
  <c r="N86"/>
  <c r="J88"/>
  <c r="K90"/>
  <c r="M90"/>
  <c r="E92"/>
  <c r="M92"/>
  <c r="D94"/>
  <c r="G96"/>
  <c r="K98"/>
  <c r="N100"/>
  <c r="N102"/>
  <c r="K106"/>
  <c r="H108"/>
  <c r="E71"/>
  <c r="E89"/>
  <c r="D93"/>
  <c r="D29"/>
  <c r="E35"/>
  <c r="D71"/>
  <c r="H9"/>
  <c r="K13"/>
  <c r="K15"/>
  <c r="N17"/>
  <c r="G21"/>
  <c r="K23"/>
  <c r="N25"/>
  <c r="J29"/>
  <c r="G31"/>
  <c r="M33"/>
  <c r="H37"/>
  <c r="J39"/>
  <c r="J41"/>
  <c r="N43"/>
  <c r="H47"/>
  <c r="H49"/>
  <c r="M51"/>
  <c r="N53"/>
  <c r="K57"/>
  <c r="K59"/>
  <c r="M61"/>
  <c r="H65"/>
  <c r="K67"/>
  <c r="K69"/>
  <c r="N71"/>
  <c r="H75"/>
  <c r="J79"/>
  <c r="M81"/>
  <c r="N83"/>
  <c r="H87"/>
  <c r="G89"/>
  <c r="K91"/>
  <c r="M93"/>
  <c r="E93"/>
  <c r="J89"/>
  <c r="G103"/>
  <c r="N105"/>
  <c r="H96"/>
  <c r="N96"/>
  <c r="E98"/>
  <c r="N98"/>
  <c r="D100"/>
  <c r="G102"/>
  <c r="J102"/>
  <c r="D104"/>
  <c r="N104"/>
  <c r="G106"/>
  <c r="N106"/>
  <c r="D108"/>
  <c r="M108"/>
  <c r="E95"/>
  <c r="E14"/>
  <c r="E57"/>
  <c r="F57" s="1"/>
  <c r="D9"/>
  <c r="D77"/>
  <c r="F77" s="1"/>
  <c r="D45"/>
  <c r="D13"/>
  <c r="F13" s="1"/>
  <c r="E51"/>
  <c r="E19"/>
  <c r="D87"/>
  <c r="D55"/>
  <c r="F55" s="1"/>
  <c r="D23"/>
  <c r="J11"/>
  <c r="L11" s="1"/>
  <c r="N11"/>
  <c r="H13"/>
  <c r="J15"/>
  <c r="N15"/>
  <c r="K17"/>
  <c r="K19"/>
  <c r="L19" s="1"/>
  <c r="N19"/>
  <c r="K21"/>
  <c r="J23"/>
  <c r="N23"/>
  <c r="J25"/>
  <c r="L25" s="1"/>
  <c r="J27"/>
  <c r="L27" s="1"/>
  <c r="N27"/>
  <c r="E29"/>
  <c r="F29" s="1"/>
  <c r="H31"/>
  <c r="M31"/>
  <c r="J33"/>
  <c r="G35"/>
  <c r="M35"/>
  <c r="G37"/>
  <c r="I37" s="1"/>
  <c r="N37"/>
  <c r="G39"/>
  <c r="H41"/>
  <c r="N41"/>
  <c r="K43"/>
  <c r="J45"/>
  <c r="M45"/>
  <c r="G47"/>
  <c r="I47" s="1"/>
  <c r="G49"/>
  <c r="M49"/>
  <c r="H51"/>
  <c r="I51" s="1"/>
  <c r="E53"/>
  <c r="K53"/>
  <c r="G55"/>
  <c r="N55"/>
  <c r="J57"/>
  <c r="L57" s="1"/>
  <c r="H59"/>
  <c r="N59"/>
  <c r="H61"/>
  <c r="H63"/>
  <c r="I63" s="1"/>
  <c r="M63"/>
  <c r="J65"/>
  <c r="G67"/>
  <c r="M67"/>
  <c r="H69"/>
  <c r="N69"/>
  <c r="G71"/>
  <c r="G73"/>
  <c r="N73"/>
  <c r="E75"/>
  <c r="J77"/>
  <c r="G77"/>
  <c r="G79"/>
  <c r="M79"/>
  <c r="J81"/>
  <c r="G83"/>
  <c r="E83"/>
  <c r="E85"/>
  <c r="M85"/>
  <c r="G87"/>
  <c r="N87"/>
  <c r="H91"/>
  <c r="N91"/>
  <c r="H95"/>
  <c r="I95" s="1"/>
  <c r="M95"/>
  <c r="G99"/>
  <c r="G101"/>
  <c r="D18"/>
  <c r="F18" s="1"/>
  <c r="D66"/>
  <c r="K9"/>
  <c r="E104"/>
  <c r="D16"/>
  <c r="F16" s="1"/>
  <c r="D56"/>
  <c r="D40"/>
  <c r="P40" s="1"/>
  <c r="X40" s="1"/>
  <c r="D64"/>
  <c r="G107"/>
  <c r="J105"/>
  <c r="L105" s="1"/>
  <c r="M9"/>
  <c r="J9"/>
  <c r="J107"/>
  <c r="L107" s="1"/>
  <c r="J103"/>
  <c r="J101"/>
  <c r="J99"/>
  <c r="K99"/>
  <c r="K97"/>
  <c r="J97"/>
  <c r="J95"/>
  <c r="K95"/>
  <c r="K93"/>
  <c r="J91"/>
  <c r="L91" s="1"/>
  <c r="K89"/>
  <c r="J87"/>
  <c r="L87" s="1"/>
  <c r="K85"/>
  <c r="K83"/>
  <c r="L83" s="1"/>
  <c r="K81"/>
  <c r="K79"/>
  <c r="L79" s="1"/>
  <c r="K77"/>
  <c r="K75"/>
  <c r="J75"/>
  <c r="K73"/>
  <c r="L73" s="1"/>
  <c r="K71"/>
  <c r="L71" s="1"/>
  <c r="J69"/>
  <c r="L69" s="1"/>
  <c r="J67"/>
  <c r="K65"/>
  <c r="L65" s="1"/>
  <c r="J63"/>
  <c r="K63"/>
  <c r="J61"/>
  <c r="L61" s="1"/>
  <c r="J59"/>
  <c r="J55"/>
  <c r="J53"/>
  <c r="J51"/>
  <c r="K51"/>
  <c r="K49"/>
  <c r="J49"/>
  <c r="K47"/>
  <c r="J47"/>
  <c r="K45"/>
  <c r="J43"/>
  <c r="K41"/>
  <c r="K39"/>
  <c r="L39" s="1"/>
  <c r="J37"/>
  <c r="J35"/>
  <c r="K35"/>
  <c r="K33"/>
  <c r="J31"/>
  <c r="K31"/>
  <c r="K29"/>
  <c r="J21"/>
  <c r="L21" s="1"/>
  <c r="J13"/>
  <c r="L13" s="1"/>
  <c r="J108"/>
  <c r="L108" s="1"/>
  <c r="J104"/>
  <c r="K104"/>
  <c r="K102"/>
  <c r="K100"/>
  <c r="L100" s="1"/>
  <c r="J98"/>
  <c r="K96"/>
  <c r="J96"/>
  <c r="K94"/>
  <c r="J94"/>
  <c r="J92"/>
  <c r="L92" s="1"/>
  <c r="J90"/>
  <c r="K88"/>
  <c r="J86"/>
  <c r="L86" s="1"/>
  <c r="J84"/>
  <c r="L84" s="1"/>
  <c r="K82"/>
  <c r="J80"/>
  <c r="L80" s="1"/>
  <c r="J78"/>
  <c r="J76"/>
  <c r="L76" s="1"/>
  <c r="N9"/>
  <c r="M107"/>
  <c r="M105"/>
  <c r="M103"/>
  <c r="M101"/>
  <c r="O101" s="1"/>
  <c r="N99"/>
  <c r="O99" s="1"/>
  <c r="N97"/>
  <c r="N95"/>
  <c r="N93"/>
  <c r="M91"/>
  <c r="M89"/>
  <c r="M87"/>
  <c r="O87" s="1"/>
  <c r="N85"/>
  <c r="M83"/>
  <c r="P83" s="1"/>
  <c r="X83" s="1"/>
  <c r="N81"/>
  <c r="O81" s="1"/>
  <c r="N79"/>
  <c r="M77"/>
  <c r="N75"/>
  <c r="M73"/>
  <c r="M71"/>
  <c r="O71" s="1"/>
  <c r="M69"/>
  <c r="N67"/>
  <c r="O67" s="1"/>
  <c r="N65"/>
  <c r="N63"/>
  <c r="Q63" s="1"/>
  <c r="Y63" s="1"/>
  <c r="N61"/>
  <c r="M59"/>
  <c r="O59" s="1"/>
  <c r="M57"/>
  <c r="M55"/>
  <c r="O55" s="1"/>
  <c r="M53"/>
  <c r="N51"/>
  <c r="O51" s="1"/>
  <c r="N49"/>
  <c r="Q49" s="1"/>
  <c r="Y49" s="1"/>
  <c r="N47"/>
  <c r="O47" s="1"/>
  <c r="N45"/>
  <c r="O45" s="1"/>
  <c r="M43"/>
  <c r="O43" s="1"/>
  <c r="M41"/>
  <c r="M39"/>
  <c r="O39" s="1"/>
  <c r="M37"/>
  <c r="N35"/>
  <c r="N33"/>
  <c r="N31"/>
  <c r="O31" s="1"/>
  <c r="N29"/>
  <c r="M27"/>
  <c r="O27" s="1"/>
  <c r="M25"/>
  <c r="M23"/>
  <c r="O23" s="1"/>
  <c r="M21"/>
  <c r="M19"/>
  <c r="O19" s="1"/>
  <c r="M17"/>
  <c r="M15"/>
  <c r="O15" s="1"/>
  <c r="M13"/>
  <c r="M11"/>
  <c r="O11" s="1"/>
  <c r="N108"/>
  <c r="O108" s="1"/>
  <c r="M106"/>
  <c r="P106" s="1"/>
  <c r="X106" s="1"/>
  <c r="M104"/>
  <c r="M102"/>
  <c r="P102" s="1"/>
  <c r="X102" s="1"/>
  <c r="M100"/>
  <c r="M98"/>
  <c r="O98" s="1"/>
  <c r="M96"/>
  <c r="N94"/>
  <c r="N92"/>
  <c r="N90"/>
  <c r="N88"/>
  <c r="M86"/>
  <c r="O86" s="1"/>
  <c r="M84"/>
  <c r="N82"/>
  <c r="O82" s="1"/>
  <c r="N80"/>
  <c r="N78"/>
  <c r="N76"/>
  <c r="M74"/>
  <c r="P74" s="1"/>
  <c r="X74" s="1"/>
  <c r="G97"/>
  <c r="I97" s="1"/>
  <c r="M97"/>
  <c r="O97" s="1"/>
  <c r="H99"/>
  <c r="E101"/>
  <c r="K101"/>
  <c r="K103"/>
  <c r="N103"/>
  <c r="N107"/>
  <c r="E84"/>
  <c r="F84" s="1"/>
  <c r="D34"/>
  <c r="D50"/>
  <c r="F50" s="1"/>
  <c r="D82"/>
  <c r="D72"/>
  <c r="D88"/>
  <c r="D80"/>
  <c r="F80" s="1"/>
  <c r="E96"/>
  <c r="D98"/>
  <c r="E48"/>
  <c r="E94"/>
  <c r="E78"/>
  <c r="D32"/>
  <c r="F32" s="1"/>
  <c r="D24"/>
  <c r="E62"/>
  <c r="E52"/>
  <c r="E9"/>
  <c r="E87"/>
  <c r="Q87" s="1"/>
  <c r="Y87" s="1"/>
  <c r="E79"/>
  <c r="E61"/>
  <c r="E37"/>
  <c r="D15"/>
  <c r="D31"/>
  <c r="F31" s="1"/>
  <c r="D47"/>
  <c r="D63"/>
  <c r="F63" s="1"/>
  <c r="D79"/>
  <c r="D95"/>
  <c r="E11"/>
  <c r="E27"/>
  <c r="E43"/>
  <c r="Q43" s="1"/>
  <c r="Y43" s="1"/>
  <c r="E59"/>
  <c r="F59" s="1"/>
  <c r="D96"/>
  <c r="F96" s="1"/>
  <c r="D21"/>
  <c r="F21" s="1"/>
  <c r="D37"/>
  <c r="D53"/>
  <c r="D69"/>
  <c r="D85"/>
  <c r="D101"/>
  <c r="F101" s="1"/>
  <c r="E17"/>
  <c r="E41"/>
  <c r="E73"/>
  <c r="F73" s="1"/>
  <c r="E105"/>
  <c r="F105" s="1"/>
  <c r="E30"/>
  <c r="D107"/>
  <c r="E99"/>
  <c r="E107"/>
  <c r="E108"/>
  <c r="Q108" s="1"/>
  <c r="Y108" s="1"/>
  <c r="E106"/>
  <c r="E90"/>
  <c r="F90" s="1"/>
  <c r="D86"/>
  <c r="E82"/>
  <c r="D78"/>
  <c r="F78" s="1"/>
  <c r="E74"/>
  <c r="G30"/>
  <c r="I30" s="1"/>
  <c r="G46"/>
  <c r="I46" s="1"/>
  <c r="H107"/>
  <c r="H105"/>
  <c r="G105"/>
  <c r="H103"/>
  <c r="I103" s="1"/>
  <c r="H101"/>
  <c r="G93"/>
  <c r="H93"/>
  <c r="G91"/>
  <c r="H89"/>
  <c r="G85"/>
  <c r="H85"/>
  <c r="H83"/>
  <c r="G81"/>
  <c r="I81" s="1"/>
  <c r="H79"/>
  <c r="I79" s="1"/>
  <c r="H77"/>
  <c r="G75"/>
  <c r="I75" s="1"/>
  <c r="H73"/>
  <c r="H71"/>
  <c r="I71" s="1"/>
  <c r="G69"/>
  <c r="H67"/>
  <c r="I67" s="1"/>
  <c r="G65"/>
  <c r="G61"/>
  <c r="I61" s="1"/>
  <c r="G59"/>
  <c r="H57"/>
  <c r="G57"/>
  <c r="H55"/>
  <c r="H53"/>
  <c r="I53" s="1"/>
  <c r="G45"/>
  <c r="H45"/>
  <c r="G43"/>
  <c r="G41"/>
  <c r="I41" s="1"/>
  <c r="H39"/>
  <c r="G33"/>
  <c r="G29"/>
  <c r="H29"/>
  <c r="H27"/>
  <c r="Q27" s="1"/>
  <c r="Y27" s="1"/>
  <c r="G27"/>
  <c r="H25"/>
  <c r="G25"/>
  <c r="G23"/>
  <c r="H23"/>
  <c r="H21"/>
  <c r="H19"/>
  <c r="G19"/>
  <c r="H17"/>
  <c r="G17"/>
  <c r="G15"/>
  <c r="H15"/>
  <c r="G13"/>
  <c r="H11"/>
  <c r="G11"/>
  <c r="G108"/>
  <c r="I108" s="1"/>
  <c r="H106"/>
  <c r="G104"/>
  <c r="H102"/>
  <c r="H100"/>
  <c r="G100"/>
  <c r="G98"/>
  <c r="G94"/>
  <c r="I94" s="1"/>
  <c r="H92"/>
  <c r="Q92" s="1"/>
  <c r="Y92" s="1"/>
  <c r="H90"/>
  <c r="H88"/>
  <c r="H84"/>
  <c r="H82"/>
  <c r="I82" s="1"/>
  <c r="G80"/>
  <c r="G78"/>
  <c r="I78" s="1"/>
  <c r="G76"/>
  <c r="H74"/>
  <c r="G14"/>
  <c r="P9"/>
  <c r="X9" s="1"/>
  <c r="L23"/>
  <c r="L72"/>
  <c r="L70"/>
  <c r="L56"/>
  <c r="I87"/>
  <c r="I64"/>
  <c r="I49"/>
  <c r="I68"/>
  <c r="I48"/>
  <c r="F98"/>
  <c r="F66"/>
  <c r="F58"/>
  <c r="F23"/>
  <c r="L26"/>
  <c r="L29"/>
  <c r="P56"/>
  <c r="X56" s="1"/>
  <c r="I60"/>
  <c r="P84"/>
  <c r="X84" s="1"/>
  <c r="I38"/>
  <c r="I42"/>
  <c r="P72"/>
  <c r="X72" s="1"/>
  <c r="I20"/>
  <c r="F89"/>
  <c r="F28"/>
  <c r="F26"/>
  <c r="I35"/>
  <c r="F10"/>
  <c r="L48"/>
  <c r="L24"/>
  <c r="F76"/>
  <c r="L22"/>
  <c r="Q42"/>
  <c r="Y42" s="1"/>
  <c r="Q10"/>
  <c r="Y10" s="1"/>
  <c r="O12"/>
  <c r="O18"/>
  <c r="O24"/>
  <c r="O28"/>
  <c r="O50"/>
  <c r="O64"/>
  <c r="O84"/>
  <c r="O100"/>
  <c r="O104"/>
  <c r="P16"/>
  <c r="X16" s="1"/>
  <c r="L28"/>
  <c r="L34"/>
  <c r="L36"/>
  <c r="L40"/>
  <c r="L50"/>
  <c r="L52"/>
  <c r="L58"/>
  <c r="L78"/>
  <c r="L90"/>
  <c r="I12"/>
  <c r="I24"/>
  <c r="I56"/>
  <c r="I62"/>
  <c r="I66"/>
  <c r="I31"/>
  <c r="F25"/>
  <c r="F49"/>
  <c r="Q86"/>
  <c r="Y86" s="1"/>
  <c r="O13"/>
  <c r="O17"/>
  <c r="O21"/>
  <c r="O37"/>
  <c r="O53"/>
  <c r="O57"/>
  <c r="O69"/>
  <c r="O73"/>
  <c r="O91"/>
  <c r="P64"/>
  <c r="X64" s="1"/>
  <c r="P28"/>
  <c r="X28" s="1"/>
  <c r="L98"/>
  <c r="Q80"/>
  <c r="Y80" s="1"/>
  <c r="Q98"/>
  <c r="Y98" s="1"/>
  <c r="Q13"/>
  <c r="P44"/>
  <c r="X44" s="1"/>
  <c r="P62"/>
  <c r="X62" s="1"/>
  <c r="P47"/>
  <c r="Q56"/>
  <c r="Y56" s="1"/>
  <c r="P48"/>
  <c r="F45"/>
  <c r="F56"/>
  <c r="F104"/>
  <c r="F91"/>
  <c r="F54"/>
  <c r="F22"/>
  <c r="F51"/>
  <c r="F11"/>
  <c r="F17"/>
  <c r="F43"/>
  <c r="F64"/>
  <c r="F36"/>
  <c r="F97"/>
  <c r="F38"/>
  <c r="Q91"/>
  <c r="Y91" s="1"/>
  <c r="F60"/>
  <c r="F20"/>
  <c r="L10"/>
  <c r="I22"/>
  <c r="O20"/>
  <c r="O36"/>
  <c r="O40"/>
  <c r="L46"/>
  <c r="O58"/>
  <c r="O70"/>
  <c r="O76"/>
  <c r="O80"/>
  <c r="O88"/>
  <c r="O92"/>
  <c r="L102"/>
  <c r="F103"/>
  <c r="O33"/>
  <c r="O65"/>
  <c r="L77"/>
  <c r="L81"/>
  <c r="O85"/>
  <c r="O107" l="1"/>
  <c r="O41"/>
  <c r="Q95"/>
  <c r="Y95" s="1"/>
  <c r="O96"/>
  <c r="P79"/>
  <c r="L15"/>
  <c r="F93"/>
  <c r="L64"/>
  <c r="Q36"/>
  <c r="Y36" s="1"/>
  <c r="Q34"/>
  <c r="Q28"/>
  <c r="Q26"/>
  <c r="Y26" s="1"/>
  <c r="F19"/>
  <c r="F92"/>
  <c r="Q64"/>
  <c r="Y64" s="1"/>
  <c r="F100"/>
  <c r="I86"/>
  <c r="I72"/>
  <c r="L60"/>
  <c r="L106"/>
  <c r="L82"/>
  <c r="O72"/>
  <c r="L17"/>
  <c r="O66"/>
  <c r="I36"/>
  <c r="I34"/>
  <c r="F24"/>
  <c r="Q60"/>
  <c r="Y60" s="1"/>
  <c r="F44"/>
  <c r="I52"/>
  <c r="I18"/>
  <c r="P10"/>
  <c r="X10" s="1"/>
  <c r="Q12"/>
  <c r="Y12" s="1"/>
  <c r="Q32"/>
  <c r="Y32" s="1"/>
  <c r="P37"/>
  <c r="P20"/>
  <c r="P50"/>
  <c r="X50" s="1"/>
  <c r="I76"/>
  <c r="I90"/>
  <c r="I102"/>
  <c r="Q106"/>
  <c r="Y106" s="1"/>
  <c r="P11"/>
  <c r="X11" s="1"/>
  <c r="P15"/>
  <c r="X15" s="1"/>
  <c r="Q19"/>
  <c r="Y19" s="1"/>
  <c r="P27"/>
  <c r="X27" s="1"/>
  <c r="P33"/>
  <c r="X33" s="1"/>
  <c r="P65"/>
  <c r="X65" s="1"/>
  <c r="I73"/>
  <c r="I77"/>
  <c r="I89"/>
  <c r="I107"/>
  <c r="F86"/>
  <c r="F106"/>
  <c r="P107"/>
  <c r="X107" s="1"/>
  <c r="F41"/>
  <c r="F69"/>
  <c r="F37"/>
  <c r="F47"/>
  <c r="F15"/>
  <c r="F52"/>
  <c r="P24"/>
  <c r="X24" s="1"/>
  <c r="Q78"/>
  <c r="Y78" s="1"/>
  <c r="Q48"/>
  <c r="Y48" s="1"/>
  <c r="Q96"/>
  <c r="Y96" s="1"/>
  <c r="P88"/>
  <c r="X88" s="1"/>
  <c r="P82"/>
  <c r="X82" s="1"/>
  <c r="P34"/>
  <c r="X34" s="1"/>
  <c r="O103"/>
  <c r="L49"/>
  <c r="L75"/>
  <c r="L99"/>
  <c r="L101"/>
  <c r="L9"/>
  <c r="P99"/>
  <c r="X99" s="1"/>
  <c r="O79"/>
  <c r="P67"/>
  <c r="X67" s="1"/>
  <c r="Q59"/>
  <c r="Y59" s="1"/>
  <c r="F53"/>
  <c r="O49"/>
  <c r="P77"/>
  <c r="X77" s="1"/>
  <c r="F95"/>
  <c r="F108"/>
  <c r="P31"/>
  <c r="O25"/>
  <c r="Q35"/>
  <c r="Y35" s="1"/>
  <c r="F71"/>
  <c r="I96"/>
  <c r="O90"/>
  <c r="L88"/>
  <c r="O78"/>
  <c r="P70"/>
  <c r="X70" s="1"/>
  <c r="P66"/>
  <c r="X66" s="1"/>
  <c r="Q58"/>
  <c r="Y58" s="1"/>
  <c r="Q50"/>
  <c r="Y50" s="1"/>
  <c r="P42"/>
  <c r="X42" s="1"/>
  <c r="Q40"/>
  <c r="Y40" s="1"/>
  <c r="P38"/>
  <c r="X38" s="1"/>
  <c r="L30"/>
  <c r="Q20"/>
  <c r="Y20" s="1"/>
  <c r="Q18"/>
  <c r="L14"/>
  <c r="P51"/>
  <c r="X51" s="1"/>
  <c r="F83"/>
  <c r="Q47"/>
  <c r="Y47" s="1"/>
  <c r="P60"/>
  <c r="X60" s="1"/>
  <c r="P92"/>
  <c r="X92" s="1"/>
  <c r="F65"/>
  <c r="Q22"/>
  <c r="P95"/>
  <c r="O75"/>
  <c r="P39"/>
  <c r="X39" s="1"/>
  <c r="Q104"/>
  <c r="Y104" s="1"/>
  <c r="O94"/>
  <c r="P90"/>
  <c r="X90" s="1"/>
  <c r="P68"/>
  <c r="X68" s="1"/>
  <c r="Q66"/>
  <c r="I58"/>
  <c r="I54"/>
  <c r="Q69"/>
  <c r="Y69" s="1"/>
  <c r="P63"/>
  <c r="F61"/>
  <c r="Q72"/>
  <c r="Y72" s="1"/>
  <c r="O52"/>
  <c r="O46"/>
  <c r="L44"/>
  <c r="Q46"/>
  <c r="Y46" s="1"/>
  <c r="I70"/>
  <c r="L74"/>
  <c r="Q68"/>
  <c r="Y68" s="1"/>
  <c r="L62"/>
  <c r="I50"/>
  <c r="O42"/>
  <c r="O38"/>
  <c r="O30"/>
  <c r="I26"/>
  <c r="Q24"/>
  <c r="Y24" s="1"/>
  <c r="L16"/>
  <c r="P12"/>
  <c r="X12" s="1"/>
  <c r="I9"/>
  <c r="F75"/>
  <c r="P52"/>
  <c r="F81"/>
  <c r="Q44"/>
  <c r="Y44" s="1"/>
  <c r="F46"/>
  <c r="I40"/>
  <c r="I28"/>
  <c r="O22"/>
  <c r="Q14"/>
  <c r="Y14" s="1"/>
  <c r="F67"/>
  <c r="Q38"/>
  <c r="Y38" s="1"/>
  <c r="F12"/>
  <c r="I32"/>
  <c r="F74"/>
  <c r="P36"/>
  <c r="X36" s="1"/>
  <c r="O16"/>
  <c r="F40"/>
  <c r="F35"/>
  <c r="F68"/>
  <c r="Q70"/>
  <c r="Y70" s="1"/>
  <c r="Q16"/>
  <c r="Y16" s="1"/>
  <c r="P18"/>
  <c r="X18" s="1"/>
  <c r="P54"/>
  <c r="X54" s="1"/>
  <c r="P26"/>
  <c r="X26" s="1"/>
  <c r="L68"/>
  <c r="L38"/>
  <c r="O102"/>
  <c r="O74"/>
  <c r="Q54"/>
  <c r="Y54" s="1"/>
  <c r="F39"/>
  <c r="F34"/>
  <c r="I14"/>
  <c r="I74"/>
  <c r="I104"/>
  <c r="Q15"/>
  <c r="Y15" s="1"/>
  <c r="P17"/>
  <c r="X17" s="1"/>
  <c r="Q21"/>
  <c r="Y21" s="1"/>
  <c r="Q25"/>
  <c r="Y25" s="1"/>
  <c r="P29"/>
  <c r="X29" s="1"/>
  <c r="P45"/>
  <c r="X45" s="1"/>
  <c r="I55"/>
  <c r="Q57"/>
  <c r="Y57" s="1"/>
  <c r="Q83"/>
  <c r="Y83" s="1"/>
  <c r="P91"/>
  <c r="X91" s="1"/>
  <c r="P93"/>
  <c r="X93" s="1"/>
  <c r="Q30"/>
  <c r="Y30" s="1"/>
  <c r="F85"/>
  <c r="F27"/>
  <c r="Q37"/>
  <c r="Y37" s="1"/>
  <c r="Q9"/>
  <c r="F62"/>
  <c r="F72"/>
  <c r="I99"/>
  <c r="Q76"/>
  <c r="Y76" s="1"/>
  <c r="O29"/>
  <c r="O61"/>
  <c r="O77"/>
  <c r="P89"/>
  <c r="X89" s="1"/>
  <c r="O93"/>
  <c r="Q97"/>
  <c r="Y97" s="1"/>
  <c r="O105"/>
  <c r="L37"/>
  <c r="L41"/>
  <c r="L89"/>
  <c r="F48"/>
  <c r="P81"/>
  <c r="X81" s="1"/>
  <c r="Q94"/>
  <c r="Y94" s="1"/>
  <c r="Q65"/>
  <c r="Y65" s="1"/>
  <c r="O9"/>
  <c r="P96"/>
  <c r="X96" s="1"/>
  <c r="Q81"/>
  <c r="Y81" s="1"/>
  <c r="F9"/>
  <c r="F94"/>
  <c r="P86"/>
  <c r="X86" s="1"/>
  <c r="P46"/>
  <c r="X46" s="1"/>
  <c r="O89"/>
  <c r="P32"/>
  <c r="X32" s="1"/>
  <c r="P97"/>
  <c r="Q62"/>
  <c r="Y62" s="1"/>
  <c r="Q41"/>
  <c r="Y41" s="1"/>
  <c r="Q103"/>
  <c r="Y103" s="1"/>
  <c r="P80"/>
  <c r="X80" s="1"/>
  <c r="Q84"/>
  <c r="Y84" s="1"/>
  <c r="P100"/>
  <c r="X100" s="1"/>
  <c r="P13"/>
  <c r="X13" s="1"/>
  <c r="Q17"/>
  <c r="Y17" s="1"/>
  <c r="Q45"/>
  <c r="Y45" s="1"/>
  <c r="P57"/>
  <c r="X57" s="1"/>
  <c r="I59"/>
  <c r="I69"/>
  <c r="Q85"/>
  <c r="Y85" s="1"/>
  <c r="Q93"/>
  <c r="Y93" s="1"/>
  <c r="Q101"/>
  <c r="Y101" s="1"/>
  <c r="P105"/>
  <c r="X105" s="1"/>
  <c r="P101"/>
  <c r="X101" s="1"/>
  <c r="Q61"/>
  <c r="Y61" s="1"/>
  <c r="F87"/>
  <c r="O106"/>
  <c r="O35"/>
  <c r="P71"/>
  <c r="X71" s="1"/>
  <c r="P87"/>
  <c r="X87" s="1"/>
  <c r="O95"/>
  <c r="P103"/>
  <c r="L33"/>
  <c r="P35"/>
  <c r="X35" s="1"/>
  <c r="L43"/>
  <c r="P49"/>
  <c r="X49" s="1"/>
  <c r="L53"/>
  <c r="L59"/>
  <c r="F79"/>
  <c r="Q79"/>
  <c r="Y79" s="1"/>
  <c r="L96"/>
  <c r="L104"/>
  <c r="P21"/>
  <c r="L31"/>
  <c r="L47"/>
  <c r="Q51"/>
  <c r="Q75"/>
  <c r="Y75" s="1"/>
  <c r="S49"/>
  <c r="AA49" s="1"/>
  <c r="O63"/>
  <c r="F107"/>
  <c r="P53"/>
  <c r="X53" s="1"/>
  <c r="F88"/>
  <c r="Q33"/>
  <c r="Q52"/>
  <c r="Y52" s="1"/>
  <c r="O83"/>
  <c r="Q31"/>
  <c r="Y31" s="1"/>
  <c r="I105"/>
  <c r="Q88"/>
  <c r="Y88" s="1"/>
  <c r="P98"/>
  <c r="X98" s="1"/>
  <c r="Q100"/>
  <c r="Y100" s="1"/>
  <c r="P19"/>
  <c r="X19" s="1"/>
  <c r="P23"/>
  <c r="X23" s="1"/>
  <c r="Q39"/>
  <c r="Y39" s="1"/>
  <c r="P43"/>
  <c r="X43" s="1"/>
  <c r="I83"/>
  <c r="I91"/>
  <c r="Q99"/>
  <c r="Y99" s="1"/>
  <c r="P73"/>
  <c r="X73" s="1"/>
  <c r="L45"/>
  <c r="L67"/>
  <c r="L85"/>
  <c r="L93"/>
  <c r="F14"/>
  <c r="Q107"/>
  <c r="Y107" s="1"/>
  <c r="I101"/>
  <c r="Q89"/>
  <c r="Y89" s="1"/>
  <c r="I65"/>
  <c r="Q102"/>
  <c r="Y102" s="1"/>
  <c r="Q11"/>
  <c r="I88"/>
  <c r="I17"/>
  <c r="I21"/>
  <c r="I43"/>
  <c r="I15"/>
  <c r="I39"/>
  <c r="I98"/>
  <c r="P108"/>
  <c r="X108" s="1"/>
  <c r="P41"/>
  <c r="X41" s="1"/>
  <c r="I57"/>
  <c r="Q53"/>
  <c r="Y53" s="1"/>
  <c r="S63"/>
  <c r="AA63" s="1"/>
  <c r="I92"/>
  <c r="I106"/>
  <c r="I80"/>
  <c r="I11"/>
  <c r="Q82"/>
  <c r="Y82" s="1"/>
  <c r="F82"/>
  <c r="F30"/>
  <c r="R30" s="1"/>
  <c r="Z30" s="1"/>
  <c r="F99"/>
  <c r="P61"/>
  <c r="X61" s="1"/>
  <c r="Q55"/>
  <c r="Y55" s="1"/>
  <c r="Q67"/>
  <c r="Y67" s="1"/>
  <c r="P75"/>
  <c r="X75" s="1"/>
  <c r="Q71"/>
  <c r="Y71" s="1"/>
  <c r="P76"/>
  <c r="X76" s="1"/>
  <c r="I85"/>
  <c r="I23"/>
  <c r="I27"/>
  <c r="I29"/>
  <c r="R29" s="1"/>
  <c r="Z29" s="1"/>
  <c r="I13"/>
  <c r="Q77"/>
  <c r="Y77" s="1"/>
  <c r="P30"/>
  <c r="X30" s="1"/>
  <c r="S97"/>
  <c r="AA97" s="1"/>
  <c r="I33"/>
  <c r="Q23"/>
  <c r="Y23" s="1"/>
  <c r="P69"/>
  <c r="X69" s="1"/>
  <c r="Q29"/>
  <c r="Y29" s="1"/>
  <c r="P59"/>
  <c r="X59" s="1"/>
  <c r="I93"/>
  <c r="I100"/>
  <c r="R100" s="1"/>
  <c r="Z100" s="1"/>
  <c r="I19"/>
  <c r="P104"/>
  <c r="X104" s="1"/>
  <c r="S95"/>
  <c r="AA95" s="1"/>
  <c r="Q90"/>
  <c r="Y90" s="1"/>
  <c r="P14"/>
  <c r="X14" s="1"/>
  <c r="P94"/>
  <c r="X94" s="1"/>
  <c r="I84"/>
  <c r="R84" s="1"/>
  <c r="Z84" s="1"/>
  <c r="P78"/>
  <c r="X78" s="1"/>
  <c r="S33"/>
  <c r="AA33" s="1"/>
  <c r="AB33" s="1"/>
  <c r="L97"/>
  <c r="I45"/>
  <c r="R45" s="1"/>
  <c r="Z45" s="1"/>
  <c r="L35"/>
  <c r="P55"/>
  <c r="X55" s="1"/>
  <c r="L55"/>
  <c r="R104"/>
  <c r="Z104" s="1"/>
  <c r="Q74"/>
  <c r="Y74" s="1"/>
  <c r="I25"/>
  <c r="Q105"/>
  <c r="Y105" s="1"/>
  <c r="L94"/>
  <c r="L51"/>
  <c r="R51" s="1"/>
  <c r="Z51" s="1"/>
  <c r="L63"/>
  <c r="L95"/>
  <c r="L103"/>
  <c r="R103" s="1"/>
  <c r="Z103" s="1"/>
  <c r="Q73"/>
  <c r="P85"/>
  <c r="X85" s="1"/>
  <c r="P25"/>
  <c r="X25" s="1"/>
  <c r="R59"/>
  <c r="Z59" s="1"/>
  <c r="R14"/>
  <c r="Z14" s="1"/>
  <c r="S51"/>
  <c r="AA51" s="1"/>
  <c r="AB51" s="1"/>
  <c r="R83"/>
  <c r="Z83" s="1"/>
  <c r="S9"/>
  <c r="AA9" s="1"/>
  <c r="AB9" s="1"/>
  <c r="S103"/>
  <c r="AA103" s="1"/>
  <c r="S93"/>
  <c r="AA93" s="1"/>
  <c r="AB93" s="1"/>
  <c r="S21"/>
  <c r="AA21" s="1"/>
  <c r="R78"/>
  <c r="Z78" s="1"/>
  <c r="S47"/>
  <c r="AA47" s="1"/>
  <c r="R48"/>
  <c r="Z48" s="1"/>
  <c r="R68"/>
  <c r="Z68" s="1"/>
  <c r="R98"/>
  <c r="Z98" s="1"/>
  <c r="S65"/>
  <c r="AA65" s="1"/>
  <c r="AB65" s="1"/>
  <c r="X103"/>
  <c r="S83"/>
  <c r="AA83" s="1"/>
  <c r="R79"/>
  <c r="Z79" s="1"/>
  <c r="R34"/>
  <c r="Z34" s="1"/>
  <c r="R24"/>
  <c r="Z24" s="1"/>
  <c r="R28"/>
  <c r="Z28" s="1"/>
  <c r="R52"/>
  <c r="Z52" s="1"/>
  <c r="R32"/>
  <c r="Z32" s="1"/>
  <c r="R66"/>
  <c r="Z66" s="1"/>
  <c r="S71"/>
  <c r="AA71" s="1"/>
  <c r="AB71" s="1"/>
  <c r="R75"/>
  <c r="Z75" s="1"/>
  <c r="R93"/>
  <c r="Z93" s="1"/>
  <c r="R23"/>
  <c r="Z23" s="1"/>
  <c r="S66"/>
  <c r="AA66" s="1"/>
  <c r="AB66" s="1"/>
  <c r="R90"/>
  <c r="Z90" s="1"/>
  <c r="S84"/>
  <c r="AA84" s="1"/>
  <c r="AB84" s="1"/>
  <c r="R107"/>
  <c r="Z107" s="1"/>
  <c r="R74"/>
  <c r="Z74" s="1"/>
  <c r="R43"/>
  <c r="Z43" s="1"/>
  <c r="R19"/>
  <c r="Z19" s="1"/>
  <c r="S45"/>
  <c r="AA45" s="1"/>
  <c r="AB45" s="1"/>
  <c r="S29"/>
  <c r="AA29" s="1"/>
  <c r="AB29" s="1"/>
  <c r="R49"/>
  <c r="Z49" s="1"/>
  <c r="R50"/>
  <c r="Z50" s="1"/>
  <c r="R58"/>
  <c r="Z58" s="1"/>
  <c r="R108"/>
  <c r="Z108" s="1"/>
  <c r="R56"/>
  <c r="Z56" s="1"/>
  <c r="R105"/>
  <c r="Z105" s="1"/>
  <c r="R80"/>
  <c r="Z80" s="1"/>
  <c r="R71"/>
  <c r="Z71" s="1"/>
  <c r="R41"/>
  <c r="Z41" s="1"/>
  <c r="R64"/>
  <c r="Z64" s="1"/>
  <c r="R20"/>
  <c r="Z20" s="1"/>
  <c r="R73"/>
  <c r="Z73" s="1"/>
  <c r="R69"/>
  <c r="Z69" s="1"/>
  <c r="R9"/>
  <c r="Z9" s="1"/>
  <c r="R54"/>
  <c r="Z54" s="1"/>
  <c r="R42"/>
  <c r="Z42" s="1"/>
  <c r="R27"/>
  <c r="Z27" s="1"/>
  <c r="R11"/>
  <c r="Z11" s="1"/>
  <c r="S88"/>
  <c r="AA88" s="1"/>
  <c r="AB88" s="1"/>
  <c r="R13"/>
  <c r="Z13" s="1"/>
  <c r="R53"/>
  <c r="Z53" s="1"/>
  <c r="R15"/>
  <c r="Z15" s="1"/>
  <c r="R62"/>
  <c r="Z62" s="1"/>
  <c r="R39"/>
  <c r="Z39" s="1"/>
  <c r="R18"/>
  <c r="Z18" s="1"/>
  <c r="R65"/>
  <c r="Z65" s="1"/>
  <c r="R37"/>
  <c r="Z37" s="1"/>
  <c r="R77"/>
  <c r="Z77" s="1"/>
  <c r="R21"/>
  <c r="Z21" s="1"/>
  <c r="R40"/>
  <c r="Z40" s="1"/>
  <c r="R72"/>
  <c r="Z72" s="1"/>
  <c r="R76"/>
  <c r="Z76" s="1"/>
  <c r="R26"/>
  <c r="Z26" s="1"/>
  <c r="R96"/>
  <c r="Z96" s="1"/>
  <c r="R89"/>
  <c r="Z89" s="1"/>
  <c r="S27"/>
  <c r="AA27" s="1"/>
  <c r="AB27" s="1"/>
  <c r="R31"/>
  <c r="Z31" s="1"/>
  <c r="X97"/>
  <c r="AB97" s="1"/>
  <c r="S41"/>
  <c r="AA41" s="1"/>
  <c r="AB41" s="1"/>
  <c r="S13"/>
  <c r="AA13" s="1"/>
  <c r="AB13" s="1"/>
  <c r="S75"/>
  <c r="AA75" s="1"/>
  <c r="AB75" s="1"/>
  <c r="S72"/>
  <c r="AA72" s="1"/>
  <c r="AB72" s="1"/>
  <c r="S37"/>
  <c r="AA37" s="1"/>
  <c r="S23"/>
  <c r="AA23" s="1"/>
  <c r="AB23" s="1"/>
  <c r="S77"/>
  <c r="AA77" s="1"/>
  <c r="AB77" s="1"/>
  <c r="S60"/>
  <c r="AA60" s="1"/>
  <c r="AB60" s="1"/>
  <c r="S67"/>
  <c r="AA67" s="1"/>
  <c r="AB67" s="1"/>
  <c r="S69"/>
  <c r="AA69" s="1"/>
  <c r="AB69" s="1"/>
  <c r="S57"/>
  <c r="AA57" s="1"/>
  <c r="AB57" s="1"/>
  <c r="S52"/>
  <c r="AA52" s="1"/>
  <c r="S43"/>
  <c r="AA43" s="1"/>
  <c r="AB43" s="1"/>
  <c r="S54"/>
  <c r="AA54" s="1"/>
  <c r="AB54" s="1"/>
  <c r="S104"/>
  <c r="AA104" s="1"/>
  <c r="AB104" s="1"/>
  <c r="R63"/>
  <c r="Z63" s="1"/>
  <c r="S92"/>
  <c r="AA92" s="1"/>
  <c r="AB92" s="1"/>
  <c r="X37"/>
  <c r="S78"/>
  <c r="AA78" s="1"/>
  <c r="AB78" s="1"/>
  <c r="X47"/>
  <c r="S15"/>
  <c r="AA15" s="1"/>
  <c r="AB15" s="1"/>
  <c r="S22"/>
  <c r="AA22" s="1"/>
  <c r="AB22" s="1"/>
  <c r="Y13"/>
  <c r="S105"/>
  <c r="AA105" s="1"/>
  <c r="AB105" s="1"/>
  <c r="R17"/>
  <c r="Z17" s="1"/>
  <c r="S56"/>
  <c r="AA56" s="1"/>
  <c r="AB56" s="1"/>
  <c r="S10"/>
  <c r="AA10" s="1"/>
  <c r="AB10" s="1"/>
  <c r="S16"/>
  <c r="AA16" s="1"/>
  <c r="AB16" s="1"/>
  <c r="Y22"/>
  <c r="S11"/>
  <c r="AA11" s="1"/>
  <c r="AB11" s="1"/>
  <c r="S79"/>
  <c r="AA79" s="1"/>
  <c r="S91"/>
  <c r="AA91" s="1"/>
  <c r="AB91" s="1"/>
  <c r="S68"/>
  <c r="AA68" s="1"/>
  <c r="AB68" s="1"/>
  <c r="R102"/>
  <c r="Z102" s="1"/>
  <c r="S87"/>
  <c r="AA87" s="1"/>
  <c r="AB87" s="1"/>
  <c r="R95"/>
  <c r="Z95" s="1"/>
  <c r="S34"/>
  <c r="AA34" s="1"/>
  <c r="AB34" s="1"/>
  <c r="S31"/>
  <c r="AA31" s="1"/>
  <c r="R36"/>
  <c r="Z36" s="1"/>
  <c r="R55"/>
  <c r="Z55" s="1"/>
  <c r="R85"/>
  <c r="Z85" s="1"/>
  <c r="R57"/>
  <c r="Z57" s="1"/>
  <c r="S81"/>
  <c r="AA81" s="1"/>
  <c r="AB81" s="1"/>
  <c r="S19"/>
  <c r="AA19" s="1"/>
  <c r="AB19" s="1"/>
  <c r="S12"/>
  <c r="AA12" s="1"/>
  <c r="AB12" s="1"/>
  <c r="R25"/>
  <c r="Z25" s="1"/>
  <c r="S102"/>
  <c r="AA102" s="1"/>
  <c r="AB102" s="1"/>
  <c r="R86"/>
  <c r="Z86" s="1"/>
  <c r="R94"/>
  <c r="Z94" s="1"/>
  <c r="Y51"/>
  <c r="R88"/>
  <c r="Z88" s="1"/>
  <c r="S58"/>
  <c r="AA58" s="1"/>
  <c r="R87"/>
  <c r="Z87" s="1"/>
  <c r="Y33"/>
  <c r="R82"/>
  <c r="Z82" s="1"/>
  <c r="R99"/>
  <c r="Z99" s="1"/>
  <c r="R10"/>
  <c r="Z10" s="1"/>
  <c r="R106"/>
  <c r="Z106" s="1"/>
  <c r="S48"/>
  <c r="AA48" s="1"/>
  <c r="S89"/>
  <c r="AA89" s="1"/>
  <c r="AB89" s="1"/>
  <c r="X79"/>
  <c r="Y9"/>
  <c r="S17"/>
  <c r="AA17" s="1"/>
  <c r="AB17" s="1"/>
  <c r="S50"/>
  <c r="AA50" s="1"/>
  <c r="AB50" s="1"/>
  <c r="S99"/>
  <c r="AA99" s="1"/>
  <c r="AB99" s="1"/>
  <c r="S85"/>
  <c r="AA85" s="1"/>
  <c r="AB85" s="1"/>
  <c r="R35"/>
  <c r="Z35" s="1"/>
  <c r="R12"/>
  <c r="Z12" s="1"/>
  <c r="R101"/>
  <c r="Z101" s="1"/>
  <c r="R91"/>
  <c r="Z91" s="1"/>
  <c r="S46"/>
  <c r="AA46" s="1"/>
  <c r="AB46" s="1"/>
  <c r="R92"/>
  <c r="Z92" s="1"/>
  <c r="R46"/>
  <c r="Z46" s="1"/>
  <c r="S20"/>
  <c r="AA20" s="1"/>
  <c r="R61"/>
  <c r="Z61" s="1"/>
  <c r="R70"/>
  <c r="Z70" s="1"/>
  <c r="S98"/>
  <c r="AA98" s="1"/>
  <c r="AB98" s="1"/>
  <c r="Y34"/>
  <c r="S28"/>
  <c r="AA28" s="1"/>
  <c r="AB28" s="1"/>
  <c r="S18"/>
  <c r="AA18" s="1"/>
  <c r="AB18" s="1"/>
  <c r="X52"/>
  <c r="S36"/>
  <c r="AA36" s="1"/>
  <c r="AB36" s="1"/>
  <c r="S100"/>
  <c r="AA100" s="1"/>
  <c r="AB100" s="1"/>
  <c r="S38"/>
  <c r="AA38" s="1"/>
  <c r="AB38" s="1"/>
  <c r="S86"/>
  <c r="AA86" s="1"/>
  <c r="AB86" s="1"/>
  <c r="S53"/>
  <c r="AA53" s="1"/>
  <c r="AB53" s="1"/>
  <c r="S96"/>
  <c r="AA96" s="1"/>
  <c r="AB96" s="1"/>
  <c r="S32"/>
  <c r="AA32" s="1"/>
  <c r="AB32" s="1"/>
  <c r="Y18"/>
  <c r="Y11"/>
  <c r="X20"/>
  <c r="X31"/>
  <c r="S90"/>
  <c r="AA90" s="1"/>
  <c r="AB90" s="1"/>
  <c r="S94"/>
  <c r="AA94" s="1"/>
  <c r="AB94" s="1"/>
  <c r="S64"/>
  <c r="AA64" s="1"/>
  <c r="AB64" s="1"/>
  <c r="S82"/>
  <c r="AA82" s="1"/>
  <c r="AB82" s="1"/>
  <c r="S26"/>
  <c r="AA26" s="1"/>
  <c r="AB26" s="1"/>
  <c r="S62"/>
  <c r="AA62" s="1"/>
  <c r="AB62" s="1"/>
  <c r="S39"/>
  <c r="AA39" s="1"/>
  <c r="AB39" s="1"/>
  <c r="Y28"/>
  <c r="S42"/>
  <c r="AA42" s="1"/>
  <c r="AB42" s="1"/>
  <c r="S40"/>
  <c r="AA40" s="1"/>
  <c r="AB40" s="1"/>
  <c r="X21"/>
  <c r="S80"/>
  <c r="AA80" s="1"/>
  <c r="AB80" s="1"/>
  <c r="S76"/>
  <c r="AA76" s="1"/>
  <c r="AB76" s="1"/>
  <c r="S107"/>
  <c r="AA107" s="1"/>
  <c r="AB107" s="1"/>
  <c r="S35"/>
  <c r="AA35" s="1"/>
  <c r="AB35" s="1"/>
  <c r="S44"/>
  <c r="AA44" s="1"/>
  <c r="AB44" s="1"/>
  <c r="R97"/>
  <c r="Z97" s="1"/>
  <c r="R60"/>
  <c r="Z60" s="1"/>
  <c r="R44"/>
  <c r="Z44" s="1"/>
  <c r="R16"/>
  <c r="Z16" s="1"/>
  <c r="R81"/>
  <c r="Z81" s="1"/>
  <c r="R22"/>
  <c r="Z22" s="1"/>
  <c r="X58"/>
  <c r="X63"/>
  <c r="AB63" s="1"/>
  <c r="X48"/>
  <c r="S101"/>
  <c r="AA101" s="1"/>
  <c r="AB101" s="1"/>
  <c r="S30"/>
  <c r="AA30" s="1"/>
  <c r="AB30" s="1"/>
  <c r="Y66"/>
  <c r="S106"/>
  <c r="AA106" s="1"/>
  <c r="AB106" s="1"/>
  <c r="X95"/>
  <c r="S59"/>
  <c r="AA59" s="1"/>
  <c r="AB59" s="1"/>
  <c r="S70"/>
  <c r="AA70" s="1"/>
  <c r="AB70" s="1"/>
  <c r="S61"/>
  <c r="AA61" s="1"/>
  <c r="AB61" s="1"/>
  <c r="S24"/>
  <c r="AA24" s="1"/>
  <c r="AB24" s="1"/>
  <c r="R47"/>
  <c r="Z47" s="1"/>
  <c r="R67"/>
  <c r="Z67" s="1"/>
  <c r="R38"/>
  <c r="Z38" s="1"/>
  <c r="S108"/>
  <c r="AA108" s="1"/>
  <c r="AB108" s="1"/>
  <c r="AB83"/>
  <c r="R33" l="1"/>
  <c r="Z33" s="1"/>
  <c r="AB49"/>
  <c r="S74"/>
  <c r="AA74" s="1"/>
  <c r="AB74" s="1"/>
  <c r="AB52"/>
  <c r="S25"/>
  <c r="AA25" s="1"/>
  <c r="AB25" s="1"/>
  <c r="S14"/>
  <c r="AA14" s="1"/>
  <c r="AB14" s="1"/>
  <c r="AB95"/>
  <c r="S55"/>
  <c r="AA55" s="1"/>
  <c r="AB55" s="1"/>
  <c r="S73"/>
  <c r="AA73" s="1"/>
  <c r="AB73" s="1"/>
  <c r="Y73"/>
  <c r="AB103"/>
  <c r="AB21"/>
  <c r="AB47"/>
  <c r="AB37"/>
  <c r="AB79"/>
  <c r="AB31"/>
  <c r="AB48"/>
  <c r="AB58"/>
  <c r="AB20"/>
  <c r="AC49" l="1"/>
  <c r="AC40"/>
  <c r="AC37"/>
  <c r="AC34"/>
  <c r="AC87"/>
  <c r="AC78"/>
  <c r="AC77"/>
  <c r="AC51"/>
  <c r="AC85"/>
  <c r="AC71"/>
  <c r="AC88"/>
  <c r="AC72"/>
  <c r="AC103"/>
  <c r="AC65"/>
  <c r="AC81"/>
  <c r="AC74"/>
  <c r="AC39"/>
  <c r="AC57"/>
  <c r="AC68"/>
  <c r="AC100"/>
  <c r="AC54"/>
  <c r="AC108"/>
  <c r="AC55"/>
  <c r="AC45"/>
  <c r="AC106"/>
  <c r="AC60"/>
  <c r="AC80"/>
  <c r="AC90"/>
  <c r="AC58"/>
  <c r="AC69"/>
  <c r="AC101"/>
  <c r="AC53"/>
  <c r="AC63"/>
  <c r="AC98"/>
  <c r="AC97"/>
  <c r="AC48"/>
  <c r="AC56"/>
  <c r="AC82"/>
  <c r="AC59"/>
  <c r="AC84"/>
  <c r="AC75"/>
  <c r="AC46"/>
  <c r="AC64"/>
  <c r="AC93"/>
  <c r="AC107"/>
  <c r="AC86"/>
  <c r="AC52"/>
  <c r="AC99"/>
  <c r="AC92"/>
  <c r="AC105"/>
  <c r="AC96"/>
  <c r="AC42"/>
  <c r="AC44"/>
  <c r="AC104"/>
  <c r="AC91"/>
  <c r="AC95"/>
  <c r="AC79"/>
  <c r="AC66"/>
  <c r="AC89"/>
  <c r="AC94"/>
  <c r="AC102"/>
  <c r="AC61"/>
  <c r="AC70"/>
  <c r="AC47"/>
  <c r="AC50"/>
  <c r="AC43"/>
  <c r="AC67"/>
  <c r="AC73"/>
  <c r="AC83"/>
  <c r="AC41"/>
  <c r="AC62"/>
  <c r="AC76"/>
  <c r="AC12"/>
  <c r="AC18"/>
  <c r="AC32"/>
  <c r="AC13"/>
  <c r="AC36"/>
  <c r="AC26"/>
  <c r="AC25"/>
  <c r="AC11"/>
  <c r="AC14"/>
  <c r="AC24"/>
  <c r="AC33"/>
  <c r="AC19"/>
  <c r="AC22"/>
  <c r="AC29"/>
  <c r="AC15"/>
  <c r="AC16"/>
  <c r="AC17"/>
  <c r="AC35"/>
  <c r="AC20"/>
  <c r="AC28"/>
  <c r="AC21"/>
  <c r="AC23"/>
  <c r="AC30"/>
  <c r="AC38"/>
  <c r="AC27"/>
  <c r="AC31"/>
  <c r="AF9" l="1"/>
  <c r="AF17"/>
  <c r="AF101"/>
  <c r="AF15"/>
  <c r="AF24"/>
  <c r="AF13"/>
  <c r="AF99"/>
  <c r="AF103"/>
  <c r="AF43"/>
  <c r="AF23"/>
  <c r="AF91"/>
  <c r="AF75"/>
  <c r="AF27"/>
  <c r="AF39"/>
  <c r="AF11"/>
  <c r="AF55"/>
  <c r="AF105"/>
  <c r="AF108"/>
  <c r="AF59"/>
  <c r="AF107"/>
  <c r="AF71"/>
  <c r="AF29"/>
  <c r="AF45"/>
  <c r="AF61"/>
  <c r="AF77"/>
  <c r="AF93"/>
  <c r="AF10"/>
  <c r="AF26"/>
  <c r="AF42"/>
  <c r="AF58"/>
  <c r="AF82"/>
  <c r="AF56"/>
  <c r="AF31"/>
  <c r="AF79"/>
  <c r="AF12"/>
  <c r="AF28"/>
  <c r="AF44"/>
  <c r="AF62"/>
  <c r="AF86"/>
  <c r="AF33"/>
  <c r="AF49"/>
  <c r="AF65"/>
  <c r="AF81"/>
  <c r="AF97"/>
  <c r="AF14"/>
  <c r="AF30"/>
  <c r="AF46"/>
  <c r="AF66"/>
  <c r="AF88"/>
  <c r="AF40"/>
  <c r="AF63"/>
  <c r="AF95"/>
  <c r="AF19"/>
  <c r="AF35"/>
  <c r="AF51"/>
  <c r="AF67"/>
  <c r="AF83"/>
  <c r="AF16"/>
  <c r="AF32"/>
  <c r="AF48"/>
  <c r="AF68"/>
  <c r="AF94"/>
  <c r="AF80"/>
  <c r="AF47"/>
  <c r="AF21"/>
  <c r="AF37"/>
  <c r="AF53"/>
  <c r="AF69"/>
  <c r="AF85"/>
  <c r="AF18"/>
  <c r="AF34"/>
  <c r="AF50"/>
  <c r="AF70"/>
  <c r="AF96"/>
  <c r="AF87"/>
  <c r="AF20"/>
  <c r="AF36"/>
  <c r="AF52"/>
  <c r="AF72"/>
  <c r="AF98"/>
  <c r="AF25"/>
  <c r="AF41"/>
  <c r="AF57"/>
  <c r="AF73"/>
  <c r="AF89"/>
  <c r="AF22"/>
  <c r="AF38"/>
  <c r="AF54"/>
  <c r="AF78"/>
  <c r="AF100"/>
  <c r="AF102"/>
  <c r="AF64"/>
  <c r="AF84"/>
  <c r="AF104"/>
  <c r="AF74"/>
  <c r="AF90"/>
  <c r="AF106"/>
  <c r="AF60"/>
  <c r="AF76"/>
  <c r="AF92"/>
</calcChain>
</file>

<file path=xl/sharedStrings.xml><?xml version="1.0" encoding="utf-8"?>
<sst xmlns="http://schemas.openxmlformats.org/spreadsheetml/2006/main" count="504" uniqueCount="57">
  <si>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</si>
  <si>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</si>
  <si>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</si>
  <si>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</si>
  <si>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</si>
  <si>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</si>
  <si>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</si>
  <si>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</si>
  <si>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</si>
  <si>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</si>
  <si>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</si>
  <si>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</si>
  <si>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</si>
  <si>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</si>
  <si>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</si>
  <si>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</si>
  <si>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</si>
  <si>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</si>
  <si>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</si>
  <si>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</si>
  <si>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</si>
  <si>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</si>
  <si>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</si>
  <si>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</si>
  <si>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</si>
  <si>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</si>
  <si>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</si>
  <si>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</si>
  <si>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</si>
  <si>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</si>
  <si>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</si>
  <si>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</si>
  <si>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</si>
  <si>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</si>
  <si>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</si>
  <si>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</si>
  <si>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</si>
  <si>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</si>
  <si>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</si>
  <si>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</si>
  <si>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</si>
  <si>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</si>
  <si>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</si>
  <si>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</si>
  <si>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</si>
  <si>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</si>
  <si>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</si>
  <si>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score</t>
  </si>
  <si>
    <t xml:space="preserve">                               Résultats final</t>
  </si>
  <si>
    <t xml:space="preserve">  </t>
  </si>
  <si>
    <t xml:space="preserve">       La Boule Montécaldienne</t>
  </si>
  <si>
    <t xml:space="preserve">          "  Rencontre amicale de boule à mélée tournante "</t>
  </si>
  <si>
    <t>↔</t>
  </si>
  <si>
    <t xml:space="preserve">                                                                                                                                                                                                              4éme tirage</t>
  </si>
  <si>
    <t xml:space="preserve">                                                                                                                                                                                                              3éme tirage</t>
  </si>
  <si>
    <t xml:space="preserve">                                                                                                                                                                                                              2éme tirage</t>
  </si>
  <si>
    <t>Amiot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</si>
</sst>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  <font>
      <sz val="36"/>
      <color theme="1"/>
      <name val="Algerian"/>
      <family val="5"/>
    </font>
    <font>
      <sz val="14"/>
      <color theme="1"/>
      <name val="Calibri"/>
      <family val="2"/>
      <scheme val="minor"/>
    </font>
    <font>
      <sz val="11"/>
      <color theme="1"/>
      <name val="Bernard MT Condensed"/>
      <family val="1"/>
    </font>
    <font>
      <sz val="24"/>
      <color rgb="FFC00000"/>
      <name val="Bernard MT Condensed"/>
      <family val="1"/>
    </font>
    <font>
      <sz val="11"/>
      <color rgb="FFC00000"/>
      <name val="Bernard MT Condensed"/>
      <family val="1"/>
    </font>
    <font>
      <sz val="14"/>
      <color indexed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3" fontId="6" fillId="0" borderId="27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5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22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horizontal="center" vertical="center"/>
    </xf>
    <xf numFmtId="3" fontId="3" fillId="0" borderId="49" xfId="0" applyNumberFormat="1" applyFont="1" applyBorder="1" applyAlignment="1">
      <alignment horizontal="center" vertical="center"/>
    </xf>
    <xf numFmtId="3" fontId="3" fillId="0" borderId="5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39" xfId="0" applyNumberFormat="1" applyFont="1" applyBorder="1" applyAlignment="1" applyProtection="1">
      <alignment horizontal="center" vertical="center"/>
      <protection locked="0"/>
    </xf>
    <xf numFmtId="3" fontId="7" fillId="0" borderId="44" xfId="0" applyNumberFormat="1" applyFont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11" fillId="0" borderId="59" xfId="0" applyFont="1" applyBorder="1"/>
    <xf numFmtId="0" fontId="11" fillId="0" borderId="61" xfId="0" applyFont="1" applyBorder="1"/>
    <xf numFmtId="0" fontId="11" fillId="0" borderId="0" xfId="0" applyFont="1" applyBorder="1"/>
    <xf numFmtId="0" fontId="11" fillId="9" borderId="0" xfId="0" applyFont="1" applyFill="1" applyBorder="1"/>
    <xf numFmtId="0" fontId="11" fillId="9" borderId="0" xfId="0" applyFont="1" applyFill="1" applyBorder="1" applyAlignment="1">
      <alignment horizontal="center"/>
    </xf>
    <xf numFmtId="0" fontId="12" fillId="8" borderId="61" xfId="0" applyFont="1" applyFill="1" applyBorder="1" applyAlignment="1">
      <alignment horizontal="center"/>
    </xf>
    <xf numFmtId="0" fontId="12" fillId="9" borderId="0" xfId="0" applyFont="1" applyFill="1" applyBorder="1" applyAlignment="1">
      <alignment horizontal="center"/>
    </xf>
    <xf numFmtId="0" fontId="12" fillId="10" borderId="12" xfId="0" applyFont="1" applyFill="1" applyBorder="1" applyAlignment="1" applyProtection="1">
      <alignment vertical="center"/>
      <protection locked="0"/>
    </xf>
    <xf numFmtId="0" fontId="12" fillId="10" borderId="6" xfId="0" applyFont="1" applyFill="1" applyBorder="1" applyAlignment="1" applyProtection="1">
      <alignment vertical="center"/>
      <protection locked="0"/>
    </xf>
    <xf numFmtId="0" fontId="12" fillId="10" borderId="9" xfId="0" applyFont="1" applyFill="1" applyBorder="1" applyAlignment="1" applyProtection="1">
      <alignment vertical="center"/>
      <protection locked="0"/>
    </xf>
    <xf numFmtId="0" fontId="12" fillId="10" borderId="0" xfId="0" applyFont="1" applyFill="1" applyAlignment="1">
      <alignment vertical="center"/>
    </xf>
    <xf numFmtId="0" fontId="12" fillId="8" borderId="59" xfId="0" applyFont="1" applyFill="1" applyBorder="1" applyAlignment="1">
      <alignment horizontal="center"/>
    </xf>
    <xf numFmtId="0" fontId="12" fillId="4" borderId="59" xfId="0" applyFont="1" applyFill="1" applyBorder="1" applyAlignment="1">
      <alignment horizontal="center"/>
    </xf>
    <xf numFmtId="0" fontId="12" fillId="4" borderId="62" xfId="0" applyFont="1" applyFill="1" applyBorder="1" applyAlignment="1">
      <alignment horizontal="center"/>
    </xf>
    <xf numFmtId="0" fontId="11" fillId="0" borderId="0" xfId="0" applyFont="1"/>
    <xf numFmtId="0" fontId="11" fillId="7" borderId="61" xfId="0" applyFont="1" applyFill="1" applyBorder="1" applyAlignment="1">
      <alignment horizontal="center"/>
    </xf>
    <xf numFmtId="0" fontId="14" fillId="7" borderId="59" xfId="0" applyFont="1" applyFill="1" applyBorder="1" applyAlignment="1">
      <alignment horizontal="center"/>
    </xf>
    <xf numFmtId="0" fontId="11" fillId="7" borderId="59" xfId="0" applyFont="1" applyFill="1" applyBorder="1" applyAlignment="1">
      <alignment horizontal="center"/>
    </xf>
    <xf numFmtId="0" fontId="12" fillId="9" borderId="61" xfId="0" applyFont="1" applyFill="1" applyBorder="1" applyAlignment="1">
      <alignment horizontal="center"/>
    </xf>
    <xf numFmtId="0" fontId="12" fillId="9" borderId="59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11" fillId="11" borderId="59" xfId="0" applyFont="1" applyFill="1" applyBorder="1" applyAlignment="1">
      <alignment horizontal="center"/>
    </xf>
    <xf numFmtId="0" fontId="11" fillId="11" borderId="60" xfId="0" applyFont="1" applyFill="1" applyBorder="1" applyAlignment="1">
      <alignment horizontal="center"/>
    </xf>
    <xf numFmtId="0" fontId="11" fillId="11" borderId="61" xfId="0" applyFont="1" applyFill="1" applyBorder="1" applyAlignment="1">
      <alignment horizontal="center"/>
    </xf>
    <xf numFmtId="0" fontId="11" fillId="9" borderId="59" xfId="0" applyFont="1" applyFill="1" applyBorder="1"/>
    <xf numFmtId="0" fontId="12" fillId="4" borderId="63" xfId="0" applyFont="1" applyFill="1" applyBorder="1" applyAlignment="1">
      <alignment horizontal="center"/>
    </xf>
    <xf numFmtId="0" fontId="11" fillId="0" borderId="64" xfId="0" applyFont="1" applyBorder="1"/>
    <xf numFmtId="0" fontId="11" fillId="0" borderId="65" xfId="0" applyFont="1" applyBorder="1"/>
    <xf numFmtId="0" fontId="11" fillId="9" borderId="60" xfId="0" applyFont="1" applyFill="1" applyBorder="1"/>
    <xf numFmtId="0" fontId="11" fillId="11" borderId="64" xfId="0" applyFont="1" applyFill="1" applyBorder="1" applyAlignment="1">
      <alignment horizontal="center"/>
    </xf>
    <xf numFmtId="0" fontId="3" fillId="0" borderId="67" xfId="0" applyFont="1" applyBorder="1" applyAlignment="1">
      <alignment vertical="center"/>
    </xf>
    <xf numFmtId="0" fontId="3" fillId="12" borderId="34" xfId="0" applyFont="1" applyFill="1" applyBorder="1" applyAlignment="1">
      <alignment vertical="center"/>
    </xf>
    <xf numFmtId="0" fontId="16" fillId="12" borderId="68" xfId="0" applyFont="1" applyFill="1" applyBorder="1" applyAlignment="1">
      <alignment horizontal="center" vertical="top"/>
    </xf>
    <xf numFmtId="0" fontId="16" fillId="12" borderId="54" xfId="0" applyFont="1" applyFill="1" applyBorder="1" applyAlignment="1">
      <alignment vertical="center"/>
    </xf>
    <xf numFmtId="0" fontId="3" fillId="12" borderId="66" xfId="0" applyFont="1" applyFill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3" fillId="13" borderId="71" xfId="0" applyFont="1" applyFill="1" applyBorder="1" applyAlignment="1">
      <alignment vertical="center"/>
    </xf>
    <xf numFmtId="0" fontId="3" fillId="3" borderId="72" xfId="0" applyFont="1" applyFill="1" applyBorder="1" applyAlignment="1">
      <alignment horizontal="center" vertical="center"/>
    </xf>
    <xf numFmtId="0" fontId="3" fillId="13" borderId="73" xfId="0" applyFont="1" applyFill="1" applyBorder="1" applyAlignment="1">
      <alignment vertical="center"/>
    </xf>
    <xf numFmtId="0" fontId="0" fillId="14" borderId="0" xfId="0" applyFill="1"/>
    <xf numFmtId="0" fontId="15" fillId="12" borderId="0" xfId="0" applyFont="1" applyFill="1" applyAlignment="1">
      <alignment horizontal="left"/>
    </xf>
    <xf numFmtId="0" fontId="0" fillId="12" borderId="0" xfId="0" applyFill="1"/>
    <xf numFmtId="0" fontId="15" fillId="14" borderId="0" xfId="0" applyFont="1" applyFill="1" applyAlignment="1">
      <alignment horizontal="left"/>
    </xf>
    <xf numFmtId="0" fontId="17" fillId="14" borderId="0" xfId="0" applyFont="1" applyFill="1"/>
    <xf numFmtId="0" fontId="18" fillId="14" borderId="0" xfId="0" applyFont="1" applyFill="1"/>
    <xf numFmtId="0" fontId="19" fillId="14" borderId="0" xfId="0" applyFont="1" applyFill="1"/>
    <xf numFmtId="0" fontId="0" fillId="0" borderId="0" xfId="0" applyBorder="1"/>
    <xf numFmtId="0" fontId="4" fillId="4" borderId="64" xfId="0" applyFont="1" applyFill="1" applyBorder="1" applyAlignment="1">
      <alignment horizontal="center" vertical="center"/>
    </xf>
    <xf numFmtId="14" fontId="3" fillId="5" borderId="74" xfId="0" applyNumberFormat="1" applyFont="1" applyFill="1" applyBorder="1" applyAlignment="1" applyProtection="1">
      <alignment horizontal="center" vertical="center"/>
      <protection locked="0"/>
    </xf>
    <xf numFmtId="0" fontId="4" fillId="5" borderId="76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8" borderId="64" xfId="0" applyFont="1" applyFill="1" applyBorder="1" applyAlignment="1">
      <alignment horizontal="center"/>
    </xf>
    <xf numFmtId="0" fontId="12" fillId="8" borderId="65" xfId="0" applyFont="1" applyFill="1" applyBorder="1" applyAlignment="1">
      <alignment horizontal="center"/>
    </xf>
    <xf numFmtId="0" fontId="11" fillId="11" borderId="77" xfId="0" applyFont="1" applyFill="1" applyBorder="1" applyAlignment="1">
      <alignment horizontal="center"/>
    </xf>
    <xf numFmtId="0" fontId="11" fillId="11" borderId="26" xfId="0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Font="1" applyFill="1"/>
    <xf numFmtId="0" fontId="11" fillId="6" borderId="0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3" fillId="6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4" fillId="6" borderId="51" xfId="0" applyFont="1" applyFill="1" applyBorder="1" applyAlignment="1">
      <alignment horizontal="center" vertical="center"/>
    </xf>
    <xf numFmtId="0" fontId="4" fillId="6" borderId="52" xfId="0" applyFont="1" applyFill="1" applyBorder="1" applyAlignment="1">
      <alignment horizontal="center" vertical="center"/>
    </xf>
    <xf numFmtId="0" fontId="4" fillId="6" borderId="5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6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</cellXfs>
  <cellStyles count="1">
    <cellStyle name="Normal" xfId="0" builtinId="0"/>
  </cellStyles>
  <dxfs count="111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17</xdr:row>
      <xdr:rowOff>57150</xdr:rowOff>
    </xdr:from>
    <xdr:to>
      <xdr:col>10</xdr:col>
      <xdr:colOff>638175</xdr:colOff>
      <xdr:row>31</xdr:row>
      <xdr:rowOff>57149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43350" y="3933825"/>
          <a:ext cx="4314825" cy="2666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P35"/>
  <sheetViews>
    <sheetView showGridLines="0" showRowColHeaders="0" zoomScaleNormal="100" workbookViewId="0">
      <selection activeCell="E10" sqref="E10"/>
    </sheetView>
  </sheetViews>
  <sheetFormatPr baseColWidth="10" defaultColWidth="11.42578125" defaultRowHeight="15"/>
  <cols>
    <col min="13" max="13" width="3.42578125" customWidth="1"/>
    <col min="16" max="16" width="24.5703125" customWidth="1"/>
  </cols>
  <sheetData>
    <row r="1" spans="1:16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6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</row>
    <row r="3" spans="1:16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</row>
    <row r="4" spans="1:16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</row>
    <row r="5" spans="1:16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16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</row>
    <row r="7" spans="1:16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</row>
    <row r="8" spans="1:16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</row>
    <row r="9" spans="1:16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</row>
    <row r="10" spans="1:16" ht="51">
      <c r="A10" s="101"/>
      <c r="B10" s="101"/>
      <c r="C10" s="101" t="s">
        <v>49</v>
      </c>
      <c r="D10" s="104" t="s">
        <v>50</v>
      </c>
      <c r="E10" s="102"/>
      <c r="F10" s="102"/>
      <c r="G10" s="102"/>
      <c r="H10" s="102"/>
      <c r="I10" s="102"/>
      <c r="J10" s="102"/>
      <c r="K10" s="102"/>
      <c r="L10" s="102"/>
      <c r="M10" s="103"/>
      <c r="N10" s="101"/>
      <c r="O10" s="101"/>
      <c r="P10" s="101"/>
    </row>
    <row r="11" spans="1:16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</row>
    <row r="12" spans="1:16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</row>
    <row r="13" spans="1:16">
      <c r="A13" s="101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</row>
    <row r="14" spans="1:16">
      <c r="A14" s="101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</row>
    <row r="15" spans="1:16" ht="29.25">
      <c r="A15" s="101"/>
      <c r="B15" s="101"/>
      <c r="C15" s="101"/>
      <c r="D15" s="106" t="s">
        <v>51</v>
      </c>
      <c r="E15" s="106"/>
      <c r="F15" s="106"/>
      <c r="G15" s="106"/>
      <c r="H15" s="107"/>
      <c r="I15" s="107"/>
      <c r="J15" s="107"/>
      <c r="K15" s="107"/>
      <c r="L15" s="107"/>
      <c r="M15" s="105"/>
      <c r="N15" s="101"/>
      <c r="O15" s="101"/>
      <c r="P15" s="101"/>
    </row>
    <row r="16" spans="1:16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</row>
    <row r="17" spans="1:16">
      <c r="A17" s="101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</row>
    <row r="18" spans="1:16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</row>
    <row r="19" spans="1:16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</row>
    <row r="20" spans="1:16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</row>
    <row r="21" spans="1:16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</row>
    <row r="22" spans="1:16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</row>
    <row r="23" spans="1:16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</row>
    <row r="24" spans="1:16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</row>
    <row r="25" spans="1:16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</row>
    <row r="26" spans="1:16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</row>
    <row r="27" spans="1:16">
      <c r="A27" s="101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</row>
    <row r="28" spans="1:16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</row>
    <row r="29" spans="1:16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</row>
    <row r="30" spans="1:16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</row>
    <row r="31" spans="1:16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</row>
    <row r="32" spans="1:16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</row>
    <row r="33" spans="1:16">
      <c r="A33" s="101"/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</row>
    <row r="34" spans="1:16">
      <c r="A34" s="101"/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</row>
    <row r="35" spans="1:16">
      <c r="A35" s="101"/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W101"/>
  <sheetViews>
    <sheetView showGridLines="0" showRowColHeaders="0" workbookViewId="0">
      <pane ySplit="1" topLeftCell="A2" activePane="bottomLeft" state="frozen"/>
      <selection pane="bottomLeft" activeCell="C3" sqref="C3"/>
    </sheetView>
  </sheetViews>
  <sheetFormatPr baseColWidth="10" defaultColWidth="11.42578125" defaultRowHeight="21"/>
  <cols>
    <col min="1" max="1" width="42" customWidth="1"/>
    <col min="2" max="2" width="30.5703125" style="60" customWidth="1"/>
    <col min="3" max="3" width="58.140625" style="71" customWidth="1"/>
    <col min="4" max="257" width="11.42578125" style="2"/>
  </cols>
  <sheetData>
    <row r="1" spans="1:4" ht="21.75" thickBot="1">
      <c r="A1" s="108"/>
      <c r="B1" s="109" t="s">
        <v>14</v>
      </c>
      <c r="C1" s="112" t="s">
        <v>0</v>
      </c>
      <c r="D1" s="113"/>
    </row>
    <row r="2" spans="1:4">
      <c r="A2" s="108"/>
      <c r="B2" s="57">
        <v>1</v>
      </c>
      <c r="C2" s="68" t="s">
        <v>56</v>
      </c>
    </row>
    <row r="3" spans="1:4">
      <c r="A3" s="108"/>
      <c r="B3" s="58">
        <v>2</v>
      </c>
      <c r="C3" s="69" t="s">
        <v>16</v>
      </c>
    </row>
    <row r="4" spans="1:4">
      <c r="A4" s="108"/>
      <c r="B4" s="58">
        <v>3</v>
      </c>
      <c r="C4" s="69" t="s">
        <v>40</v>
      </c>
    </row>
    <row r="5" spans="1:4">
      <c r="A5" s="108"/>
      <c r="B5" s="58">
        <v>4</v>
      </c>
      <c r="C5" s="69" t="s">
        <v>17</v>
      </c>
    </row>
    <row r="6" spans="1:4">
      <c r="B6" s="58">
        <v>5</v>
      </c>
      <c r="C6" s="69" t="s">
        <v>18</v>
      </c>
    </row>
    <row r="7" spans="1:4">
      <c r="B7" s="58">
        <v>6</v>
      </c>
      <c r="C7" s="69" t="s">
        <v>42</v>
      </c>
    </row>
    <row r="8" spans="1:4">
      <c r="B8" s="58">
        <v>7</v>
      </c>
      <c r="C8" s="69" t="s">
        <v>19</v>
      </c>
    </row>
    <row r="9" spans="1:4">
      <c r="B9" s="58">
        <v>8</v>
      </c>
      <c r="C9" s="69" t="s">
        <v>20</v>
      </c>
    </row>
    <row r="10" spans="1:4">
      <c r="B10" s="58">
        <v>9</v>
      </c>
      <c r="C10" s="69" t="s">
        <v>21</v>
      </c>
    </row>
    <row r="11" spans="1:4">
      <c r="B11" s="58">
        <v>10</v>
      </c>
      <c r="C11" s="69" t="s">
        <v>22</v>
      </c>
    </row>
    <row r="12" spans="1:4">
      <c r="B12" s="58">
        <v>11</v>
      </c>
      <c r="C12" s="69" t="s">
        <v>23</v>
      </c>
    </row>
    <row r="13" spans="1:4">
      <c r="B13" s="58">
        <v>12</v>
      </c>
      <c r="C13" s="69" t="s">
        <v>24</v>
      </c>
    </row>
    <row r="14" spans="1:4">
      <c r="B14" s="58">
        <v>13</v>
      </c>
      <c r="C14" s="69" t="s">
        <v>25</v>
      </c>
    </row>
    <row r="15" spans="1:4">
      <c r="B15" s="58">
        <v>14</v>
      </c>
      <c r="C15" s="69" t="s">
        <v>26</v>
      </c>
    </row>
    <row r="16" spans="1:4">
      <c r="B16" s="58">
        <v>15</v>
      </c>
      <c r="C16" s="69" t="s">
        <v>27</v>
      </c>
    </row>
    <row r="17" spans="2:3">
      <c r="B17" s="58">
        <v>16</v>
      </c>
      <c r="C17" s="69" t="s">
        <v>28</v>
      </c>
    </row>
    <row r="18" spans="2:3">
      <c r="B18" s="58">
        <v>17</v>
      </c>
      <c r="C18" s="69" t="s">
        <v>29</v>
      </c>
    </row>
    <row r="19" spans="2:3">
      <c r="B19" s="58">
        <v>18</v>
      </c>
      <c r="C19" s="69" t="s">
        <v>30</v>
      </c>
    </row>
    <row r="20" spans="2:3">
      <c r="B20" s="58">
        <v>19</v>
      </c>
      <c r="C20" s="69" t="s">
        <v>39</v>
      </c>
    </row>
    <row r="21" spans="2:3">
      <c r="B21" s="58">
        <v>20</v>
      </c>
      <c r="C21" s="69" t="s">
        <v>31</v>
      </c>
    </row>
    <row r="22" spans="2:3">
      <c r="B22" s="58">
        <v>21</v>
      </c>
      <c r="C22" s="69" t="s">
        <v>32</v>
      </c>
    </row>
    <row r="23" spans="2:3">
      <c r="B23" s="58">
        <v>22</v>
      </c>
      <c r="C23" s="69" t="s">
        <v>33</v>
      </c>
    </row>
    <row r="24" spans="2:3">
      <c r="B24" s="58">
        <v>23</v>
      </c>
      <c r="C24" s="69" t="s">
        <v>34</v>
      </c>
    </row>
    <row r="25" spans="2:3">
      <c r="B25" s="58">
        <v>24</v>
      </c>
      <c r="C25" s="69" t="s">
        <v>35</v>
      </c>
    </row>
    <row r="26" spans="2:3">
      <c r="B26" s="58">
        <v>25</v>
      </c>
      <c r="C26" s="69" t="s">
        <v>36</v>
      </c>
    </row>
    <row r="27" spans="2:3">
      <c r="B27" s="58">
        <v>26</v>
      </c>
      <c r="C27" s="69" t="s">
        <v>37</v>
      </c>
    </row>
    <row r="28" spans="2:3">
      <c r="B28" s="58">
        <v>27</v>
      </c>
      <c r="C28" s="69" t="s">
        <v>41</v>
      </c>
    </row>
    <row r="29" spans="2:3">
      <c r="B29" s="58">
        <v>28</v>
      </c>
      <c r="C29" s="69" t="s">
        <v>38</v>
      </c>
    </row>
    <row r="30" spans="2:3">
      <c r="B30" s="58">
        <v>29</v>
      </c>
      <c r="C30" s="69"/>
    </row>
    <row r="31" spans="2:3">
      <c r="B31" s="58">
        <v>30</v>
      </c>
      <c r="C31" s="69"/>
    </row>
    <row r="32" spans="2:3">
      <c r="B32" s="58">
        <v>31</v>
      </c>
      <c r="C32" s="69"/>
    </row>
    <row r="33" spans="2:3">
      <c r="B33" s="58">
        <v>32</v>
      </c>
      <c r="C33" s="69"/>
    </row>
    <row r="34" spans="2:3">
      <c r="B34" s="58">
        <v>33</v>
      </c>
      <c r="C34" s="69"/>
    </row>
    <row r="35" spans="2:3">
      <c r="B35" s="58">
        <v>34</v>
      </c>
      <c r="C35" s="69"/>
    </row>
    <row r="36" spans="2:3">
      <c r="B36" s="58">
        <v>35</v>
      </c>
      <c r="C36" s="69"/>
    </row>
    <row r="37" spans="2:3">
      <c r="B37" s="58">
        <v>36</v>
      </c>
      <c r="C37" s="69"/>
    </row>
    <row r="38" spans="2:3">
      <c r="B38" s="58">
        <v>37</v>
      </c>
      <c r="C38" s="69"/>
    </row>
    <row r="39" spans="2:3">
      <c r="B39" s="58">
        <v>38</v>
      </c>
      <c r="C39" s="69"/>
    </row>
    <row r="40" spans="2:3">
      <c r="B40" s="58">
        <v>39</v>
      </c>
      <c r="C40" s="69"/>
    </row>
    <row r="41" spans="2:3">
      <c r="B41" s="58">
        <v>40</v>
      </c>
      <c r="C41" s="69"/>
    </row>
    <row r="42" spans="2:3">
      <c r="B42" s="58">
        <v>41</v>
      </c>
      <c r="C42" s="69"/>
    </row>
    <row r="43" spans="2:3">
      <c r="B43" s="58">
        <v>42</v>
      </c>
      <c r="C43" s="69"/>
    </row>
    <row r="44" spans="2:3">
      <c r="B44" s="58">
        <v>43</v>
      </c>
      <c r="C44" s="69"/>
    </row>
    <row r="45" spans="2:3">
      <c r="B45" s="58">
        <v>44</v>
      </c>
      <c r="C45" s="69"/>
    </row>
    <row r="46" spans="2:3">
      <c r="B46" s="58">
        <v>45</v>
      </c>
      <c r="C46" s="69"/>
    </row>
    <row r="47" spans="2:3">
      <c r="B47" s="58">
        <v>46</v>
      </c>
      <c r="C47" s="69"/>
    </row>
    <row r="48" spans="2:3">
      <c r="B48" s="58">
        <v>47</v>
      </c>
      <c r="C48" s="69"/>
    </row>
    <row r="49" spans="2:3">
      <c r="B49" s="58">
        <v>48</v>
      </c>
      <c r="C49" s="69"/>
    </row>
    <row r="50" spans="2:3">
      <c r="B50" s="58">
        <v>49</v>
      </c>
      <c r="C50" s="69"/>
    </row>
    <row r="51" spans="2:3">
      <c r="B51" s="58">
        <v>50</v>
      </c>
      <c r="C51" s="69"/>
    </row>
    <row r="52" spans="2:3">
      <c r="B52" s="58">
        <v>51</v>
      </c>
      <c r="C52" s="69"/>
    </row>
    <row r="53" spans="2:3">
      <c r="B53" s="58">
        <v>52</v>
      </c>
      <c r="C53" s="69"/>
    </row>
    <row r="54" spans="2:3">
      <c r="B54" s="58">
        <v>53</v>
      </c>
      <c r="C54" s="69"/>
    </row>
    <row r="55" spans="2:3">
      <c r="B55" s="58">
        <v>54</v>
      </c>
      <c r="C55" s="69"/>
    </row>
    <row r="56" spans="2:3">
      <c r="B56" s="58">
        <v>55</v>
      </c>
      <c r="C56" s="69"/>
    </row>
    <row r="57" spans="2:3">
      <c r="B57" s="58">
        <v>56</v>
      </c>
      <c r="C57" s="69"/>
    </row>
    <row r="58" spans="2:3">
      <c r="B58" s="58">
        <v>57</v>
      </c>
      <c r="C58" s="69"/>
    </row>
    <row r="59" spans="2:3">
      <c r="B59" s="58">
        <v>58</v>
      </c>
      <c r="C59" s="69"/>
    </row>
    <row r="60" spans="2:3">
      <c r="B60" s="58">
        <v>59</v>
      </c>
      <c r="C60" s="69"/>
    </row>
    <row r="61" spans="2:3">
      <c r="B61" s="58">
        <v>60</v>
      </c>
      <c r="C61" s="69"/>
    </row>
    <row r="62" spans="2:3">
      <c r="B62" s="58">
        <v>61</v>
      </c>
      <c r="C62" s="69"/>
    </row>
    <row r="63" spans="2:3">
      <c r="B63" s="58">
        <v>62</v>
      </c>
      <c r="C63" s="69"/>
    </row>
    <row r="64" spans="2:3">
      <c r="B64" s="58">
        <v>63</v>
      </c>
      <c r="C64" s="69"/>
    </row>
    <row r="65" spans="2:3">
      <c r="B65" s="58">
        <v>64</v>
      </c>
      <c r="C65" s="69"/>
    </row>
    <row r="66" spans="2:3">
      <c r="B66" s="58">
        <v>65</v>
      </c>
      <c r="C66" s="69"/>
    </row>
    <row r="67" spans="2:3">
      <c r="B67" s="58">
        <v>66</v>
      </c>
      <c r="C67" s="69"/>
    </row>
    <row r="68" spans="2:3">
      <c r="B68" s="58">
        <v>67</v>
      </c>
      <c r="C68" s="69"/>
    </row>
    <row r="69" spans="2:3">
      <c r="B69" s="58">
        <v>68</v>
      </c>
      <c r="C69" s="69"/>
    </row>
    <row r="70" spans="2:3">
      <c r="B70" s="58">
        <v>69</v>
      </c>
      <c r="C70" s="69"/>
    </row>
    <row r="71" spans="2:3">
      <c r="B71" s="58">
        <v>70</v>
      </c>
      <c r="C71" s="69"/>
    </row>
    <row r="72" spans="2:3">
      <c r="B72" s="58">
        <v>71</v>
      </c>
      <c r="C72" s="69"/>
    </row>
    <row r="73" spans="2:3">
      <c r="B73" s="58">
        <v>72</v>
      </c>
      <c r="C73" s="69"/>
    </row>
    <row r="74" spans="2:3">
      <c r="B74" s="58">
        <v>73</v>
      </c>
      <c r="C74" s="69"/>
    </row>
    <row r="75" spans="2:3">
      <c r="B75" s="58">
        <v>74</v>
      </c>
      <c r="C75" s="69"/>
    </row>
    <row r="76" spans="2:3">
      <c r="B76" s="58">
        <v>75</v>
      </c>
      <c r="C76" s="69"/>
    </row>
    <row r="77" spans="2:3">
      <c r="B77" s="58">
        <v>76</v>
      </c>
      <c r="C77" s="69"/>
    </row>
    <row r="78" spans="2:3">
      <c r="B78" s="58">
        <v>77</v>
      </c>
      <c r="C78" s="69"/>
    </row>
    <row r="79" spans="2:3">
      <c r="B79" s="58">
        <v>78</v>
      </c>
      <c r="C79" s="69"/>
    </row>
    <row r="80" spans="2:3">
      <c r="B80" s="58">
        <v>79</v>
      </c>
      <c r="C80" s="69"/>
    </row>
    <row r="81" spans="2:3">
      <c r="B81" s="58">
        <v>80</v>
      </c>
      <c r="C81" s="69"/>
    </row>
    <row r="82" spans="2:3">
      <c r="B82" s="58">
        <v>81</v>
      </c>
      <c r="C82" s="69"/>
    </row>
    <row r="83" spans="2:3">
      <c r="B83" s="58">
        <v>82</v>
      </c>
      <c r="C83" s="69"/>
    </row>
    <row r="84" spans="2:3">
      <c r="B84" s="58">
        <v>83</v>
      </c>
      <c r="C84" s="69"/>
    </row>
    <row r="85" spans="2:3">
      <c r="B85" s="58">
        <v>84</v>
      </c>
      <c r="C85" s="69"/>
    </row>
    <row r="86" spans="2:3">
      <c r="B86" s="58">
        <v>85</v>
      </c>
      <c r="C86" s="69"/>
    </row>
    <row r="87" spans="2:3">
      <c r="B87" s="58">
        <v>86</v>
      </c>
      <c r="C87" s="69"/>
    </row>
    <row r="88" spans="2:3">
      <c r="B88" s="58">
        <v>87</v>
      </c>
      <c r="C88" s="69"/>
    </row>
    <row r="89" spans="2:3">
      <c r="B89" s="58">
        <v>88</v>
      </c>
      <c r="C89" s="69"/>
    </row>
    <row r="90" spans="2:3">
      <c r="B90" s="58">
        <v>89</v>
      </c>
      <c r="C90" s="69"/>
    </row>
    <row r="91" spans="2:3">
      <c r="B91" s="58">
        <v>90</v>
      </c>
      <c r="C91" s="69"/>
    </row>
    <row r="92" spans="2:3">
      <c r="B92" s="58">
        <v>91</v>
      </c>
      <c r="C92" s="69"/>
    </row>
    <row r="93" spans="2:3">
      <c r="B93" s="58">
        <v>92</v>
      </c>
      <c r="C93" s="69"/>
    </row>
    <row r="94" spans="2:3">
      <c r="B94" s="58">
        <v>93</v>
      </c>
      <c r="C94" s="69"/>
    </row>
    <row r="95" spans="2:3">
      <c r="B95" s="58">
        <v>94</v>
      </c>
      <c r="C95" s="69"/>
    </row>
    <row r="96" spans="2:3">
      <c r="B96" s="58">
        <v>95</v>
      </c>
      <c r="C96" s="69"/>
    </row>
    <row r="97" spans="2:3">
      <c r="B97" s="58">
        <v>96</v>
      </c>
      <c r="C97" s="69"/>
    </row>
    <row r="98" spans="2:3">
      <c r="B98" s="58">
        <v>97</v>
      </c>
      <c r="C98" s="69"/>
    </row>
    <row r="99" spans="2:3">
      <c r="B99" s="58">
        <v>98</v>
      </c>
      <c r="C99" s="69"/>
    </row>
    <row r="100" spans="2:3">
      <c r="B100" s="58">
        <v>99</v>
      </c>
      <c r="C100" s="69"/>
    </row>
    <row r="101" spans="2:3" ht="21.75" thickBot="1">
      <c r="B101" s="59">
        <v>100</v>
      </c>
      <c r="C101" s="7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3:IU108"/>
  <sheetViews>
    <sheetView showGridLines="0" tabSelected="1" topLeftCell="P1" zoomScaleNormal="100" workbookViewId="0">
      <pane ySplit="8" topLeftCell="A9" activePane="bottomLeft" state="frozen"/>
      <selection activeCell="B1" sqref="B1"/>
      <selection pane="bottomLeft" activeCell="AF9" sqref="AF9"/>
    </sheetView>
  </sheetViews>
  <sheetFormatPr baseColWidth="10" defaultColWidth="11.42578125" defaultRowHeight="1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" style="2" bestFit="1" customWidth="1"/>
    <col min="13" max="14" width="6.7109375" style="2" customWidth="1"/>
    <col min="15" max="15" width="4.7109375" style="2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customWidth="1"/>
    <col min="22" max="22" width="3.7109375" style="2" customWidth="1"/>
    <col min="23" max="23" width="14" style="2" customWidth="1"/>
    <col min="24" max="25" width="7.7109375" style="4" customWidth="1"/>
    <col min="26" max="26" width="8.85546875" style="4" customWidth="1"/>
    <col min="27" max="27" width="11.28515625" style="5" customWidth="1"/>
    <col min="28" max="28" width="0.85546875" style="34" hidden="1" customWidth="1"/>
    <col min="29" max="29" width="0.140625" style="5" hidden="1" customWidth="1"/>
    <col min="30" max="30" width="11.42578125" style="2"/>
    <col min="31" max="31" width="11.42578125" style="5"/>
    <col min="32" max="32" width="16.140625" style="2" bestFit="1" customWidth="1"/>
    <col min="33" max="41" width="11.42578125" style="2"/>
    <col min="42" max="255" width="11.42578125" style="1"/>
  </cols>
  <sheetData>
    <row r="3" spans="2:32" ht="18.75"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3"/>
    </row>
    <row r="4" spans="2:32" ht="15.75" thickBot="1"/>
    <row r="5" spans="2:32" ht="15.75" thickBot="1">
      <c r="C5" s="111"/>
      <c r="D5" s="132" t="s">
        <v>9</v>
      </c>
      <c r="E5" s="132"/>
      <c r="F5" s="133"/>
      <c r="G5" s="142" t="s">
        <v>10</v>
      </c>
      <c r="H5" s="132"/>
      <c r="I5" s="133"/>
      <c r="J5" s="142" t="s">
        <v>11</v>
      </c>
      <c r="K5" s="132"/>
      <c r="L5" s="133"/>
      <c r="M5" s="142" t="s">
        <v>12</v>
      </c>
      <c r="N5" s="132"/>
      <c r="O5" s="133"/>
      <c r="P5" s="136" t="s">
        <v>13</v>
      </c>
      <c r="Q5" s="137"/>
      <c r="R5" s="137"/>
      <c r="S5" s="138"/>
    </row>
    <row r="6" spans="2:32" ht="15.75" customHeight="1" thickBot="1">
      <c r="C6" s="110"/>
      <c r="D6" s="134"/>
      <c r="E6" s="134"/>
      <c r="F6" s="135"/>
      <c r="G6" s="143"/>
      <c r="H6" s="134"/>
      <c r="I6" s="135"/>
      <c r="J6" s="143"/>
      <c r="K6" s="134"/>
      <c r="L6" s="135"/>
      <c r="M6" s="143"/>
      <c r="N6" s="134"/>
      <c r="O6" s="135"/>
      <c r="P6" s="139"/>
      <c r="Q6" s="140"/>
      <c r="R6" s="140"/>
      <c r="S6" s="141"/>
      <c r="W6" s="144" t="s">
        <v>0</v>
      </c>
      <c r="X6" s="147" t="s">
        <v>4</v>
      </c>
      <c r="Y6" s="148"/>
      <c r="Z6" s="151" t="s">
        <v>7</v>
      </c>
      <c r="AA6" s="129" t="s">
        <v>8</v>
      </c>
      <c r="AB6" s="126"/>
      <c r="AC6" s="123" t="s">
        <v>15</v>
      </c>
      <c r="AE6" s="95"/>
      <c r="AF6" s="92"/>
    </row>
    <row r="7" spans="2:32" ht="19.5" thickBot="1">
      <c r="C7" s="157" t="s">
        <v>0</v>
      </c>
      <c r="D7" s="24" t="s">
        <v>1</v>
      </c>
      <c r="E7" s="28" t="s">
        <v>2</v>
      </c>
      <c r="F7" s="154" t="s">
        <v>3</v>
      </c>
      <c r="G7" s="27" t="s">
        <v>1</v>
      </c>
      <c r="H7" s="28" t="s">
        <v>2</v>
      </c>
      <c r="I7" s="154" t="s">
        <v>3</v>
      </c>
      <c r="J7" s="24" t="s">
        <v>1</v>
      </c>
      <c r="K7" s="28" t="s">
        <v>2</v>
      </c>
      <c r="L7" s="154" t="s">
        <v>3</v>
      </c>
      <c r="M7" s="24" t="s">
        <v>1</v>
      </c>
      <c r="N7" s="28" t="s">
        <v>2</v>
      </c>
      <c r="O7" s="154" t="s">
        <v>3</v>
      </c>
      <c r="P7" s="159" t="s">
        <v>4</v>
      </c>
      <c r="Q7" s="160"/>
      <c r="R7" s="161" t="s">
        <v>7</v>
      </c>
      <c r="S7" s="163" t="s">
        <v>8</v>
      </c>
      <c r="W7" s="145"/>
      <c r="X7" s="149"/>
      <c r="Y7" s="150"/>
      <c r="Z7" s="152"/>
      <c r="AA7" s="130"/>
      <c r="AB7" s="127"/>
      <c r="AC7" s="124"/>
      <c r="AE7" s="93" t="s">
        <v>48</v>
      </c>
      <c r="AF7" s="94"/>
    </row>
    <row r="8" spans="2:32" ht="15.75" thickBot="1">
      <c r="C8" s="158"/>
      <c r="D8" s="25" t="s">
        <v>5</v>
      </c>
      <c r="E8" s="29" t="s">
        <v>6</v>
      </c>
      <c r="F8" s="155"/>
      <c r="G8" s="26" t="s">
        <v>5</v>
      </c>
      <c r="H8" s="30" t="s">
        <v>6</v>
      </c>
      <c r="I8" s="155"/>
      <c r="J8" s="25" t="s">
        <v>5</v>
      </c>
      <c r="K8" s="30" t="s">
        <v>6</v>
      </c>
      <c r="L8" s="155"/>
      <c r="M8" s="25" t="s">
        <v>5</v>
      </c>
      <c r="N8" s="29" t="s">
        <v>6</v>
      </c>
      <c r="O8" s="155"/>
      <c r="P8" s="16" t="s">
        <v>5</v>
      </c>
      <c r="Q8" s="20" t="s">
        <v>6</v>
      </c>
      <c r="R8" s="162"/>
      <c r="S8" s="164"/>
      <c r="W8" s="146"/>
      <c r="X8" s="44" t="s">
        <v>5</v>
      </c>
      <c r="Y8" s="48" t="s">
        <v>6</v>
      </c>
      <c r="Z8" s="153"/>
      <c r="AA8" s="131"/>
      <c r="AB8" s="128"/>
      <c r="AC8" s="125"/>
      <c r="AE8" s="96"/>
      <c r="AF8" s="91"/>
    </row>
    <row r="9" spans="2:32" ht="15.75" thickTop="1">
      <c r="B9" s="2">
        <v>1</v>
      </c>
      <c r="C9" s="13" t="str">
        <f>IF(Equipes!C2="","",VLOOKUP(B9,Equipes,2,FALSE))</f>
        <v>Amiot</v>
      </c>
      <c r="D9" s="55">
        <f>SUMPRODUCT((tirage1!$C$5:$E$100=résultats!$C9)*tirage1!$F$5:$F$100)+SUMPRODUCT((tirage1!$I$5:$K$100=résultats!$C9)*tirage1!$L$5:$L$100)</f>
        <v>5</v>
      </c>
      <c r="E9" s="56">
        <f>SUMPRODUCT((tirage1!$C$5:$E$100=résultats!$C9)*tirage1!$L$5:$L$100)+SUMPRODUCT((tirage1!$I$5:$K$100=résultats!$C9)*tirage1!$F$5:$F$100)</f>
        <v>13</v>
      </c>
      <c r="F9" s="31">
        <f>IF(AND(D9&gt;12,D9&gt;E9),1,0)</f>
        <v>0</v>
      </c>
      <c r="G9" s="55">
        <f>SUMPRODUCT((tirage2!$C$5:$E$100=résultats!$C9)*tirage2!$F$5:$F$100)+SUMPRODUCT((tirage2!$I$5:$K$100=résultats!$C9)*tirage2!$L$5:$L$100)</f>
        <v>1</v>
      </c>
      <c r="H9" s="56">
        <f>SUMPRODUCT((tirage2!$C$5:$E$100=résultats!$C9)*tirage2!$L$5:$L$100)+SUMPRODUCT((tirage2!$I$5:$K$100=résultats!$C9)*tirage2!$F$5:$F$100)</f>
        <v>13</v>
      </c>
      <c r="I9" s="31">
        <f>IF(AND(G9&gt;12,G9&gt;H9),1,0)</f>
        <v>0</v>
      </c>
      <c r="J9" s="55">
        <f>SUMPRODUCT((tirage3!$C$5:$E$100=résultats!$C9)*tirage3!$F$5:$F$100)+SUMPRODUCT((tirage3!$I$5:$K$100=résultats!$C9)*tirage3!$L$5:$L$100)</f>
        <v>0</v>
      </c>
      <c r="K9" s="56">
        <f>SUMPRODUCT((tirage3!$C$5:$E$100=résultats!$C9)*tirage3!$L$5:$L$100)+SUMPRODUCT((tirage3!$I$5:$K$100=résultats!$C9)*tirage3!$F$5:$F$100)</f>
        <v>0</v>
      </c>
      <c r="L9" s="31">
        <f>IF(AND(J9&gt;12,J9&gt;K9),1,0)</f>
        <v>0</v>
      </c>
      <c r="M9" s="55">
        <f>SUMPRODUCT((tirage4!$C$5:$E$100=résultats!$C9)*tirage4!$F$5:$F$100)+SUMPRODUCT((tirage4!$I$5:$K$100=résultats!$C9)*tirage4!$L$5:$L$100)</f>
        <v>0</v>
      </c>
      <c r="N9" s="56">
        <f>SUMPRODUCT((tirage4!$C$5:$E$100=résultats!$C9)*tirage4!$L$5:$L$100)+SUMPRODUCT((tirage4!$I$5:$K$100=résultats!$C9)*tirage4!$F$5:$F$100)</f>
        <v>0</v>
      </c>
      <c r="O9" s="31">
        <f>IF(AND(M9&gt;12,M9&gt;N9),1,0)</f>
        <v>0</v>
      </c>
      <c r="P9" s="14">
        <f>SUM(D9,G9,J9,M9)</f>
        <v>6</v>
      </c>
      <c r="Q9" s="21">
        <f>SUM(E9,H9,K9,N9)</f>
        <v>26</v>
      </c>
      <c r="R9" s="17">
        <f>SUM(F9,I9,L9,O9)</f>
        <v>0</v>
      </c>
      <c r="S9" s="15">
        <f>P9-Q9</f>
        <v>-20</v>
      </c>
      <c r="V9" s="2">
        <f>B9</f>
        <v>1</v>
      </c>
      <c r="W9" s="40" t="str">
        <f t="shared" ref="W9:W40" si="0">IF(C9="","",VLOOKUP(V9,Parties,2,FALSE))</f>
        <v>Amiot</v>
      </c>
      <c r="X9" s="41">
        <f t="shared" ref="X9:X40" si="1">IFERROR(VLOOKUP(V9,Parties,15,0),"")</f>
        <v>6</v>
      </c>
      <c r="Y9" s="49">
        <f t="shared" ref="Y9:Y40" si="2">IFERROR(VLOOKUP(V9,Parties,16,0),"")</f>
        <v>26</v>
      </c>
      <c r="Z9" s="45">
        <f t="shared" ref="Z9:Z40" si="3">IFERROR(VLOOKUP(V9,Parties,17,0),"")</f>
        <v>0</v>
      </c>
      <c r="AA9" s="42">
        <f t="shared" ref="AA9:AA40" si="4">IFERROR(VLOOKUP(V9,Parties,18,0),"")</f>
        <v>-20</v>
      </c>
      <c r="AB9" s="43">
        <f>X9*1000+AA9</f>
        <v>5980</v>
      </c>
      <c r="AC9" s="52"/>
      <c r="AE9" s="97">
        <v>1</v>
      </c>
      <c r="AF9" s="98" t="str">
        <f>INDEX($W$9:$W$108,MATCH(ROW(A1),$AC$9:$AC$108,0))</f>
        <v>Bouty   michelle</v>
      </c>
    </row>
    <row r="10" spans="2:32">
      <c r="B10" s="2">
        <v>2</v>
      </c>
      <c r="C10" s="13" t="str">
        <f>IF(Equipes!C3="","",VLOOKUP(B10,Equipes,2,FALSE))</f>
        <v>Bay Rémy</v>
      </c>
      <c r="D10" s="55">
        <f>SUMPRODUCT((tirage1!$C$5:$E$100=résultats!$C10)*tirage1!$F$5:$F$100)+SUMPRODUCT((tirage1!$I$5:$K$100=résultats!$C10)*tirage1!$L$5:$L$100)</f>
        <v>13</v>
      </c>
      <c r="E10" s="56">
        <f>SUMPRODUCT((tirage1!$C$5:$E$100=résultats!$C10)*tirage1!$L$5:$L$100)+SUMPRODUCT((tirage1!$I$5:$K$100=résultats!$C10)*tirage1!$F$5:$F$100)</f>
        <v>1</v>
      </c>
      <c r="F10" s="32">
        <f t="shared" ref="F10:F73" si="5">IF(AND(D10&gt;12,D10&gt;E10),1,0)</f>
        <v>1</v>
      </c>
      <c r="G10" s="55">
        <f>SUMPRODUCT((tirage2!$C$5:$E$100=résultats!$C10)*tirage2!$F$5:$F$100)+SUMPRODUCT((tirage2!$I$5:$K$100=résultats!$C10)*tirage2!$L$5:$L$100)</f>
        <v>13</v>
      </c>
      <c r="H10" s="56">
        <f>SUMPRODUCT((tirage2!$C$5:$E$100=résultats!$C10)*tirage2!$L$5:$L$100)+SUMPRODUCT((tirage2!$I$5:$K$100=résultats!$C10)*tirage2!$F$5:$F$100)</f>
        <v>1</v>
      </c>
      <c r="I10" s="32">
        <f t="shared" ref="I10:I73" si="6">IF(AND(G10&gt;12,G10&gt;H10),1,0)</f>
        <v>1</v>
      </c>
      <c r="J10" s="55">
        <f>SUMPRODUCT((tirage3!$C$5:$E$100=résultats!$C10)*tirage3!$F$5:$F$100)+SUMPRODUCT((tirage3!$I$5:$K$100=résultats!$C10)*tirage3!$L$5:$L$100)</f>
        <v>0</v>
      </c>
      <c r="K10" s="56">
        <f>SUMPRODUCT((tirage3!$C$5:$E$100=résultats!$C10)*tirage3!$L$5:$L$100)+SUMPRODUCT((tirage3!$I$5:$K$100=résultats!$C10)*tirage3!$F$5:$F$100)</f>
        <v>0</v>
      </c>
      <c r="L10" s="32">
        <f t="shared" ref="L10:L73" si="7">IF(AND(J10&gt;12,J10&gt;K10),1,0)</f>
        <v>0</v>
      </c>
      <c r="M10" s="55">
        <f>SUMPRODUCT((tirage4!$C$5:$E$100=résultats!$C10)*tirage4!$F$5:$F$100)+SUMPRODUCT((tirage4!$I$5:$K$100=résultats!$C10)*tirage4!$L$5:$L$100)</f>
        <v>0</v>
      </c>
      <c r="N10" s="56">
        <f>SUMPRODUCT((tirage4!$C$5:$E$100=résultats!$C10)*tirage4!$L$5:$L$100)+SUMPRODUCT((tirage4!$I$5:$K$100=résultats!$C10)*tirage4!$F$5:$F$100)</f>
        <v>0</v>
      </c>
      <c r="O10" s="32">
        <f t="shared" ref="O10:O73" si="8">IF(AND(M10&gt;12,M10&gt;N10),1,0)</f>
        <v>0</v>
      </c>
      <c r="P10" s="11">
        <f t="shared" ref="P10:P73" si="9">SUM(D10,G10,J10,M10)</f>
        <v>26</v>
      </c>
      <c r="Q10" s="22">
        <f t="shared" ref="Q10:Q73" si="10">SUM(E10,H10,K10,N10)</f>
        <v>2</v>
      </c>
      <c r="R10" s="18">
        <f t="shared" ref="R10:R73" si="11">SUM(F10,I10,L10,O10)</f>
        <v>2</v>
      </c>
      <c r="S10" s="8">
        <f t="shared" ref="S10:S73" si="12">P10-Q10</f>
        <v>24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26</v>
      </c>
      <c r="Y10" s="50">
        <f t="shared" si="2"/>
        <v>2</v>
      </c>
      <c r="Z10" s="46">
        <f t="shared" si="3"/>
        <v>2</v>
      </c>
      <c r="AA10" s="36">
        <f t="shared" si="4"/>
        <v>24</v>
      </c>
      <c r="AB10" s="35">
        <f t="shared" ref="AB10:AB73" si="14">X10*1000+AA10</f>
        <v>26024</v>
      </c>
      <c r="AC10" s="53"/>
      <c r="AE10" s="97">
        <v>2</v>
      </c>
      <c r="AF10" s="98" t="e">
        <f t="shared" ref="AF10:AF73" si="15">INDEX($W$9:$W$108,MATCH(ROW(A2),$AC$9:$AC$108,0))</f>
        <v>#N/A</v>
      </c>
    </row>
    <row r="11" spans="2:32">
      <c r="B11" s="2">
        <v>3</v>
      </c>
      <c r="C11" s="13" t="str">
        <f>IF(Equipes!C4="","",VLOOKUP(B11,Equipes,2,FALSE))</f>
        <v>Richeteau joel</v>
      </c>
      <c r="D11" s="55">
        <f>SUMPRODUCT((tirage1!$C$5:$E$100=résultats!$C11)*tirage1!$F$5:$F$100)+SUMPRODUCT((tirage1!$I$5:$K$100=résultats!$C11)*tirage1!$L$5:$L$100)</f>
        <v>0</v>
      </c>
      <c r="E11" s="56">
        <f>SUMPRODUCT((tirage1!$C$5:$E$100=résultats!$C11)*tirage1!$L$5:$L$100)+SUMPRODUCT((tirage1!$I$5:$K$100=résultats!$C11)*tirage1!$F$5:$F$100)</f>
        <v>13</v>
      </c>
      <c r="F11" s="32">
        <f t="shared" si="5"/>
        <v>0</v>
      </c>
      <c r="G11" s="55">
        <f>SUMPRODUCT((tirage2!$C$5:$E$100=résultats!$C11)*tirage2!$F$5:$F$100)+SUMPRODUCT((tirage2!$I$5:$K$100=résultats!$C11)*tirage2!$L$5:$L$100)</f>
        <v>6</v>
      </c>
      <c r="H11" s="56">
        <f>SUMPRODUCT((tirage2!$C$5:$E$100=résultats!$C11)*tirage2!$L$5:$L$100)+SUMPRODUCT((tirage2!$I$5:$K$100=résultats!$C11)*tirage2!$F$5:$F$100)</f>
        <v>13</v>
      </c>
      <c r="I11" s="32">
        <f t="shared" si="6"/>
        <v>0</v>
      </c>
      <c r="J11" s="55">
        <f>SUMPRODUCT((tirage3!$C$5:$E$100=résultats!$C11)*tirage3!$F$5:$F$100)+SUMPRODUCT((tirage3!$I$5:$K$100=résultats!$C11)*tirage3!$L$5:$L$100)</f>
        <v>0</v>
      </c>
      <c r="K11" s="56">
        <f>SUMPRODUCT((tirage3!$C$5:$E$100=résultats!$C11)*tirage3!$L$5:$L$100)+SUMPRODUCT((tirage3!$I$5:$K$100=résultats!$C11)*tirage3!$F$5:$F$100)</f>
        <v>0</v>
      </c>
      <c r="L11" s="32">
        <f t="shared" si="7"/>
        <v>0</v>
      </c>
      <c r="M11" s="55">
        <f>SUMPRODUCT((tirage4!$C$5:$E$100=résultats!$C11)*tirage4!$F$5:$F$100)+SUMPRODUCT((tirage4!$I$5:$K$100=résultats!$C11)*tirage4!$L$5:$L$100)</f>
        <v>0</v>
      </c>
      <c r="N11" s="56">
        <f>SUMPRODUCT((tirage4!$C$5:$E$100=résultats!$C11)*tirage4!$L$5:$L$100)+SUMPRODUCT((tirage4!$I$5:$K$100=résultats!$C11)*tirage4!$F$5:$F$100)</f>
        <v>0</v>
      </c>
      <c r="O11" s="32">
        <f t="shared" si="8"/>
        <v>0</v>
      </c>
      <c r="P11" s="11">
        <f t="shared" si="9"/>
        <v>6</v>
      </c>
      <c r="Q11" s="22">
        <f t="shared" si="10"/>
        <v>26</v>
      </c>
      <c r="R11" s="18">
        <f t="shared" si="11"/>
        <v>0</v>
      </c>
      <c r="S11" s="8">
        <f t="shared" si="12"/>
        <v>-20</v>
      </c>
      <c r="V11" s="2">
        <f t="shared" si="13"/>
        <v>3</v>
      </c>
      <c r="W11" s="6" t="str">
        <f t="shared" si="0"/>
        <v>Richeteau joel</v>
      </c>
      <c r="X11" s="7">
        <f t="shared" si="1"/>
        <v>6</v>
      </c>
      <c r="Y11" s="50">
        <f t="shared" si="2"/>
        <v>26</v>
      </c>
      <c r="Z11" s="46">
        <f t="shared" si="3"/>
        <v>0</v>
      </c>
      <c r="AA11" s="36">
        <f t="shared" si="4"/>
        <v>-20</v>
      </c>
      <c r="AB11" s="35">
        <f t="shared" si="14"/>
        <v>5980</v>
      </c>
      <c r="AC11" s="53">
        <f t="shared" ref="AC11:AC73" si="16">IF(AB11=0,"",RANK(AB11,$AB$9:$AB$108,0))</f>
        <v>22</v>
      </c>
      <c r="AE11" s="97">
        <v>3</v>
      </c>
      <c r="AF11" s="98" t="str">
        <f t="shared" si="15"/>
        <v>Hay Nathalie</v>
      </c>
    </row>
    <row r="12" spans="2:32">
      <c r="B12" s="2">
        <v>4</v>
      </c>
      <c r="C12" s="13" t="str">
        <f>IF(Equipes!C5="","",VLOOKUP(B12,Equipes,2,FALSE))</f>
        <v>Marcu olivier</v>
      </c>
      <c r="D12" s="55">
        <f>SUMPRODUCT((tirage1!$C$5:$E$100=résultats!$C12)*tirage1!$F$5:$F$100)+SUMPRODUCT((tirage1!$I$5:$K$100=résultats!$C12)*tirage1!$L$5:$L$100)</f>
        <v>1</v>
      </c>
      <c r="E12" s="56">
        <f>SUMPRODUCT((tirage1!$C$5:$E$100=résultats!$C12)*tirage1!$L$5:$L$100)+SUMPRODUCT((tirage1!$I$5:$K$100=résultats!$C12)*tirage1!$F$5:$F$100)</f>
        <v>13</v>
      </c>
      <c r="F12" s="32">
        <f t="shared" si="5"/>
        <v>0</v>
      </c>
      <c r="G12" s="55">
        <f>SUMPRODUCT((tirage2!$C$5:$E$100=résultats!$C12)*tirage2!$F$5:$F$100)+SUMPRODUCT((tirage2!$I$5:$K$100=résultats!$C12)*tirage2!$L$5:$L$100)</f>
        <v>13</v>
      </c>
      <c r="H12" s="56">
        <f>SUMPRODUCT((tirage2!$C$5:$E$100=résultats!$C12)*tirage2!$L$5:$L$100)+SUMPRODUCT((tirage2!$I$5:$K$100=résultats!$C12)*tirage2!$F$5:$F$100)</f>
        <v>5</v>
      </c>
      <c r="I12" s="32">
        <f t="shared" si="6"/>
        <v>1</v>
      </c>
      <c r="J12" s="55">
        <f>SUMPRODUCT((tirage3!$C$5:$E$100=résultats!$C12)*tirage3!$F$5:$F$100)+SUMPRODUCT((tirage3!$I$5:$K$100=résultats!$C12)*tirage3!$L$5:$L$100)</f>
        <v>0</v>
      </c>
      <c r="K12" s="56">
        <f>SUMPRODUCT((tirage3!$C$5:$E$100=résultats!$C12)*tirage3!$L$5:$L$100)+SUMPRODUCT((tirage3!$I$5:$K$100=résultats!$C12)*tirage3!$F$5:$F$100)</f>
        <v>0</v>
      </c>
      <c r="L12" s="32">
        <f t="shared" si="7"/>
        <v>0</v>
      </c>
      <c r="M12" s="55">
        <f>SUMPRODUCT((tirage4!$C$5:$E$100=résultats!$C12)*tirage4!$F$5:$F$100)+SUMPRODUCT((tirage4!$I$5:$K$100=résultats!$C12)*tirage4!$L$5:$L$100)</f>
        <v>0</v>
      </c>
      <c r="N12" s="56">
        <f>SUMPRODUCT((tirage4!$C$5:$E$100=résultats!$C12)*tirage4!$L$5:$L$100)+SUMPRODUCT((tirage4!$I$5:$K$100=résultats!$C12)*tirage4!$F$5:$F$100)</f>
        <v>0</v>
      </c>
      <c r="O12" s="32">
        <f t="shared" si="8"/>
        <v>0</v>
      </c>
      <c r="P12" s="11">
        <f t="shared" si="9"/>
        <v>14</v>
      </c>
      <c r="Q12" s="22">
        <f t="shared" si="10"/>
        <v>18</v>
      </c>
      <c r="R12" s="18">
        <f t="shared" si="11"/>
        <v>1</v>
      </c>
      <c r="S12" s="8">
        <f t="shared" si="12"/>
        <v>-4</v>
      </c>
      <c r="V12" s="2">
        <f t="shared" si="13"/>
        <v>4</v>
      </c>
      <c r="W12" s="6" t="str">
        <f t="shared" si="0"/>
        <v>Marcu olivier</v>
      </c>
      <c r="X12" s="7">
        <f t="shared" si="1"/>
        <v>14</v>
      </c>
      <c r="Y12" s="50">
        <f t="shared" si="2"/>
        <v>18</v>
      </c>
      <c r="Z12" s="46">
        <f t="shared" si="3"/>
        <v>1</v>
      </c>
      <c r="AA12" s="36">
        <f t="shared" si="4"/>
        <v>-4</v>
      </c>
      <c r="AB12" s="35">
        <f t="shared" si="14"/>
        <v>13996</v>
      </c>
      <c r="AC12" s="53">
        <f t="shared" si="16"/>
        <v>19</v>
      </c>
      <c r="AE12" s="97">
        <v>4</v>
      </c>
      <c r="AF12" s="98" t="str">
        <f t="shared" si="15"/>
        <v>Luckette Romain</v>
      </c>
    </row>
    <row r="13" spans="2:32">
      <c r="B13" s="2">
        <v>5</v>
      </c>
      <c r="C13" s="13" t="str">
        <f>IF(Equipes!C6="","",VLOOKUP(B13,Equipes,2,FALSE))</f>
        <v>Bouty Alain</v>
      </c>
      <c r="D13" s="55">
        <f>SUMPRODUCT((tirage1!$C$5:$E$100=résultats!$C13)*tirage1!$F$5:$F$100)+SUMPRODUCT((tirage1!$I$5:$K$100=résultats!$C13)*tirage1!$L$5:$L$100)</f>
        <v>13</v>
      </c>
      <c r="E13" s="56">
        <f>SUMPRODUCT((tirage1!$C$5:$E$100=résultats!$C13)*tirage1!$L$5:$L$100)+SUMPRODUCT((tirage1!$I$5:$K$100=résultats!$C13)*tirage1!$F$5:$F$100)</f>
        <v>1</v>
      </c>
      <c r="F13" s="32">
        <f t="shared" si="5"/>
        <v>1</v>
      </c>
      <c r="G13" s="55">
        <f>SUMPRODUCT((tirage2!$C$5:$E$100=résultats!$C13)*tirage2!$F$5:$F$100)+SUMPRODUCT((tirage2!$I$5:$K$100=résultats!$C13)*tirage2!$L$5:$L$100)</f>
        <v>1</v>
      </c>
      <c r="H13" s="56">
        <f>SUMPRODUCT((tirage2!$C$5:$E$100=résultats!$C13)*tirage2!$L$5:$L$100)+SUMPRODUCT((tirage2!$I$5:$K$100=résultats!$C13)*tirage2!$F$5:$F$100)</f>
        <v>13</v>
      </c>
      <c r="I13" s="32">
        <f t="shared" si="6"/>
        <v>0</v>
      </c>
      <c r="J13" s="55">
        <f>SUMPRODUCT((tirage3!$C$5:$E$100=résultats!$C13)*tirage3!$F$5:$F$100)+SUMPRODUCT((tirage3!$I$5:$K$100=résultats!$C13)*tirage3!$L$5:$L$100)</f>
        <v>0</v>
      </c>
      <c r="K13" s="56">
        <f>SUMPRODUCT((tirage3!$C$5:$E$100=résultats!$C13)*tirage3!$L$5:$L$100)+SUMPRODUCT((tirage3!$I$5:$K$100=résultats!$C13)*tirage3!$F$5:$F$100)</f>
        <v>0</v>
      </c>
      <c r="L13" s="32">
        <f t="shared" si="7"/>
        <v>0</v>
      </c>
      <c r="M13" s="55">
        <f>SUMPRODUCT((tirage4!$C$5:$E$100=résultats!$C13)*tirage4!$F$5:$F$100)+SUMPRODUCT((tirage4!$I$5:$K$100=résultats!$C13)*tirage4!$L$5:$L$100)</f>
        <v>0</v>
      </c>
      <c r="N13" s="56">
        <f>SUMPRODUCT((tirage4!$C$5:$E$100=résultats!$C13)*tirage4!$L$5:$L$100)+SUMPRODUCT((tirage4!$I$5:$K$100=résultats!$C13)*tirage4!$F$5:$F$100)</f>
        <v>0</v>
      </c>
      <c r="O13" s="32">
        <f t="shared" si="8"/>
        <v>0</v>
      </c>
      <c r="P13" s="11">
        <f t="shared" si="9"/>
        <v>14</v>
      </c>
      <c r="Q13" s="22">
        <f t="shared" si="10"/>
        <v>14</v>
      </c>
      <c r="R13" s="18">
        <f t="shared" si="11"/>
        <v>1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14</v>
      </c>
      <c r="Y13" s="50">
        <f t="shared" si="2"/>
        <v>14</v>
      </c>
      <c r="Z13" s="46">
        <f t="shared" si="3"/>
        <v>1</v>
      </c>
      <c r="AA13" s="36">
        <f t="shared" si="4"/>
        <v>0</v>
      </c>
      <c r="AB13" s="35">
        <f t="shared" si="14"/>
        <v>14000</v>
      </c>
      <c r="AC13" s="53">
        <f t="shared" si="16"/>
        <v>18</v>
      </c>
      <c r="AE13" s="97">
        <v>5</v>
      </c>
      <c r="AF13" s="98" t="str">
        <f t="shared" si="15"/>
        <v>Bouchereau Daniel</v>
      </c>
    </row>
    <row r="14" spans="2:32">
      <c r="B14" s="2">
        <v>6</v>
      </c>
      <c r="C14" s="13" t="str">
        <f>IF(Equipes!C7="","",VLOOKUP(B14,Equipes,2,FALSE))</f>
        <v>Bouty   michelle</v>
      </c>
      <c r="D14" s="55">
        <f>SUMPRODUCT((tirage1!$C$5:$E$100=résultats!$C14)*tirage1!$F$5:$F$100)+SUMPRODUCT((tirage1!$I$5:$K$100=résultats!$C14)*tirage1!$L$5:$L$100)</f>
        <v>13</v>
      </c>
      <c r="E14" s="56">
        <f>SUMPRODUCT((tirage1!$C$5:$E$100=résultats!$C14)*tirage1!$L$5:$L$100)+SUMPRODUCT((tirage1!$I$5:$K$100=résultats!$C14)*tirage1!$F$5:$F$100)</f>
        <v>0</v>
      </c>
      <c r="F14" s="32">
        <f t="shared" si="5"/>
        <v>1</v>
      </c>
      <c r="G14" s="55">
        <f>SUMPRODUCT((tirage2!$C$5:$E$100=résultats!$C14)*tirage2!$F$5:$F$100)+SUMPRODUCT((tirage2!$I$5:$K$100=résultats!$C14)*tirage2!$L$5:$L$100)</f>
        <v>13</v>
      </c>
      <c r="H14" s="56">
        <f>SUMPRODUCT((tirage2!$C$5:$E$100=résultats!$C14)*tirage2!$L$5:$L$100)+SUMPRODUCT((tirage2!$I$5:$K$100=résultats!$C14)*tirage2!$F$5:$F$100)</f>
        <v>0</v>
      </c>
      <c r="I14" s="32">
        <f t="shared" si="6"/>
        <v>1</v>
      </c>
      <c r="J14" s="55">
        <f>SUMPRODUCT((tirage3!$C$5:$E$100=résultats!$C14)*tirage3!$F$5:$F$100)+SUMPRODUCT((tirage3!$I$5:$K$100=résultats!$C14)*tirage3!$L$5:$L$100)</f>
        <v>0</v>
      </c>
      <c r="K14" s="56">
        <f>SUMPRODUCT((tirage3!$C$5:$E$100=résultats!$C14)*tirage3!$L$5:$L$100)+SUMPRODUCT((tirage3!$I$5:$K$100=résultats!$C14)*tirage3!$F$5:$F$100)</f>
        <v>0</v>
      </c>
      <c r="L14" s="32">
        <f t="shared" si="7"/>
        <v>0</v>
      </c>
      <c r="M14" s="55">
        <f>SUMPRODUCT((tirage4!$C$5:$E$100=résultats!$C14)*tirage4!$F$5:$F$100)+SUMPRODUCT((tirage4!$I$5:$K$100=résultats!$C14)*tirage4!$L$5:$L$100)</f>
        <v>0</v>
      </c>
      <c r="N14" s="56">
        <f>SUMPRODUCT((tirage4!$C$5:$E$100=résultats!$C14)*tirage4!$L$5:$L$100)+SUMPRODUCT((tirage4!$I$5:$K$100=résultats!$C14)*tirage4!$F$5:$F$100)</f>
        <v>0</v>
      </c>
      <c r="O14" s="32">
        <f t="shared" si="8"/>
        <v>0</v>
      </c>
      <c r="P14" s="11">
        <f t="shared" si="9"/>
        <v>26</v>
      </c>
      <c r="Q14" s="22">
        <f t="shared" si="10"/>
        <v>0</v>
      </c>
      <c r="R14" s="18">
        <f t="shared" si="11"/>
        <v>2</v>
      </c>
      <c r="S14" s="8">
        <f t="shared" si="12"/>
        <v>26</v>
      </c>
      <c r="V14" s="2">
        <f t="shared" si="13"/>
        <v>6</v>
      </c>
      <c r="W14" s="6" t="str">
        <f t="shared" si="0"/>
        <v>Bouty   michelle</v>
      </c>
      <c r="X14" s="7">
        <f t="shared" si="1"/>
        <v>26</v>
      </c>
      <c r="Y14" s="50">
        <f t="shared" si="2"/>
        <v>0</v>
      </c>
      <c r="Z14" s="46">
        <f t="shared" si="3"/>
        <v>2</v>
      </c>
      <c r="AA14" s="36">
        <f t="shared" si="4"/>
        <v>26</v>
      </c>
      <c r="AB14" s="35">
        <f t="shared" si="14"/>
        <v>26026</v>
      </c>
      <c r="AC14" s="53">
        <f t="shared" si="16"/>
        <v>1</v>
      </c>
      <c r="AE14" s="97">
        <v>6</v>
      </c>
      <c r="AF14" s="98" t="str">
        <f t="shared" si="15"/>
        <v>Hay Christian</v>
      </c>
    </row>
    <row r="15" spans="2:32">
      <c r="B15" s="2">
        <v>7</v>
      </c>
      <c r="C15" s="13" t="str">
        <f>IF(Equipes!C8="","",VLOOKUP(B15,Equipes,2,FALSE))</f>
        <v>Borne Philippe</v>
      </c>
      <c r="D15" s="55">
        <f>SUMPRODUCT((tirage1!$C$5:$E$100=résultats!$C15)*tirage1!$F$5:$F$100)+SUMPRODUCT((tirage1!$I$5:$K$100=résultats!$C15)*tirage1!$L$5:$L$100)</f>
        <v>1</v>
      </c>
      <c r="E15" s="56">
        <f>SUMPRODUCT((tirage1!$C$5:$E$100=résultats!$C15)*tirage1!$L$5:$L$100)+SUMPRODUCT((tirage1!$I$5:$K$100=résultats!$C15)*tirage1!$F$5:$F$100)</f>
        <v>13</v>
      </c>
      <c r="F15" s="32">
        <f t="shared" si="5"/>
        <v>0</v>
      </c>
      <c r="G15" s="55">
        <f>SUMPRODUCT((tirage2!$C$5:$E$100=résultats!$C15)*tirage2!$F$5:$F$100)+SUMPRODUCT((tirage2!$I$5:$K$100=résultats!$C15)*tirage2!$L$5:$L$100)</f>
        <v>5</v>
      </c>
      <c r="H15" s="56">
        <f>SUMPRODUCT((tirage2!$C$5:$E$100=résultats!$C15)*tirage2!$L$5:$L$100)+SUMPRODUCT((tirage2!$I$5:$K$100=résultats!$C15)*tirage2!$F$5:$F$100)</f>
        <v>13</v>
      </c>
      <c r="I15" s="32">
        <f t="shared" si="6"/>
        <v>0</v>
      </c>
      <c r="J15" s="55">
        <f>SUMPRODUCT((tirage3!$C$5:$E$100=résultats!$C15)*tirage3!$F$5:$F$100)+SUMPRODUCT((tirage3!$I$5:$K$100=résultats!$C15)*tirage3!$L$5:$L$100)</f>
        <v>0</v>
      </c>
      <c r="K15" s="56">
        <f>SUMPRODUCT((tirage3!$C$5:$E$100=résultats!$C15)*tirage3!$L$5:$L$100)+SUMPRODUCT((tirage3!$I$5:$K$100=résultats!$C15)*tirage3!$F$5:$F$100)</f>
        <v>0</v>
      </c>
      <c r="L15" s="32">
        <f t="shared" si="7"/>
        <v>0</v>
      </c>
      <c r="M15" s="55">
        <f>SUMPRODUCT((tirage4!$C$5:$E$100=résultats!$C15)*tirage4!$F$5:$F$100)+SUMPRODUCT((tirage4!$I$5:$K$100=résultats!$C15)*tirage4!$L$5:$L$100)</f>
        <v>0</v>
      </c>
      <c r="N15" s="56">
        <f>SUMPRODUCT((tirage4!$C$5:$E$100=résultats!$C15)*tirage4!$L$5:$L$100)+SUMPRODUCT((tirage4!$I$5:$K$100=résultats!$C15)*tirage4!$F$5:$F$100)</f>
        <v>0</v>
      </c>
      <c r="O15" s="32">
        <f t="shared" si="8"/>
        <v>0</v>
      </c>
      <c r="P15" s="11">
        <f t="shared" si="9"/>
        <v>6</v>
      </c>
      <c r="Q15" s="22">
        <f t="shared" si="10"/>
        <v>26</v>
      </c>
      <c r="R15" s="18">
        <f t="shared" si="11"/>
        <v>0</v>
      </c>
      <c r="S15" s="8">
        <f t="shared" si="12"/>
        <v>-20</v>
      </c>
      <c r="V15" s="2">
        <f t="shared" si="13"/>
        <v>7</v>
      </c>
      <c r="W15" s="6" t="str">
        <f t="shared" si="0"/>
        <v>Borne Philippe</v>
      </c>
      <c r="X15" s="7">
        <f t="shared" si="1"/>
        <v>6</v>
      </c>
      <c r="Y15" s="50">
        <f t="shared" si="2"/>
        <v>26</v>
      </c>
      <c r="Z15" s="46">
        <f t="shared" si="3"/>
        <v>0</v>
      </c>
      <c r="AA15" s="36">
        <f t="shared" si="4"/>
        <v>-20</v>
      </c>
      <c r="AB15" s="35">
        <f t="shared" si="14"/>
        <v>5980</v>
      </c>
      <c r="AC15" s="53">
        <f t="shared" si="16"/>
        <v>22</v>
      </c>
      <c r="AE15" s="97">
        <v>7</v>
      </c>
      <c r="AF15" s="98" t="str">
        <f t="shared" si="15"/>
        <v>Renaudin Monique</v>
      </c>
    </row>
    <row r="16" spans="2:32">
      <c r="B16" s="2">
        <v>8</v>
      </c>
      <c r="C16" s="13" t="str">
        <f>IF(Equipes!C9="","",VLOOKUP(B16,Equipes,2,FALSE))</f>
        <v>Chartier rémy</v>
      </c>
      <c r="D16" s="55">
        <f>SUMPRODUCT((tirage1!$C$5:$E$100=résultats!$C16)*tirage1!$F$5:$F$100)+SUMPRODUCT((tirage1!$I$5:$K$100=résultats!$C16)*tirage1!$L$5:$L$100)</f>
        <v>3</v>
      </c>
      <c r="E16" s="56">
        <f>SUMPRODUCT((tirage1!$C$5:$E$100=résultats!$C16)*tirage1!$L$5:$L$100)+SUMPRODUCT((tirage1!$I$5:$K$100=résultats!$C16)*tirage1!$F$5:$F$100)</f>
        <v>13</v>
      </c>
      <c r="F16" s="32">
        <f t="shared" si="5"/>
        <v>0</v>
      </c>
      <c r="G16" s="55">
        <f>SUMPRODUCT((tirage2!$C$5:$E$100=résultats!$C16)*tirage2!$F$5:$F$100)+SUMPRODUCT((tirage2!$I$5:$K$100=résultats!$C16)*tirage2!$L$5:$L$100)</f>
        <v>3</v>
      </c>
      <c r="H16" s="56">
        <f>SUMPRODUCT((tirage2!$C$5:$E$100=résultats!$C16)*tirage2!$L$5:$L$100)+SUMPRODUCT((tirage2!$I$5:$K$100=résultats!$C16)*tirage2!$F$5:$F$100)</f>
        <v>13</v>
      </c>
      <c r="I16" s="32">
        <f t="shared" si="6"/>
        <v>0</v>
      </c>
      <c r="J16" s="55">
        <f>SUMPRODUCT((tirage3!$C$5:$E$100=résultats!$C16)*tirage3!$F$5:$F$100)+SUMPRODUCT((tirage3!$I$5:$K$100=résultats!$C16)*tirage3!$L$5:$L$100)</f>
        <v>0</v>
      </c>
      <c r="K16" s="56">
        <f>SUMPRODUCT((tirage3!$C$5:$E$100=résultats!$C16)*tirage3!$L$5:$L$100)+SUMPRODUCT((tirage3!$I$5:$K$100=résultats!$C16)*tirage3!$F$5:$F$100)</f>
        <v>0</v>
      </c>
      <c r="L16" s="32">
        <f t="shared" si="7"/>
        <v>0</v>
      </c>
      <c r="M16" s="55">
        <f>SUMPRODUCT((tirage4!$C$5:$E$100=résultats!$C16)*tirage4!$F$5:$F$100)+SUMPRODUCT((tirage4!$I$5:$K$100=résultats!$C16)*tirage4!$L$5:$L$100)</f>
        <v>0</v>
      </c>
      <c r="N16" s="56">
        <f>SUMPRODUCT((tirage4!$C$5:$E$100=résultats!$C16)*tirage4!$L$5:$L$100)+SUMPRODUCT((tirage4!$I$5:$K$100=résultats!$C16)*tirage4!$F$5:$F$100)</f>
        <v>0</v>
      </c>
      <c r="O16" s="32">
        <f t="shared" si="8"/>
        <v>0</v>
      </c>
      <c r="P16" s="11">
        <f t="shared" si="9"/>
        <v>6</v>
      </c>
      <c r="Q16" s="22">
        <f t="shared" si="10"/>
        <v>26</v>
      </c>
      <c r="R16" s="18">
        <f t="shared" si="11"/>
        <v>0</v>
      </c>
      <c r="S16" s="8">
        <f t="shared" si="12"/>
        <v>-20</v>
      </c>
      <c r="V16" s="2">
        <f t="shared" si="13"/>
        <v>8</v>
      </c>
      <c r="W16" s="6" t="str">
        <f t="shared" si="0"/>
        <v>Chartier rémy</v>
      </c>
      <c r="X16" s="7">
        <f t="shared" si="1"/>
        <v>6</v>
      </c>
      <c r="Y16" s="50">
        <f t="shared" si="2"/>
        <v>26</v>
      </c>
      <c r="Z16" s="46">
        <f t="shared" si="3"/>
        <v>0</v>
      </c>
      <c r="AA16" s="36">
        <f t="shared" si="4"/>
        <v>-20</v>
      </c>
      <c r="AB16" s="35">
        <f t="shared" si="14"/>
        <v>5980</v>
      </c>
      <c r="AC16" s="53">
        <f t="shared" si="16"/>
        <v>22</v>
      </c>
      <c r="AE16" s="97">
        <v>8</v>
      </c>
      <c r="AF16" s="98" t="str">
        <f t="shared" si="15"/>
        <v>Pubert Armand</v>
      </c>
    </row>
    <row r="17" spans="2:32">
      <c r="B17" s="2">
        <v>9</v>
      </c>
      <c r="C17" s="13" t="str">
        <f>IF(Equipes!C10="","",VLOOKUP(B17,Equipes,2,FALSE))</f>
        <v>Bouchet alexandre</v>
      </c>
      <c r="D17" s="55">
        <f>SUMPRODUCT((tirage1!$C$5:$E$100=résultats!$C17)*tirage1!$F$5:$F$100)+SUMPRODUCT((tirage1!$I$5:$K$100=résultats!$C17)*tirage1!$L$5:$L$100)</f>
        <v>0</v>
      </c>
      <c r="E17" s="56">
        <f>SUMPRODUCT((tirage1!$C$5:$E$100=résultats!$C17)*tirage1!$L$5:$L$100)+SUMPRODUCT((tirage1!$I$5:$K$100=résultats!$C17)*tirage1!$F$5:$F$100)</f>
        <v>13</v>
      </c>
      <c r="F17" s="32">
        <f t="shared" si="5"/>
        <v>0</v>
      </c>
      <c r="G17" s="55">
        <f>SUMPRODUCT((tirage2!$C$5:$E$100=résultats!$C17)*tirage2!$F$5:$F$100)+SUMPRODUCT((tirage2!$I$5:$K$100=résultats!$C17)*tirage2!$L$5:$L$100)</f>
        <v>13</v>
      </c>
      <c r="H17" s="56">
        <f>SUMPRODUCT((tirage2!$C$5:$E$100=résultats!$C17)*tirage2!$L$5:$L$100)+SUMPRODUCT((tirage2!$I$5:$K$100=résultats!$C17)*tirage2!$F$5:$F$100)</f>
        <v>6</v>
      </c>
      <c r="I17" s="32">
        <f t="shared" si="6"/>
        <v>1</v>
      </c>
      <c r="J17" s="55">
        <f>SUMPRODUCT((tirage3!$C$5:$E$100=résultats!$C17)*tirage3!$F$5:$F$100)+SUMPRODUCT((tirage3!$I$5:$K$100=résultats!$C17)*tirage3!$L$5:$L$100)</f>
        <v>0</v>
      </c>
      <c r="K17" s="56">
        <f>SUMPRODUCT((tirage3!$C$5:$E$100=résultats!$C17)*tirage3!$L$5:$L$100)+SUMPRODUCT((tirage3!$I$5:$K$100=résultats!$C17)*tirage3!$F$5:$F$100)</f>
        <v>0</v>
      </c>
      <c r="L17" s="32">
        <f t="shared" si="7"/>
        <v>0</v>
      </c>
      <c r="M17" s="55">
        <f>SUMPRODUCT((tirage4!$C$5:$E$100=résultats!$C17)*tirage4!$F$5:$F$100)+SUMPRODUCT((tirage4!$I$5:$K$100=résultats!$C17)*tirage4!$L$5:$L$100)</f>
        <v>0</v>
      </c>
      <c r="N17" s="56">
        <f>SUMPRODUCT((tirage4!$C$5:$E$100=résultats!$C17)*tirage4!$L$5:$L$100)+SUMPRODUCT((tirage4!$I$5:$K$100=résultats!$C17)*tirage4!$F$5:$F$100)</f>
        <v>0</v>
      </c>
      <c r="O17" s="32">
        <f t="shared" si="8"/>
        <v>0</v>
      </c>
      <c r="P17" s="11">
        <f t="shared" si="9"/>
        <v>13</v>
      </c>
      <c r="Q17" s="22">
        <f t="shared" si="10"/>
        <v>19</v>
      </c>
      <c r="R17" s="18">
        <f t="shared" si="11"/>
        <v>1</v>
      </c>
      <c r="S17" s="8">
        <f t="shared" si="12"/>
        <v>-6</v>
      </c>
      <c r="V17" s="2">
        <f t="shared" si="13"/>
        <v>9</v>
      </c>
      <c r="W17" s="6" t="str">
        <f t="shared" si="0"/>
        <v>Bouchet alexandre</v>
      </c>
      <c r="X17" s="7">
        <f t="shared" si="1"/>
        <v>13</v>
      </c>
      <c r="Y17" s="50">
        <f t="shared" si="2"/>
        <v>19</v>
      </c>
      <c r="Z17" s="46">
        <f t="shared" si="3"/>
        <v>1</v>
      </c>
      <c r="AA17" s="36">
        <f t="shared" si="4"/>
        <v>-6</v>
      </c>
      <c r="AB17" s="35">
        <f t="shared" si="14"/>
        <v>12994</v>
      </c>
      <c r="AC17" s="53">
        <f t="shared" si="16"/>
        <v>21</v>
      </c>
      <c r="AE17" s="97">
        <v>9</v>
      </c>
      <c r="AF17" s="98" t="str">
        <f t="shared" si="15"/>
        <v>Rousseau Karina</v>
      </c>
    </row>
    <row r="18" spans="2:32">
      <c r="B18" s="2">
        <v>10</v>
      </c>
      <c r="C18" s="13" t="str">
        <f>IF(Equipes!C11="","",VLOOKUP(B18,Equipes,2,FALSE))</f>
        <v>Barbeau Arthur</v>
      </c>
      <c r="D18" s="55">
        <f>SUMPRODUCT((tirage1!$C$5:$E$100=résultats!$C18)*tirage1!$F$5:$F$100)+SUMPRODUCT((tirage1!$I$5:$K$100=résultats!$C18)*tirage1!$L$5:$L$100)</f>
        <v>13</v>
      </c>
      <c r="E18" s="56">
        <f>SUMPRODUCT((tirage1!$C$5:$E$100=résultats!$C18)*tirage1!$L$5:$L$100)+SUMPRODUCT((tirage1!$I$5:$K$100=résultats!$C18)*tirage1!$F$5:$F$100)</f>
        <v>0</v>
      </c>
      <c r="F18" s="32">
        <f t="shared" si="5"/>
        <v>1</v>
      </c>
      <c r="G18" s="55">
        <f>SUMPRODUCT((tirage2!$C$5:$E$100=résultats!$C18)*tirage2!$F$5:$F$100)+SUMPRODUCT((tirage2!$I$5:$K$100=résultats!$C18)*tirage2!$L$5:$L$100)</f>
        <v>0</v>
      </c>
      <c r="H18" s="56">
        <f>SUMPRODUCT((tirage2!$C$5:$E$100=résultats!$C18)*tirage2!$L$5:$L$100)+SUMPRODUCT((tirage2!$I$5:$K$100=résultats!$C18)*tirage2!$F$5:$F$100)</f>
        <v>13</v>
      </c>
      <c r="I18" s="32">
        <f t="shared" si="6"/>
        <v>0</v>
      </c>
      <c r="J18" s="55">
        <f>SUMPRODUCT((tirage3!$C$5:$E$100=résultats!$C18)*tirage3!$F$5:$F$100)+SUMPRODUCT((tirage3!$I$5:$K$100=résultats!$C18)*tirage3!$L$5:$L$100)</f>
        <v>0</v>
      </c>
      <c r="K18" s="56">
        <f>SUMPRODUCT((tirage3!$C$5:$E$100=résultats!$C18)*tirage3!$L$5:$L$100)+SUMPRODUCT((tirage3!$I$5:$K$100=résultats!$C18)*tirage3!$F$5:$F$100)</f>
        <v>0</v>
      </c>
      <c r="L18" s="32">
        <f t="shared" si="7"/>
        <v>0</v>
      </c>
      <c r="M18" s="55">
        <f>SUMPRODUCT((tirage4!$C$5:$E$100=résultats!$C18)*tirage4!$F$5:$F$100)+SUMPRODUCT((tirage4!$I$5:$K$100=résultats!$C18)*tirage4!$L$5:$L$100)</f>
        <v>0</v>
      </c>
      <c r="N18" s="56">
        <f>SUMPRODUCT((tirage4!$C$5:$E$100=résultats!$C18)*tirage4!$L$5:$L$100)+SUMPRODUCT((tirage4!$I$5:$K$100=résultats!$C18)*tirage4!$F$5:$F$100)</f>
        <v>0</v>
      </c>
      <c r="O18" s="32">
        <f t="shared" si="8"/>
        <v>0</v>
      </c>
      <c r="P18" s="11">
        <f t="shared" si="9"/>
        <v>13</v>
      </c>
      <c r="Q18" s="22">
        <f t="shared" si="10"/>
        <v>13</v>
      </c>
      <c r="R18" s="18">
        <f t="shared" si="11"/>
        <v>1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13</v>
      </c>
      <c r="Y18" s="50">
        <f t="shared" si="2"/>
        <v>13</v>
      </c>
      <c r="Z18" s="46">
        <f t="shared" si="3"/>
        <v>1</v>
      </c>
      <c r="AA18" s="36">
        <f t="shared" si="4"/>
        <v>0</v>
      </c>
      <c r="AB18" s="35">
        <f t="shared" si="14"/>
        <v>13000</v>
      </c>
      <c r="AC18" s="53">
        <f t="shared" si="16"/>
        <v>20</v>
      </c>
      <c r="AE18" s="97">
        <v>10</v>
      </c>
      <c r="AF18" s="98" t="str">
        <f t="shared" si="15"/>
        <v>Belot Michel</v>
      </c>
    </row>
    <row r="19" spans="2:32">
      <c r="B19" s="2">
        <v>11</v>
      </c>
      <c r="C19" s="13" t="str">
        <f>IF(Equipes!C12="","",VLOOKUP(B19,Equipes,2,FALSE))</f>
        <v>Matignon Denis</v>
      </c>
      <c r="D19" s="55">
        <f>SUMPRODUCT((tirage1!$C$5:$E$100=résultats!$C19)*tirage1!$F$5:$F$100)+SUMPRODUCT((tirage1!$I$5:$K$100=résultats!$C19)*tirage1!$L$5:$L$100)</f>
        <v>2</v>
      </c>
      <c r="E19" s="56">
        <f>SUMPRODUCT((tirage1!$C$5:$E$100=résultats!$C19)*tirage1!$L$5:$L$100)+SUMPRODUCT((tirage1!$I$5:$K$100=résultats!$C19)*tirage1!$F$5:$F$100)</f>
        <v>13</v>
      </c>
      <c r="F19" s="32">
        <f t="shared" si="5"/>
        <v>0</v>
      </c>
      <c r="G19" s="55">
        <f>SUMPRODUCT((tirage2!$C$5:$E$100=résultats!$C19)*tirage2!$F$5:$F$100)+SUMPRODUCT((tirage2!$I$5:$K$100=résultats!$C19)*tirage2!$L$5:$L$100)</f>
        <v>4</v>
      </c>
      <c r="H19" s="56">
        <f>SUMPRODUCT((tirage2!$C$5:$E$100=résultats!$C19)*tirage2!$L$5:$L$100)+SUMPRODUCT((tirage2!$I$5:$K$100=résultats!$C19)*tirage2!$F$5:$F$100)</f>
        <v>13</v>
      </c>
      <c r="I19" s="32">
        <f t="shared" si="6"/>
        <v>0</v>
      </c>
      <c r="J19" s="55">
        <f>SUMPRODUCT((tirage3!$C$5:$E$100=résultats!$C19)*tirage3!$F$5:$F$100)+SUMPRODUCT((tirage3!$I$5:$K$100=résultats!$C19)*tirage3!$L$5:$L$100)</f>
        <v>0</v>
      </c>
      <c r="K19" s="56">
        <f>SUMPRODUCT((tirage3!$C$5:$E$100=résultats!$C19)*tirage3!$L$5:$L$100)+SUMPRODUCT((tirage3!$I$5:$K$100=résultats!$C19)*tirage3!$F$5:$F$100)</f>
        <v>0</v>
      </c>
      <c r="L19" s="32">
        <f t="shared" si="7"/>
        <v>0</v>
      </c>
      <c r="M19" s="55">
        <f>SUMPRODUCT((tirage4!$C$5:$E$100=résultats!$C19)*tirage4!$F$5:$F$100)+SUMPRODUCT((tirage4!$I$5:$K$100=résultats!$C19)*tirage4!$L$5:$L$100)</f>
        <v>0</v>
      </c>
      <c r="N19" s="56">
        <f>SUMPRODUCT((tirage4!$C$5:$E$100=résultats!$C19)*tirage4!$L$5:$L$100)+SUMPRODUCT((tirage4!$I$5:$K$100=résultats!$C19)*tirage4!$F$5:$F$100)</f>
        <v>0</v>
      </c>
      <c r="O19" s="32">
        <f t="shared" si="8"/>
        <v>0</v>
      </c>
      <c r="P19" s="11">
        <f t="shared" si="9"/>
        <v>6</v>
      </c>
      <c r="Q19" s="22">
        <f t="shared" si="10"/>
        <v>26</v>
      </c>
      <c r="R19" s="18">
        <f t="shared" si="11"/>
        <v>0</v>
      </c>
      <c r="S19" s="8">
        <f t="shared" si="12"/>
        <v>-20</v>
      </c>
      <c r="V19" s="2">
        <f t="shared" si="13"/>
        <v>11</v>
      </c>
      <c r="W19" s="6" t="str">
        <f t="shared" si="0"/>
        <v>Matignon Denis</v>
      </c>
      <c r="X19" s="7">
        <f t="shared" si="1"/>
        <v>6</v>
      </c>
      <c r="Y19" s="50">
        <f t="shared" si="2"/>
        <v>26</v>
      </c>
      <c r="Z19" s="46">
        <f t="shared" si="3"/>
        <v>0</v>
      </c>
      <c r="AA19" s="36">
        <f t="shared" si="4"/>
        <v>-20</v>
      </c>
      <c r="AB19" s="35">
        <f t="shared" si="14"/>
        <v>5980</v>
      </c>
      <c r="AC19" s="53">
        <f t="shared" si="16"/>
        <v>22</v>
      </c>
      <c r="AE19" s="97">
        <v>11</v>
      </c>
      <c r="AF19" s="98" t="str">
        <f t="shared" si="15"/>
        <v>Guilmain Christian</v>
      </c>
    </row>
    <row r="20" spans="2:32">
      <c r="B20" s="2">
        <v>12</v>
      </c>
      <c r="C20" s="13" t="str">
        <f>IF(Equipes!C13="","",VLOOKUP(B20,Equipes,2,FALSE))</f>
        <v>Dechechi Alain</v>
      </c>
      <c r="D20" s="55">
        <f>SUMPRODUCT((tirage1!$C$5:$E$100=résultats!$C20)*tirage1!$F$5:$F$100)+SUMPRODUCT((tirage1!$I$5:$K$100=résultats!$C20)*tirage1!$L$5:$L$100)</f>
        <v>2</v>
      </c>
      <c r="E20" s="56">
        <f>SUMPRODUCT((tirage1!$C$5:$E$100=résultats!$C20)*tirage1!$L$5:$L$100)+SUMPRODUCT((tirage1!$I$5:$K$100=résultats!$C20)*tirage1!$F$5:$F$100)</f>
        <v>13</v>
      </c>
      <c r="F20" s="32">
        <f t="shared" si="5"/>
        <v>0</v>
      </c>
      <c r="G20" s="55">
        <f>SUMPRODUCT((tirage2!$C$5:$E$100=résultats!$C20)*tirage2!$F$5:$F$100)+SUMPRODUCT((tirage2!$I$5:$K$100=résultats!$C20)*tirage2!$L$5:$L$100)</f>
        <v>13</v>
      </c>
      <c r="H20" s="56">
        <f>SUMPRODUCT((tirage2!$C$5:$E$100=résultats!$C20)*tirage2!$L$5:$L$100)+SUMPRODUCT((tirage2!$I$5:$K$100=résultats!$C20)*tirage2!$F$5:$F$100)</f>
        <v>4</v>
      </c>
      <c r="I20" s="32">
        <f t="shared" si="6"/>
        <v>1</v>
      </c>
      <c r="J20" s="55">
        <f>SUMPRODUCT((tirage3!$C$5:$E$100=résultats!$C20)*tirage3!$F$5:$F$100)+SUMPRODUCT((tirage3!$I$5:$K$100=résultats!$C20)*tirage3!$L$5:$L$100)</f>
        <v>0</v>
      </c>
      <c r="K20" s="56">
        <f>SUMPRODUCT((tirage3!$C$5:$E$100=résultats!$C20)*tirage3!$L$5:$L$100)+SUMPRODUCT((tirage3!$I$5:$K$100=résultats!$C20)*tirage3!$F$5:$F$100)</f>
        <v>0</v>
      </c>
      <c r="L20" s="32">
        <f t="shared" si="7"/>
        <v>0</v>
      </c>
      <c r="M20" s="55">
        <f>SUMPRODUCT((tirage4!$C$5:$E$100=résultats!$C20)*tirage4!$F$5:$F$100)+SUMPRODUCT((tirage4!$I$5:$K$100=résultats!$C20)*tirage4!$L$5:$L$100)</f>
        <v>0</v>
      </c>
      <c r="N20" s="56">
        <f>SUMPRODUCT((tirage4!$C$5:$E$100=résultats!$C20)*tirage4!$L$5:$L$100)+SUMPRODUCT((tirage4!$I$5:$K$100=résultats!$C20)*tirage4!$F$5:$F$100)</f>
        <v>0</v>
      </c>
      <c r="O20" s="32">
        <f t="shared" si="8"/>
        <v>0</v>
      </c>
      <c r="P20" s="11">
        <f t="shared" si="9"/>
        <v>15</v>
      </c>
      <c r="Q20" s="22">
        <f t="shared" si="10"/>
        <v>17</v>
      </c>
      <c r="R20" s="18">
        <f t="shared" si="11"/>
        <v>1</v>
      </c>
      <c r="S20" s="8">
        <f t="shared" si="12"/>
        <v>-2</v>
      </c>
      <c r="V20" s="2">
        <f t="shared" si="13"/>
        <v>12</v>
      </c>
      <c r="W20" s="6" t="str">
        <f t="shared" si="0"/>
        <v>Dechechi Alain</v>
      </c>
      <c r="X20" s="7">
        <f t="shared" si="1"/>
        <v>15</v>
      </c>
      <c r="Y20" s="50">
        <f t="shared" si="2"/>
        <v>17</v>
      </c>
      <c r="Z20" s="46">
        <f t="shared" si="3"/>
        <v>1</v>
      </c>
      <c r="AA20" s="36">
        <f t="shared" si="4"/>
        <v>-2</v>
      </c>
      <c r="AB20" s="35">
        <f t="shared" si="14"/>
        <v>14998</v>
      </c>
      <c r="AC20" s="53">
        <f t="shared" si="16"/>
        <v>17</v>
      </c>
      <c r="AE20" s="97">
        <v>12</v>
      </c>
      <c r="AF20" s="98" t="str">
        <f t="shared" si="15"/>
        <v>Lembert Martial</v>
      </c>
    </row>
    <row r="21" spans="2:32">
      <c r="B21" s="2">
        <v>13</v>
      </c>
      <c r="C21" s="13" t="str">
        <f>IF(Equipes!C14="","",VLOOKUP(B21,Equipes,2,FALSE))</f>
        <v>Luckette Romain</v>
      </c>
      <c r="D21" s="55">
        <f>SUMPRODUCT((tirage1!$C$5:$E$100=résultats!$C21)*tirage1!$F$5:$F$100)+SUMPRODUCT((tirage1!$I$5:$K$100=résultats!$C21)*tirage1!$L$5:$L$100)</f>
        <v>13</v>
      </c>
      <c r="E21" s="56">
        <f>SUMPRODUCT((tirage1!$C$5:$E$100=résultats!$C21)*tirage1!$L$5:$L$100)+SUMPRODUCT((tirage1!$I$5:$K$100=résultats!$C21)*tirage1!$F$5:$F$100)</f>
        <v>3</v>
      </c>
      <c r="F21" s="32">
        <f t="shared" si="5"/>
        <v>1</v>
      </c>
      <c r="G21" s="55">
        <f>SUMPRODUCT((tirage2!$C$5:$E$100=résultats!$C21)*tirage2!$F$5:$F$100)+SUMPRODUCT((tirage2!$I$5:$K$100=résultats!$C21)*tirage2!$L$5:$L$100)</f>
        <v>13</v>
      </c>
      <c r="H21" s="56">
        <f>SUMPRODUCT((tirage2!$C$5:$E$100=résultats!$C21)*tirage2!$L$5:$L$100)+SUMPRODUCT((tirage2!$I$5:$K$100=résultats!$C21)*tirage2!$F$5:$F$100)</f>
        <v>3</v>
      </c>
      <c r="I21" s="32">
        <f t="shared" si="6"/>
        <v>1</v>
      </c>
      <c r="J21" s="55">
        <f>SUMPRODUCT((tirage3!$C$5:$E$100=résultats!$C21)*tirage3!$F$5:$F$100)+SUMPRODUCT((tirage3!$I$5:$K$100=résultats!$C21)*tirage3!$L$5:$L$100)</f>
        <v>0</v>
      </c>
      <c r="K21" s="56">
        <f>SUMPRODUCT((tirage3!$C$5:$E$100=résultats!$C21)*tirage3!$L$5:$L$100)+SUMPRODUCT((tirage3!$I$5:$K$100=résultats!$C21)*tirage3!$F$5:$F$100)</f>
        <v>0</v>
      </c>
      <c r="L21" s="32">
        <f t="shared" si="7"/>
        <v>0</v>
      </c>
      <c r="M21" s="55">
        <f>SUMPRODUCT((tirage4!$C$5:$E$100=résultats!$C21)*tirage4!$F$5:$F$100)+SUMPRODUCT((tirage4!$I$5:$K$100=résultats!$C21)*tirage4!$L$5:$L$100)</f>
        <v>0</v>
      </c>
      <c r="N21" s="56">
        <f>SUMPRODUCT((tirage4!$C$5:$E$100=résultats!$C21)*tirage4!$L$5:$L$100)+SUMPRODUCT((tirage4!$I$5:$K$100=résultats!$C21)*tirage4!$F$5:$F$100)</f>
        <v>0</v>
      </c>
      <c r="O21" s="32">
        <f t="shared" si="8"/>
        <v>0</v>
      </c>
      <c r="P21" s="11">
        <f t="shared" si="9"/>
        <v>26</v>
      </c>
      <c r="Q21" s="22">
        <f t="shared" si="10"/>
        <v>6</v>
      </c>
      <c r="R21" s="18">
        <f t="shared" si="11"/>
        <v>2</v>
      </c>
      <c r="S21" s="8">
        <f t="shared" si="12"/>
        <v>20</v>
      </c>
      <c r="V21" s="2">
        <f t="shared" si="13"/>
        <v>13</v>
      </c>
      <c r="W21" s="6" t="str">
        <f t="shared" si="0"/>
        <v>Luckette Romain</v>
      </c>
      <c r="X21" s="7">
        <f t="shared" si="1"/>
        <v>26</v>
      </c>
      <c r="Y21" s="50">
        <f t="shared" si="2"/>
        <v>6</v>
      </c>
      <c r="Z21" s="46">
        <f t="shared" si="3"/>
        <v>2</v>
      </c>
      <c r="AA21" s="36">
        <f t="shared" si="4"/>
        <v>20</v>
      </c>
      <c r="AB21" s="35">
        <f t="shared" si="14"/>
        <v>26020</v>
      </c>
      <c r="AC21" s="53">
        <f t="shared" si="16"/>
        <v>4</v>
      </c>
      <c r="AE21" s="97">
        <v>13</v>
      </c>
      <c r="AF21" s="98" t="str">
        <f t="shared" si="15"/>
        <v>Siew Noel</v>
      </c>
    </row>
    <row r="22" spans="2:32">
      <c r="B22" s="2">
        <v>14</v>
      </c>
      <c r="C22" s="13" t="str">
        <f>IF(Equipes!C15="","",VLOOKUP(B22,Equipes,2,FALSE))</f>
        <v>Xilliam Patrice</v>
      </c>
      <c r="D22" s="55">
        <f>SUMPRODUCT((tirage1!$C$5:$E$100=résultats!$C22)*tirage1!$F$5:$F$100)+SUMPRODUCT((tirage1!$I$5:$K$100=résultats!$C22)*tirage1!$L$5:$L$100)</f>
        <v>13</v>
      </c>
      <c r="E22" s="56">
        <f>SUMPRODUCT((tirage1!$C$5:$E$100=résultats!$C22)*tirage1!$L$5:$L$100)+SUMPRODUCT((tirage1!$I$5:$K$100=résultats!$C22)*tirage1!$F$5:$F$100)</f>
        <v>3</v>
      </c>
      <c r="F22" s="32">
        <f t="shared" si="5"/>
        <v>1</v>
      </c>
      <c r="G22" s="55">
        <f>SUMPRODUCT((tirage2!$C$5:$E$100=résultats!$C22)*tirage2!$F$5:$F$100)+SUMPRODUCT((tirage2!$I$5:$K$100=résultats!$C22)*tirage2!$L$5:$L$100)</f>
        <v>3</v>
      </c>
      <c r="H22" s="56">
        <f>SUMPRODUCT((tirage2!$C$5:$E$100=résultats!$C22)*tirage2!$L$5:$L$100)+SUMPRODUCT((tirage2!$I$5:$K$100=résultats!$C22)*tirage2!$F$5:$F$100)</f>
        <v>13</v>
      </c>
      <c r="I22" s="32">
        <f t="shared" si="6"/>
        <v>0</v>
      </c>
      <c r="J22" s="55">
        <f>SUMPRODUCT((tirage3!$C$5:$E$100=résultats!$C22)*tirage3!$F$5:$F$100)+SUMPRODUCT((tirage3!$I$5:$K$100=résultats!$C22)*tirage3!$L$5:$L$100)</f>
        <v>0</v>
      </c>
      <c r="K22" s="56">
        <f>SUMPRODUCT((tirage3!$C$5:$E$100=résultats!$C22)*tirage3!$L$5:$L$100)+SUMPRODUCT((tirage3!$I$5:$K$100=résultats!$C22)*tirage3!$F$5:$F$100)</f>
        <v>0</v>
      </c>
      <c r="L22" s="32">
        <f t="shared" si="7"/>
        <v>0</v>
      </c>
      <c r="M22" s="55">
        <f>SUMPRODUCT((tirage4!$C$5:$E$100=résultats!$C22)*tirage4!$F$5:$F$100)+SUMPRODUCT((tirage4!$I$5:$K$100=résultats!$C22)*tirage4!$L$5:$L$100)</f>
        <v>0</v>
      </c>
      <c r="N22" s="56">
        <f>SUMPRODUCT((tirage4!$C$5:$E$100=résultats!$C22)*tirage4!$L$5:$L$100)+SUMPRODUCT((tirage4!$I$5:$K$100=résultats!$C22)*tirage4!$F$5:$F$100)</f>
        <v>0</v>
      </c>
      <c r="O22" s="32">
        <f t="shared" si="8"/>
        <v>0</v>
      </c>
      <c r="P22" s="11">
        <f t="shared" si="9"/>
        <v>16</v>
      </c>
      <c r="Q22" s="22">
        <f t="shared" si="10"/>
        <v>16</v>
      </c>
      <c r="R22" s="18">
        <f t="shared" si="11"/>
        <v>1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16</v>
      </c>
      <c r="Y22" s="50">
        <f t="shared" si="2"/>
        <v>16</v>
      </c>
      <c r="Z22" s="46">
        <f t="shared" si="3"/>
        <v>1</v>
      </c>
      <c r="AA22" s="36">
        <f t="shared" si="4"/>
        <v>0</v>
      </c>
      <c r="AB22" s="35">
        <f t="shared" si="14"/>
        <v>16000</v>
      </c>
      <c r="AC22" s="53">
        <f t="shared" si="16"/>
        <v>14</v>
      </c>
      <c r="AE22" s="97">
        <v>14</v>
      </c>
      <c r="AF22" s="98" t="str">
        <f t="shared" si="15"/>
        <v>Xilliam Patrice</v>
      </c>
    </row>
    <row r="23" spans="2:32">
      <c r="B23" s="2">
        <v>15</v>
      </c>
      <c r="C23" s="13" t="str">
        <f>IF(Equipes!C16="","",VLOOKUP(B23,Equipes,2,FALSE))</f>
        <v>Guilmain Christian</v>
      </c>
      <c r="D23" s="55">
        <f>SUMPRODUCT((tirage1!$C$5:$E$100=résultats!$C23)*tirage1!$F$5:$F$100)+SUMPRODUCT((tirage1!$I$5:$K$100=résultats!$C23)*tirage1!$L$5:$L$100)</f>
        <v>13</v>
      </c>
      <c r="E23" s="56">
        <f>SUMPRODUCT((tirage1!$C$5:$E$100=résultats!$C23)*tirage1!$L$5:$L$100)+SUMPRODUCT((tirage1!$I$5:$K$100=résultats!$C23)*tirage1!$F$5:$F$100)</f>
        <v>5</v>
      </c>
      <c r="F23" s="32">
        <f t="shared" si="5"/>
        <v>1</v>
      </c>
      <c r="G23" s="55">
        <f>SUMPRODUCT((tirage2!$C$5:$E$100=résultats!$C23)*tirage2!$F$5:$F$100)+SUMPRODUCT((tirage2!$I$5:$K$100=résultats!$C23)*tirage2!$L$5:$L$100)</f>
        <v>5</v>
      </c>
      <c r="H23" s="56">
        <f>SUMPRODUCT((tirage2!$C$5:$E$100=résultats!$C23)*tirage2!$L$5:$L$100)+SUMPRODUCT((tirage2!$I$5:$K$100=résultats!$C23)*tirage2!$F$5:$F$100)</f>
        <v>13</v>
      </c>
      <c r="I23" s="32">
        <f t="shared" si="6"/>
        <v>0</v>
      </c>
      <c r="J23" s="55">
        <f>SUMPRODUCT((tirage3!$C$5:$E$100=résultats!$C23)*tirage3!$F$5:$F$100)+SUMPRODUCT((tirage3!$I$5:$K$100=résultats!$C23)*tirage3!$L$5:$L$100)</f>
        <v>0</v>
      </c>
      <c r="K23" s="56">
        <f>SUMPRODUCT((tirage3!$C$5:$E$100=résultats!$C23)*tirage3!$L$5:$L$100)+SUMPRODUCT((tirage3!$I$5:$K$100=résultats!$C23)*tirage3!$F$5:$F$100)</f>
        <v>0</v>
      </c>
      <c r="L23" s="32">
        <f t="shared" si="7"/>
        <v>0</v>
      </c>
      <c r="M23" s="55">
        <f>SUMPRODUCT((tirage4!$C$5:$E$100=résultats!$C23)*tirage4!$F$5:$F$100)+SUMPRODUCT((tirage4!$I$5:$K$100=résultats!$C23)*tirage4!$L$5:$L$100)</f>
        <v>0</v>
      </c>
      <c r="N23" s="56">
        <f>SUMPRODUCT((tirage4!$C$5:$E$100=résultats!$C23)*tirage4!$L$5:$L$100)+SUMPRODUCT((tirage4!$I$5:$K$100=résultats!$C23)*tirage4!$F$5:$F$100)</f>
        <v>0</v>
      </c>
      <c r="O23" s="32">
        <f t="shared" si="8"/>
        <v>0</v>
      </c>
      <c r="P23" s="11">
        <f t="shared" si="9"/>
        <v>18</v>
      </c>
      <c r="Q23" s="22">
        <f t="shared" si="10"/>
        <v>18</v>
      </c>
      <c r="R23" s="18">
        <f t="shared" si="11"/>
        <v>1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18</v>
      </c>
      <c r="Y23" s="50">
        <f t="shared" si="2"/>
        <v>18</v>
      </c>
      <c r="Z23" s="46">
        <f t="shared" si="3"/>
        <v>1</v>
      </c>
      <c r="AA23" s="36">
        <f t="shared" si="4"/>
        <v>0</v>
      </c>
      <c r="AB23" s="35">
        <f t="shared" si="14"/>
        <v>18000</v>
      </c>
      <c r="AC23" s="53">
        <f t="shared" si="16"/>
        <v>11</v>
      </c>
      <c r="AE23" s="97">
        <v>15</v>
      </c>
      <c r="AF23" s="98" t="e">
        <f t="shared" si="15"/>
        <v>#N/A</v>
      </c>
    </row>
    <row r="24" spans="2:32">
      <c r="B24" s="2">
        <v>16</v>
      </c>
      <c r="C24" s="13" t="str">
        <f>IF(Equipes!C17="","",VLOOKUP(B24,Equipes,2,FALSE))</f>
        <v>Vincenzotto Bébert</v>
      </c>
      <c r="D24" s="55">
        <f>SUMPRODUCT((tirage1!$C$5:$E$100=résultats!$C24)*tirage1!$F$5:$F$100)+SUMPRODUCT((tirage1!$I$5:$K$100=résultats!$C24)*tirage1!$L$5:$L$100)</f>
        <v>3</v>
      </c>
      <c r="E24" s="56">
        <f>SUMPRODUCT((tirage1!$C$5:$E$100=résultats!$C24)*tirage1!$L$5:$L$100)+SUMPRODUCT((tirage1!$I$5:$K$100=résultats!$C24)*tirage1!$F$5:$F$100)</f>
        <v>13</v>
      </c>
      <c r="F24" s="32">
        <f t="shared" si="5"/>
        <v>0</v>
      </c>
      <c r="G24" s="55">
        <f>SUMPRODUCT((tirage2!$C$5:$E$100=résultats!$C24)*tirage2!$F$5:$F$100)+SUMPRODUCT((tirage2!$I$5:$K$100=résultats!$C24)*tirage2!$L$5:$L$100)</f>
        <v>13</v>
      </c>
      <c r="H24" s="56">
        <f>SUMPRODUCT((tirage2!$C$5:$E$100=résultats!$C24)*tirage2!$L$5:$L$100)+SUMPRODUCT((tirage2!$I$5:$K$100=résultats!$C24)*tirage2!$F$5:$F$100)</f>
        <v>3</v>
      </c>
      <c r="I24" s="32">
        <f t="shared" si="6"/>
        <v>1</v>
      </c>
      <c r="J24" s="55">
        <f>SUMPRODUCT((tirage3!$C$5:$E$100=résultats!$C24)*tirage3!$F$5:$F$100)+SUMPRODUCT((tirage3!$I$5:$K$100=résultats!$C24)*tirage3!$L$5:$L$100)</f>
        <v>0</v>
      </c>
      <c r="K24" s="56">
        <f>SUMPRODUCT((tirage3!$C$5:$E$100=résultats!$C24)*tirage3!$L$5:$L$100)+SUMPRODUCT((tirage3!$I$5:$K$100=résultats!$C24)*tirage3!$F$5:$F$100)</f>
        <v>0</v>
      </c>
      <c r="L24" s="32">
        <f t="shared" si="7"/>
        <v>0</v>
      </c>
      <c r="M24" s="55">
        <f>SUMPRODUCT((tirage4!$C$5:$E$100=résultats!$C24)*tirage4!$F$5:$F$100)+SUMPRODUCT((tirage4!$I$5:$K$100=résultats!$C24)*tirage4!$L$5:$L$100)</f>
        <v>0</v>
      </c>
      <c r="N24" s="56">
        <f>SUMPRODUCT((tirage4!$C$5:$E$100=résultats!$C24)*tirage4!$L$5:$L$100)+SUMPRODUCT((tirage4!$I$5:$K$100=résultats!$C24)*tirage4!$F$5:$F$100)</f>
        <v>0</v>
      </c>
      <c r="O24" s="32">
        <f t="shared" si="8"/>
        <v>0</v>
      </c>
      <c r="P24" s="11">
        <f t="shared" si="9"/>
        <v>16</v>
      </c>
      <c r="Q24" s="22">
        <f t="shared" si="10"/>
        <v>16</v>
      </c>
      <c r="R24" s="18">
        <f t="shared" si="11"/>
        <v>1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16</v>
      </c>
      <c r="Y24" s="50">
        <f t="shared" si="2"/>
        <v>16</v>
      </c>
      <c r="Z24" s="46">
        <f t="shared" si="3"/>
        <v>1</v>
      </c>
      <c r="AA24" s="36">
        <f t="shared" si="4"/>
        <v>0</v>
      </c>
      <c r="AB24" s="35">
        <f t="shared" si="14"/>
        <v>16000</v>
      </c>
      <c r="AC24" s="53">
        <f t="shared" si="16"/>
        <v>14</v>
      </c>
      <c r="AE24" s="97">
        <v>16</v>
      </c>
      <c r="AF24" s="98" t="str">
        <f t="shared" si="15"/>
        <v>Hardy andré</v>
      </c>
    </row>
    <row r="25" spans="2:32">
      <c r="B25" s="2">
        <v>17</v>
      </c>
      <c r="C25" s="13" t="str">
        <f>IF(Equipes!C18="","",VLOOKUP(B25,Equipes,2,FALSE))</f>
        <v>Bouchereau Daniel</v>
      </c>
      <c r="D25" s="55">
        <f>SUMPRODUCT((tirage1!$C$5:$E$100=résultats!$C25)*tirage1!$F$5:$F$100)+SUMPRODUCT((tirage1!$I$5:$K$100=résultats!$C25)*tirage1!$L$5:$L$100)</f>
        <v>13</v>
      </c>
      <c r="E25" s="56">
        <f>SUMPRODUCT((tirage1!$C$5:$E$100=résultats!$C25)*tirage1!$L$5:$L$100)+SUMPRODUCT((tirage1!$I$5:$K$100=résultats!$C25)*tirage1!$F$5:$F$100)</f>
        <v>4</v>
      </c>
      <c r="F25" s="32">
        <f t="shared" si="5"/>
        <v>1</v>
      </c>
      <c r="G25" s="55">
        <f>SUMPRODUCT((tirage2!$C$5:$E$100=résultats!$C25)*tirage2!$F$5:$F$100)+SUMPRODUCT((tirage2!$I$5:$K$100=résultats!$C25)*tirage2!$L$5:$L$100)</f>
        <v>13</v>
      </c>
      <c r="H25" s="56">
        <f>SUMPRODUCT((tirage2!$C$5:$E$100=résultats!$C25)*tirage2!$L$5:$L$100)+SUMPRODUCT((tirage2!$I$5:$K$100=résultats!$C25)*tirage2!$F$5:$F$100)</f>
        <v>4</v>
      </c>
      <c r="I25" s="32">
        <f t="shared" si="6"/>
        <v>1</v>
      </c>
      <c r="J25" s="55">
        <f>SUMPRODUCT((tirage3!$C$5:$E$100=résultats!$C25)*tirage3!$F$5:$F$100)+SUMPRODUCT((tirage3!$I$5:$K$100=résultats!$C25)*tirage3!$L$5:$L$100)</f>
        <v>0</v>
      </c>
      <c r="K25" s="56">
        <f>SUMPRODUCT((tirage3!$C$5:$E$100=résultats!$C25)*tirage3!$L$5:$L$100)+SUMPRODUCT((tirage3!$I$5:$K$100=résultats!$C25)*tirage3!$F$5:$F$100)</f>
        <v>0</v>
      </c>
      <c r="L25" s="32">
        <f t="shared" si="7"/>
        <v>0</v>
      </c>
      <c r="M25" s="55">
        <f>SUMPRODUCT((tirage4!$C$5:$E$100=résultats!$C25)*tirage4!$F$5:$F$100)+SUMPRODUCT((tirage4!$I$5:$K$100=résultats!$C25)*tirage4!$L$5:$L$100)</f>
        <v>0</v>
      </c>
      <c r="N25" s="56">
        <f>SUMPRODUCT((tirage4!$C$5:$E$100=résultats!$C25)*tirage4!$L$5:$L$100)+SUMPRODUCT((tirage4!$I$5:$K$100=résultats!$C25)*tirage4!$F$5:$F$100)</f>
        <v>0</v>
      </c>
      <c r="O25" s="32">
        <f t="shared" si="8"/>
        <v>0</v>
      </c>
      <c r="P25" s="11">
        <f t="shared" si="9"/>
        <v>26</v>
      </c>
      <c r="Q25" s="22">
        <f t="shared" si="10"/>
        <v>8</v>
      </c>
      <c r="R25" s="18">
        <f t="shared" si="11"/>
        <v>2</v>
      </c>
      <c r="S25" s="8">
        <f t="shared" si="12"/>
        <v>18</v>
      </c>
      <c r="V25" s="2">
        <f t="shared" si="13"/>
        <v>17</v>
      </c>
      <c r="W25" s="6" t="str">
        <f t="shared" si="0"/>
        <v>Bouchereau Daniel</v>
      </c>
      <c r="X25" s="7">
        <f t="shared" si="1"/>
        <v>26</v>
      </c>
      <c r="Y25" s="50">
        <f t="shared" si="2"/>
        <v>8</v>
      </c>
      <c r="Z25" s="46">
        <f t="shared" si="3"/>
        <v>2</v>
      </c>
      <c r="AA25" s="36">
        <f t="shared" si="4"/>
        <v>18</v>
      </c>
      <c r="AB25" s="35">
        <f t="shared" si="14"/>
        <v>26018</v>
      </c>
      <c r="AC25" s="53">
        <f t="shared" si="16"/>
        <v>5</v>
      </c>
      <c r="AE25" s="97">
        <v>17</v>
      </c>
      <c r="AF25" s="98" t="str">
        <f t="shared" si="15"/>
        <v>Dechechi Alain</v>
      </c>
    </row>
    <row r="26" spans="2:32">
      <c r="B26" s="2">
        <v>18</v>
      </c>
      <c r="C26" s="13" t="str">
        <f>IF(Equipes!C19="","",VLOOKUP(B26,Equipes,2,FALSE))</f>
        <v>Siew Noel</v>
      </c>
      <c r="D26" s="55">
        <f>SUMPRODUCT((tirage1!$C$5:$E$100=résultats!$C26)*tirage1!$F$5:$F$100)+SUMPRODUCT((tirage1!$I$5:$K$100=résultats!$C26)*tirage1!$L$5:$L$100)</f>
        <v>13</v>
      </c>
      <c r="E26" s="56">
        <f>SUMPRODUCT((tirage1!$C$5:$E$100=résultats!$C26)*tirage1!$L$5:$L$100)+SUMPRODUCT((tirage1!$I$5:$K$100=résultats!$C26)*tirage1!$F$5:$F$100)</f>
        <v>4</v>
      </c>
      <c r="F26" s="32">
        <f t="shared" si="5"/>
        <v>1</v>
      </c>
      <c r="G26" s="55">
        <f>SUMPRODUCT((tirage2!$C$5:$E$100=résultats!$C26)*tirage2!$F$5:$F$100)+SUMPRODUCT((tirage2!$I$5:$K$100=résultats!$C26)*tirage2!$L$5:$L$100)</f>
        <v>4</v>
      </c>
      <c r="H26" s="56">
        <f>SUMPRODUCT((tirage2!$C$5:$E$100=résultats!$C26)*tirage2!$L$5:$L$100)+SUMPRODUCT((tirage2!$I$5:$K$100=résultats!$C26)*tirage2!$F$5:$F$100)</f>
        <v>13</v>
      </c>
      <c r="I26" s="32">
        <f t="shared" si="6"/>
        <v>0</v>
      </c>
      <c r="J26" s="55">
        <f>SUMPRODUCT((tirage3!$C$5:$E$100=résultats!$C26)*tirage3!$F$5:$F$100)+SUMPRODUCT((tirage3!$I$5:$K$100=résultats!$C26)*tirage3!$L$5:$L$100)</f>
        <v>0</v>
      </c>
      <c r="K26" s="56">
        <f>SUMPRODUCT((tirage3!$C$5:$E$100=résultats!$C26)*tirage3!$L$5:$L$100)+SUMPRODUCT((tirage3!$I$5:$K$100=résultats!$C26)*tirage3!$F$5:$F$100)</f>
        <v>0</v>
      </c>
      <c r="L26" s="32">
        <f t="shared" si="7"/>
        <v>0</v>
      </c>
      <c r="M26" s="55">
        <f>SUMPRODUCT((tirage4!$C$5:$E$100=résultats!$C26)*tirage4!$F$5:$F$100)+SUMPRODUCT((tirage4!$I$5:$K$100=résultats!$C26)*tirage4!$L$5:$L$100)</f>
        <v>0</v>
      </c>
      <c r="N26" s="56">
        <f>SUMPRODUCT((tirage4!$C$5:$E$100=résultats!$C26)*tirage4!$L$5:$L$100)+SUMPRODUCT((tirage4!$I$5:$K$100=résultats!$C26)*tirage4!$F$5:$F$100)</f>
        <v>0</v>
      </c>
      <c r="O26" s="32">
        <f t="shared" si="8"/>
        <v>0</v>
      </c>
      <c r="P26" s="11">
        <f t="shared" si="9"/>
        <v>17</v>
      </c>
      <c r="Q26" s="22">
        <f t="shared" si="10"/>
        <v>17</v>
      </c>
      <c r="R26" s="18">
        <f t="shared" si="11"/>
        <v>1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17</v>
      </c>
      <c r="Y26" s="50">
        <f t="shared" si="2"/>
        <v>17</v>
      </c>
      <c r="Z26" s="46">
        <f t="shared" si="3"/>
        <v>1</v>
      </c>
      <c r="AA26" s="36">
        <f t="shared" si="4"/>
        <v>0</v>
      </c>
      <c r="AB26" s="35">
        <f t="shared" si="14"/>
        <v>17000</v>
      </c>
      <c r="AC26" s="53">
        <f t="shared" si="16"/>
        <v>13</v>
      </c>
      <c r="AE26" s="97">
        <v>18</v>
      </c>
      <c r="AF26" s="98" t="str">
        <f t="shared" si="15"/>
        <v>Bouty Alain</v>
      </c>
    </row>
    <row r="27" spans="2:32">
      <c r="B27" s="2">
        <v>19</v>
      </c>
      <c r="C27" s="13" t="str">
        <f>IF(Equipes!C20="","",VLOOKUP(B27,Equipes,2,FALSE))</f>
        <v>Hardy andré</v>
      </c>
      <c r="D27" s="55">
        <f>SUMPRODUCT((tirage1!$C$5:$E$100=résultats!$C27)*tirage1!$F$5:$F$100)+SUMPRODUCT((tirage1!$I$5:$K$100=résultats!$C27)*tirage1!$L$5:$L$100)</f>
        <v>13</v>
      </c>
      <c r="E27" s="56">
        <f>SUMPRODUCT((tirage1!$C$5:$E$100=résultats!$C27)*tirage1!$L$5:$L$100)+SUMPRODUCT((tirage1!$I$5:$K$100=résultats!$C27)*tirage1!$F$5:$F$100)</f>
        <v>2</v>
      </c>
      <c r="F27" s="32">
        <f t="shared" si="5"/>
        <v>1</v>
      </c>
      <c r="G27" s="55">
        <f>SUMPRODUCT((tirage2!$C$5:$E$100=résultats!$C27)*tirage2!$F$5:$F$100)+SUMPRODUCT((tirage2!$I$5:$K$100=résultats!$C27)*tirage2!$L$5:$L$100)</f>
        <v>2</v>
      </c>
      <c r="H27" s="56">
        <f>SUMPRODUCT((tirage2!$C$5:$E$100=résultats!$C27)*tirage2!$L$5:$L$100)+SUMPRODUCT((tirage2!$I$5:$K$100=résultats!$C27)*tirage2!$F$5:$F$100)</f>
        <v>13</v>
      </c>
      <c r="I27" s="32">
        <f t="shared" si="6"/>
        <v>0</v>
      </c>
      <c r="J27" s="55">
        <f>SUMPRODUCT((tirage3!$C$5:$E$100=résultats!$C27)*tirage3!$F$5:$F$100)+SUMPRODUCT((tirage3!$I$5:$K$100=résultats!$C27)*tirage3!$L$5:$L$100)</f>
        <v>0</v>
      </c>
      <c r="K27" s="56">
        <f>SUMPRODUCT((tirage3!$C$5:$E$100=résultats!$C27)*tirage3!$L$5:$L$100)+SUMPRODUCT((tirage3!$I$5:$K$100=résultats!$C27)*tirage3!$F$5:$F$100)</f>
        <v>0</v>
      </c>
      <c r="L27" s="32">
        <f t="shared" si="7"/>
        <v>0</v>
      </c>
      <c r="M27" s="55">
        <f>SUMPRODUCT((tirage4!$C$5:$E$100=résultats!$C27)*tirage4!$F$5:$F$100)+SUMPRODUCT((tirage4!$I$5:$K$100=résultats!$C27)*tirage4!$L$5:$L$100)</f>
        <v>0</v>
      </c>
      <c r="N27" s="56">
        <f>SUMPRODUCT((tirage4!$C$5:$E$100=résultats!$C27)*tirage4!$L$5:$L$100)+SUMPRODUCT((tirage4!$I$5:$K$100=résultats!$C27)*tirage4!$F$5:$F$100)</f>
        <v>0</v>
      </c>
      <c r="O27" s="32">
        <f t="shared" si="8"/>
        <v>0</v>
      </c>
      <c r="P27" s="11">
        <f t="shared" si="9"/>
        <v>15</v>
      </c>
      <c r="Q27" s="22">
        <f t="shared" si="10"/>
        <v>15</v>
      </c>
      <c r="R27" s="18">
        <f t="shared" si="11"/>
        <v>1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15</v>
      </c>
      <c r="Y27" s="50">
        <f t="shared" si="2"/>
        <v>15</v>
      </c>
      <c r="Z27" s="46">
        <f t="shared" si="3"/>
        <v>1</v>
      </c>
      <c r="AA27" s="36">
        <f t="shared" si="4"/>
        <v>0</v>
      </c>
      <c r="AB27" s="35">
        <f t="shared" si="14"/>
        <v>15000</v>
      </c>
      <c r="AC27" s="53">
        <f t="shared" si="16"/>
        <v>16</v>
      </c>
      <c r="AE27" s="97">
        <v>19</v>
      </c>
      <c r="AF27" s="98" t="str">
        <f t="shared" si="15"/>
        <v>Marcu olivier</v>
      </c>
    </row>
    <row r="28" spans="2:32">
      <c r="B28" s="2">
        <v>20</v>
      </c>
      <c r="C28" s="13" t="str">
        <f>IF(Equipes!C21="","",VLOOKUP(B28,Equipes,2,FALSE))</f>
        <v>Pubert Armand</v>
      </c>
      <c r="D28" s="55">
        <f>SUMPRODUCT((tirage1!$C$5:$E$100=résultats!$C28)*tirage1!$F$5:$F$100)+SUMPRODUCT((tirage1!$I$5:$K$100=résultats!$C28)*tirage1!$L$5:$L$100)</f>
        <v>6</v>
      </c>
      <c r="E28" s="56">
        <f>SUMPRODUCT((tirage1!$C$5:$E$100=résultats!$C28)*tirage1!$L$5:$L$100)+SUMPRODUCT((tirage1!$I$5:$K$100=résultats!$C28)*tirage1!$F$5:$F$100)</f>
        <v>13</v>
      </c>
      <c r="F28" s="32">
        <f t="shared" si="5"/>
        <v>0</v>
      </c>
      <c r="G28" s="55">
        <f>SUMPRODUCT((tirage2!$C$5:$E$100=résultats!$C28)*tirage2!$F$5:$F$100)+SUMPRODUCT((tirage2!$I$5:$K$100=résultats!$C28)*tirage2!$L$5:$L$100)</f>
        <v>13</v>
      </c>
      <c r="H28" s="56">
        <f>SUMPRODUCT((tirage2!$C$5:$E$100=résultats!$C28)*tirage2!$L$5:$L$100)+SUMPRODUCT((tirage2!$I$5:$K$100=résultats!$C28)*tirage2!$F$5:$F$100)</f>
        <v>0</v>
      </c>
      <c r="I28" s="32">
        <f t="shared" si="6"/>
        <v>1</v>
      </c>
      <c r="J28" s="55">
        <f>SUMPRODUCT((tirage3!$C$5:$E$100=résultats!$C28)*tirage3!$F$5:$F$100)+SUMPRODUCT((tirage3!$I$5:$K$100=résultats!$C28)*tirage3!$L$5:$L$100)</f>
        <v>0</v>
      </c>
      <c r="K28" s="56">
        <f>SUMPRODUCT((tirage3!$C$5:$E$100=résultats!$C28)*tirage3!$L$5:$L$100)+SUMPRODUCT((tirage3!$I$5:$K$100=résultats!$C28)*tirage3!$F$5:$F$100)</f>
        <v>0</v>
      </c>
      <c r="L28" s="32">
        <f t="shared" si="7"/>
        <v>0</v>
      </c>
      <c r="M28" s="55">
        <f>SUMPRODUCT((tirage4!$C$5:$E$100=résultats!$C28)*tirage4!$F$5:$F$100)+SUMPRODUCT((tirage4!$I$5:$K$100=résultats!$C28)*tirage4!$L$5:$L$100)</f>
        <v>0</v>
      </c>
      <c r="N28" s="56">
        <f>SUMPRODUCT((tirage4!$C$5:$E$100=résultats!$C28)*tirage4!$L$5:$L$100)+SUMPRODUCT((tirage4!$I$5:$K$100=résultats!$C28)*tirage4!$F$5:$F$100)</f>
        <v>0</v>
      </c>
      <c r="O28" s="32">
        <f t="shared" si="8"/>
        <v>0</v>
      </c>
      <c r="P28" s="11">
        <f t="shared" si="9"/>
        <v>19</v>
      </c>
      <c r="Q28" s="22">
        <f t="shared" si="10"/>
        <v>13</v>
      </c>
      <c r="R28" s="18">
        <f t="shared" si="11"/>
        <v>1</v>
      </c>
      <c r="S28" s="8">
        <f t="shared" si="12"/>
        <v>6</v>
      </c>
      <c r="V28" s="2">
        <f t="shared" si="13"/>
        <v>20</v>
      </c>
      <c r="W28" s="6" t="str">
        <f t="shared" si="0"/>
        <v>Pubert Armand</v>
      </c>
      <c r="X28" s="7">
        <f t="shared" si="1"/>
        <v>19</v>
      </c>
      <c r="Y28" s="50">
        <f t="shared" si="2"/>
        <v>13</v>
      </c>
      <c r="Z28" s="46">
        <f t="shared" si="3"/>
        <v>1</v>
      </c>
      <c r="AA28" s="36">
        <f t="shared" si="4"/>
        <v>6</v>
      </c>
      <c r="AB28" s="35">
        <f t="shared" si="14"/>
        <v>19006</v>
      </c>
      <c r="AC28" s="53">
        <f t="shared" si="16"/>
        <v>8</v>
      </c>
      <c r="AE28" s="97">
        <v>20</v>
      </c>
      <c r="AF28" s="98" t="str">
        <f t="shared" si="15"/>
        <v>Barbeau Arthur</v>
      </c>
    </row>
    <row r="29" spans="2:32">
      <c r="B29" s="2">
        <v>21</v>
      </c>
      <c r="C29" s="13" t="str">
        <f>IF(Equipes!C22="","",VLOOKUP(B29,Equipes,2,FALSE))</f>
        <v>Hay Christian</v>
      </c>
      <c r="D29" s="55">
        <f>SUMPRODUCT((tirage1!$C$5:$E$100=résultats!$C29)*tirage1!$F$5:$F$100)+SUMPRODUCT((tirage1!$I$5:$K$100=résultats!$C29)*tirage1!$L$5:$L$100)</f>
        <v>13</v>
      </c>
      <c r="E29" s="56">
        <f>SUMPRODUCT((tirage1!$C$5:$E$100=résultats!$C29)*tirage1!$L$5:$L$100)+SUMPRODUCT((tirage1!$I$5:$K$100=résultats!$C29)*tirage1!$F$5:$F$100)</f>
        <v>5</v>
      </c>
      <c r="F29" s="32">
        <f t="shared" si="5"/>
        <v>1</v>
      </c>
      <c r="G29" s="55">
        <f>SUMPRODUCT((tirage2!$C$5:$E$100=résultats!$C29)*tirage2!$F$5:$F$100)+SUMPRODUCT((tirage2!$I$5:$K$100=résultats!$C29)*tirage2!$L$5:$L$100)</f>
        <v>13</v>
      </c>
      <c r="H29" s="56">
        <f>SUMPRODUCT((tirage2!$C$5:$E$100=résultats!$C29)*tirage2!$L$5:$L$100)+SUMPRODUCT((tirage2!$I$5:$K$100=résultats!$C29)*tirage2!$F$5:$F$100)</f>
        <v>5</v>
      </c>
      <c r="I29" s="32">
        <f t="shared" si="6"/>
        <v>1</v>
      </c>
      <c r="J29" s="55">
        <f>SUMPRODUCT((tirage3!$C$5:$E$100=résultats!$C29)*tirage3!$F$5:$F$100)+SUMPRODUCT((tirage3!$I$5:$K$100=résultats!$C29)*tirage3!$L$5:$L$100)</f>
        <v>0</v>
      </c>
      <c r="K29" s="56">
        <f>SUMPRODUCT((tirage3!$C$5:$E$100=résultats!$C29)*tirage3!$L$5:$L$100)+SUMPRODUCT((tirage3!$I$5:$K$100=résultats!$C29)*tirage3!$F$5:$F$100)</f>
        <v>0</v>
      </c>
      <c r="L29" s="32">
        <f t="shared" si="7"/>
        <v>0</v>
      </c>
      <c r="M29" s="55">
        <f>SUMPRODUCT((tirage4!$C$5:$E$100=résultats!$C29)*tirage4!$F$5:$F$100)+SUMPRODUCT((tirage4!$I$5:$K$100=résultats!$C29)*tirage4!$L$5:$L$100)</f>
        <v>0</v>
      </c>
      <c r="N29" s="56">
        <f>SUMPRODUCT((tirage4!$C$5:$E$100=résultats!$C29)*tirage4!$L$5:$L$100)+SUMPRODUCT((tirage4!$I$5:$K$100=résultats!$C29)*tirage4!$F$5:$F$100)</f>
        <v>0</v>
      </c>
      <c r="O29" s="32">
        <f t="shared" si="8"/>
        <v>0</v>
      </c>
      <c r="P29" s="11">
        <f t="shared" si="9"/>
        <v>26</v>
      </c>
      <c r="Q29" s="22">
        <f t="shared" si="10"/>
        <v>10</v>
      </c>
      <c r="R29" s="18">
        <f t="shared" si="11"/>
        <v>2</v>
      </c>
      <c r="S29" s="8">
        <f t="shared" si="12"/>
        <v>16</v>
      </c>
      <c r="V29" s="2">
        <f t="shared" si="13"/>
        <v>21</v>
      </c>
      <c r="W29" s="6" t="str">
        <f t="shared" si="0"/>
        <v>Hay Christian</v>
      </c>
      <c r="X29" s="7">
        <f t="shared" si="1"/>
        <v>26</v>
      </c>
      <c r="Y29" s="50">
        <f t="shared" si="2"/>
        <v>10</v>
      </c>
      <c r="Z29" s="46">
        <f t="shared" si="3"/>
        <v>2</v>
      </c>
      <c r="AA29" s="36">
        <f t="shared" si="4"/>
        <v>16</v>
      </c>
      <c r="AB29" s="35">
        <f t="shared" si="14"/>
        <v>26016</v>
      </c>
      <c r="AC29" s="53">
        <f t="shared" si="16"/>
        <v>6</v>
      </c>
      <c r="AE29" s="97">
        <v>21</v>
      </c>
      <c r="AF29" s="98" t="str">
        <f t="shared" si="15"/>
        <v>Bouchet alexandre</v>
      </c>
    </row>
    <row r="30" spans="2:32">
      <c r="B30" s="2">
        <v>22</v>
      </c>
      <c r="C30" s="13" t="str">
        <f>IF(Equipes!C23="","",VLOOKUP(B30,Equipes,2,FALSE))</f>
        <v>Hay Nathalie</v>
      </c>
      <c r="D30" s="55">
        <f>SUMPRODUCT((tirage1!$C$5:$E$100=résultats!$C30)*tirage1!$F$5:$F$100)+SUMPRODUCT((tirage1!$I$5:$K$100=résultats!$C30)*tirage1!$L$5:$L$100)</f>
        <v>13</v>
      </c>
      <c r="E30" s="56">
        <f>SUMPRODUCT((tirage1!$C$5:$E$100=résultats!$C30)*tirage1!$L$5:$L$100)+SUMPRODUCT((tirage1!$I$5:$K$100=résultats!$C30)*tirage1!$F$5:$F$100)</f>
        <v>2</v>
      </c>
      <c r="F30" s="32">
        <f t="shared" si="5"/>
        <v>1</v>
      </c>
      <c r="G30" s="55">
        <f>SUMPRODUCT((tirage2!$C$5:$E$100=résultats!$C30)*tirage2!$F$5:$F$100)+SUMPRODUCT((tirage2!$I$5:$K$100=résultats!$C30)*tirage2!$L$5:$L$100)</f>
        <v>13</v>
      </c>
      <c r="H30" s="56">
        <f>SUMPRODUCT((tirage2!$C$5:$E$100=résultats!$C30)*tirage2!$L$5:$L$100)+SUMPRODUCT((tirage2!$I$5:$K$100=résultats!$C30)*tirage2!$F$5:$F$100)</f>
        <v>2</v>
      </c>
      <c r="I30" s="32">
        <f t="shared" si="6"/>
        <v>1</v>
      </c>
      <c r="J30" s="55">
        <f>SUMPRODUCT((tirage3!$C$5:$E$100=résultats!$C30)*tirage3!$F$5:$F$100)+SUMPRODUCT((tirage3!$I$5:$K$100=résultats!$C30)*tirage3!$L$5:$L$100)</f>
        <v>0</v>
      </c>
      <c r="K30" s="56">
        <f>SUMPRODUCT((tirage3!$C$5:$E$100=résultats!$C30)*tirage3!$L$5:$L$100)+SUMPRODUCT((tirage3!$I$5:$K$100=résultats!$C30)*tirage3!$F$5:$F$100)</f>
        <v>0</v>
      </c>
      <c r="L30" s="32">
        <f t="shared" si="7"/>
        <v>0</v>
      </c>
      <c r="M30" s="55">
        <f>SUMPRODUCT((tirage4!$C$5:$E$100=résultats!$C30)*tirage4!$F$5:$F$100)+SUMPRODUCT((tirage4!$I$5:$K$100=résultats!$C30)*tirage4!$L$5:$L$100)</f>
        <v>0</v>
      </c>
      <c r="N30" s="56">
        <f>SUMPRODUCT((tirage4!$C$5:$E$100=résultats!$C30)*tirage4!$L$5:$L$100)+SUMPRODUCT((tirage4!$I$5:$K$100=résultats!$C30)*tirage4!$F$5:$F$100)</f>
        <v>0</v>
      </c>
      <c r="O30" s="32">
        <f t="shared" si="8"/>
        <v>0</v>
      </c>
      <c r="P30" s="11">
        <f t="shared" si="9"/>
        <v>26</v>
      </c>
      <c r="Q30" s="22">
        <f t="shared" si="10"/>
        <v>4</v>
      </c>
      <c r="R30" s="18">
        <f t="shared" si="11"/>
        <v>2</v>
      </c>
      <c r="S30" s="8">
        <f t="shared" si="12"/>
        <v>22</v>
      </c>
      <c r="V30" s="2">
        <f t="shared" si="13"/>
        <v>22</v>
      </c>
      <c r="W30" s="6" t="str">
        <f t="shared" si="0"/>
        <v>Hay Nathalie</v>
      </c>
      <c r="X30" s="7">
        <f t="shared" si="1"/>
        <v>26</v>
      </c>
      <c r="Y30" s="50">
        <f t="shared" si="2"/>
        <v>4</v>
      </c>
      <c r="Z30" s="46">
        <f t="shared" si="3"/>
        <v>2</v>
      </c>
      <c r="AA30" s="36">
        <f t="shared" si="4"/>
        <v>22</v>
      </c>
      <c r="AB30" s="35">
        <f t="shared" si="14"/>
        <v>26022</v>
      </c>
      <c r="AC30" s="53">
        <f t="shared" si="16"/>
        <v>3</v>
      </c>
      <c r="AE30" s="97">
        <v>22</v>
      </c>
      <c r="AF30" s="98" t="str">
        <f t="shared" si="15"/>
        <v>Richeteau joel</v>
      </c>
    </row>
    <row r="31" spans="2:32">
      <c r="B31" s="2">
        <v>23</v>
      </c>
      <c r="C31" s="13" t="str">
        <f>IF(Equipes!C24="","",VLOOKUP(B31,Equipes,2,FALSE))</f>
        <v>Lembert Martial</v>
      </c>
      <c r="D31" s="55">
        <f>SUMPRODUCT((tirage1!$C$5:$E$100=résultats!$C31)*tirage1!$F$5:$F$100)+SUMPRODUCT((tirage1!$I$5:$K$100=résultats!$C31)*tirage1!$L$5:$L$100)</f>
        <v>4</v>
      </c>
      <c r="E31" s="56">
        <f>SUMPRODUCT((tirage1!$C$5:$E$100=résultats!$C31)*tirage1!$L$5:$L$100)+SUMPRODUCT((tirage1!$I$5:$K$100=résultats!$C31)*tirage1!$F$5:$F$100)</f>
        <v>13</v>
      </c>
      <c r="F31" s="32">
        <f t="shared" si="5"/>
        <v>0</v>
      </c>
      <c r="G31" s="55">
        <f>SUMPRODUCT((tirage2!$C$5:$E$100=résultats!$C31)*tirage2!$F$5:$F$100)+SUMPRODUCT((tirage2!$I$5:$K$100=résultats!$C31)*tirage2!$L$5:$L$100)</f>
        <v>13</v>
      </c>
      <c r="H31" s="56">
        <f>SUMPRODUCT((tirage2!$C$5:$E$100=résultats!$C31)*tirage2!$L$5:$L$100)+SUMPRODUCT((tirage2!$I$5:$K$100=résultats!$C31)*tirage2!$F$5:$F$100)</f>
        <v>2</v>
      </c>
      <c r="I31" s="32">
        <f t="shared" si="6"/>
        <v>1</v>
      </c>
      <c r="J31" s="55">
        <f>SUMPRODUCT((tirage3!$C$5:$E$100=résultats!$C31)*tirage3!$F$5:$F$100)+SUMPRODUCT((tirage3!$I$5:$K$100=résultats!$C31)*tirage3!$L$5:$L$100)</f>
        <v>0</v>
      </c>
      <c r="K31" s="56">
        <f>SUMPRODUCT((tirage3!$C$5:$E$100=résultats!$C31)*tirage3!$L$5:$L$100)+SUMPRODUCT((tirage3!$I$5:$K$100=résultats!$C31)*tirage3!$F$5:$F$100)</f>
        <v>0</v>
      </c>
      <c r="L31" s="32">
        <f t="shared" si="7"/>
        <v>0</v>
      </c>
      <c r="M31" s="55">
        <f>SUMPRODUCT((tirage4!$C$5:$E$100=résultats!$C31)*tirage4!$F$5:$F$100)+SUMPRODUCT((tirage4!$I$5:$K$100=résultats!$C31)*tirage4!$L$5:$L$100)</f>
        <v>0</v>
      </c>
      <c r="N31" s="56">
        <f>SUMPRODUCT((tirage4!$C$5:$E$100=résultats!$C31)*tirage4!$L$5:$L$100)+SUMPRODUCT((tirage4!$I$5:$K$100=résultats!$C31)*tirage4!$F$5:$F$100)</f>
        <v>0</v>
      </c>
      <c r="O31" s="32">
        <f t="shared" si="8"/>
        <v>0</v>
      </c>
      <c r="P31" s="11">
        <f t="shared" si="9"/>
        <v>17</v>
      </c>
      <c r="Q31" s="22">
        <f t="shared" si="10"/>
        <v>15</v>
      </c>
      <c r="R31" s="18">
        <f t="shared" si="11"/>
        <v>1</v>
      </c>
      <c r="S31" s="8">
        <f t="shared" si="12"/>
        <v>2</v>
      </c>
      <c r="V31" s="2">
        <f t="shared" si="13"/>
        <v>23</v>
      </c>
      <c r="W31" s="6" t="str">
        <f t="shared" si="0"/>
        <v>Lembert Martial</v>
      </c>
      <c r="X31" s="7">
        <f t="shared" si="1"/>
        <v>17</v>
      </c>
      <c r="Y31" s="50">
        <f t="shared" si="2"/>
        <v>15</v>
      </c>
      <c r="Z31" s="46">
        <f t="shared" si="3"/>
        <v>1</v>
      </c>
      <c r="AA31" s="36">
        <f t="shared" si="4"/>
        <v>2</v>
      </c>
      <c r="AB31" s="35">
        <f t="shared" si="14"/>
        <v>17002</v>
      </c>
      <c r="AC31" s="53">
        <f t="shared" si="16"/>
        <v>12</v>
      </c>
      <c r="AE31" s="97">
        <v>23</v>
      </c>
      <c r="AF31" s="98" t="e">
        <f t="shared" si="15"/>
        <v>#N/A</v>
      </c>
    </row>
    <row r="32" spans="2:32">
      <c r="B32" s="2">
        <v>24</v>
      </c>
      <c r="C32" s="13" t="str">
        <f>IF(Equipes!C25="","",VLOOKUP(B32,Equipes,2,FALSE))</f>
        <v>Belot Michel</v>
      </c>
      <c r="D32" s="55">
        <f>SUMPRODUCT((tirage1!$C$5:$E$100=résultats!$C32)*tirage1!$F$5:$F$100)+SUMPRODUCT((tirage1!$I$5:$K$100=résultats!$C32)*tirage1!$L$5:$L$100)</f>
        <v>5</v>
      </c>
      <c r="E32" s="56">
        <f>SUMPRODUCT((tirage1!$C$5:$E$100=résultats!$C32)*tirage1!$L$5:$L$100)+SUMPRODUCT((tirage1!$I$5:$K$100=résultats!$C32)*tirage1!$F$5:$F$100)</f>
        <v>13</v>
      </c>
      <c r="F32" s="32">
        <f t="shared" si="5"/>
        <v>0</v>
      </c>
      <c r="G32" s="55">
        <f>SUMPRODUCT((tirage2!$C$5:$E$100=résultats!$C32)*tirage2!$F$5:$F$100)+SUMPRODUCT((tirage2!$I$5:$K$100=résultats!$C32)*tirage2!$L$5:$L$100)</f>
        <v>13</v>
      </c>
      <c r="H32" s="56">
        <f>SUMPRODUCT((tirage2!$C$5:$E$100=résultats!$C32)*tirage2!$L$5:$L$100)+SUMPRODUCT((tirage2!$I$5:$K$100=résultats!$C32)*tirage2!$F$5:$F$100)</f>
        <v>1</v>
      </c>
      <c r="I32" s="32">
        <f t="shared" si="6"/>
        <v>1</v>
      </c>
      <c r="J32" s="55">
        <f>SUMPRODUCT((tirage3!$C$5:$E$100=résultats!$C32)*tirage3!$F$5:$F$100)+SUMPRODUCT((tirage3!$I$5:$K$100=résultats!$C32)*tirage3!$L$5:$L$100)</f>
        <v>0</v>
      </c>
      <c r="K32" s="56">
        <f>SUMPRODUCT((tirage3!$C$5:$E$100=résultats!$C32)*tirage3!$L$5:$L$100)+SUMPRODUCT((tirage3!$I$5:$K$100=résultats!$C32)*tirage3!$F$5:$F$100)</f>
        <v>0</v>
      </c>
      <c r="L32" s="32">
        <f t="shared" si="7"/>
        <v>0</v>
      </c>
      <c r="M32" s="55">
        <f>SUMPRODUCT((tirage4!$C$5:$E$100=résultats!$C32)*tirage4!$F$5:$F$100)+SUMPRODUCT((tirage4!$I$5:$K$100=résultats!$C32)*tirage4!$L$5:$L$100)</f>
        <v>0</v>
      </c>
      <c r="N32" s="56">
        <f>SUMPRODUCT((tirage4!$C$5:$E$100=résultats!$C32)*tirage4!$L$5:$L$100)+SUMPRODUCT((tirage4!$I$5:$K$100=résultats!$C32)*tirage4!$F$5:$F$100)</f>
        <v>0</v>
      </c>
      <c r="O32" s="32">
        <f t="shared" si="8"/>
        <v>0</v>
      </c>
      <c r="P32" s="11">
        <f t="shared" si="9"/>
        <v>18</v>
      </c>
      <c r="Q32" s="22">
        <f t="shared" si="10"/>
        <v>14</v>
      </c>
      <c r="R32" s="18">
        <f t="shared" si="11"/>
        <v>1</v>
      </c>
      <c r="S32" s="8">
        <f t="shared" si="12"/>
        <v>4</v>
      </c>
      <c r="V32" s="2">
        <f t="shared" si="13"/>
        <v>24</v>
      </c>
      <c r="W32" s="6" t="str">
        <f t="shared" si="0"/>
        <v>Belot Michel</v>
      </c>
      <c r="X32" s="7">
        <f t="shared" si="1"/>
        <v>18</v>
      </c>
      <c r="Y32" s="50">
        <f t="shared" si="2"/>
        <v>14</v>
      </c>
      <c r="Z32" s="46">
        <f t="shared" si="3"/>
        <v>1</v>
      </c>
      <c r="AA32" s="36">
        <f t="shared" si="4"/>
        <v>4</v>
      </c>
      <c r="AB32" s="35">
        <f t="shared" si="14"/>
        <v>18004</v>
      </c>
      <c r="AC32" s="53">
        <f t="shared" si="16"/>
        <v>10</v>
      </c>
      <c r="AE32" s="97">
        <v>24</v>
      </c>
      <c r="AF32" s="98" t="e">
        <f t="shared" si="15"/>
        <v>#N/A</v>
      </c>
    </row>
    <row r="33" spans="2:32">
      <c r="B33" s="2">
        <v>25</v>
      </c>
      <c r="C33" s="13" t="str">
        <f>IF(Equipes!C26="","",VLOOKUP(B33,Equipes,2,FALSE))</f>
        <v>Renaudin Monique</v>
      </c>
      <c r="D33" s="55">
        <f>SUMPRODUCT((tirage1!$C$5:$E$100=résultats!$C33)*tirage1!$F$5:$F$100)+SUMPRODUCT((tirage1!$I$5:$K$100=résultats!$C33)*tirage1!$L$5:$L$100)</f>
        <v>13</v>
      </c>
      <c r="E33" s="56">
        <f>SUMPRODUCT((tirage1!$C$5:$E$100=résultats!$C33)*tirage1!$L$5:$L$100)+SUMPRODUCT((tirage1!$I$5:$K$100=résultats!$C33)*tirage1!$F$5:$F$100)</f>
        <v>6</v>
      </c>
      <c r="F33" s="32">
        <f t="shared" si="5"/>
        <v>1</v>
      </c>
      <c r="G33" s="55">
        <f>SUMPRODUCT((tirage2!$C$5:$E$100=résultats!$C33)*tirage2!$F$5:$F$100)+SUMPRODUCT((tirage2!$I$5:$K$100=résultats!$C33)*tirage2!$L$5:$L$100)</f>
        <v>13</v>
      </c>
      <c r="H33" s="56">
        <f>SUMPRODUCT((tirage2!$C$5:$E$100=résultats!$C33)*tirage2!$L$5:$L$100)+SUMPRODUCT((tirage2!$I$5:$K$100=résultats!$C33)*tirage2!$F$5:$F$100)</f>
        <v>6</v>
      </c>
      <c r="I33" s="32">
        <f t="shared" si="6"/>
        <v>1</v>
      </c>
      <c r="J33" s="55">
        <f>SUMPRODUCT((tirage3!$C$5:$E$100=résultats!$C33)*tirage3!$F$5:$F$100)+SUMPRODUCT((tirage3!$I$5:$K$100=résultats!$C33)*tirage3!$L$5:$L$100)</f>
        <v>0</v>
      </c>
      <c r="K33" s="56">
        <f>SUMPRODUCT((tirage3!$C$5:$E$100=résultats!$C33)*tirage3!$L$5:$L$100)+SUMPRODUCT((tirage3!$I$5:$K$100=résultats!$C33)*tirage3!$F$5:$F$100)</f>
        <v>0</v>
      </c>
      <c r="L33" s="32">
        <f t="shared" si="7"/>
        <v>0</v>
      </c>
      <c r="M33" s="55">
        <f>SUMPRODUCT((tirage4!$C$5:$E$100=résultats!$C33)*tirage4!$F$5:$F$100)+SUMPRODUCT((tirage4!$I$5:$K$100=résultats!$C33)*tirage4!$L$5:$L$100)</f>
        <v>0</v>
      </c>
      <c r="N33" s="56">
        <f>SUMPRODUCT((tirage4!$C$5:$E$100=résultats!$C33)*tirage4!$L$5:$L$100)+SUMPRODUCT((tirage4!$I$5:$K$100=résultats!$C33)*tirage4!$F$5:$F$100)</f>
        <v>0</v>
      </c>
      <c r="O33" s="32">
        <f t="shared" si="8"/>
        <v>0</v>
      </c>
      <c r="P33" s="11">
        <f t="shared" si="9"/>
        <v>26</v>
      </c>
      <c r="Q33" s="22">
        <f t="shared" si="10"/>
        <v>12</v>
      </c>
      <c r="R33" s="18">
        <f t="shared" si="11"/>
        <v>2</v>
      </c>
      <c r="S33" s="8">
        <f t="shared" si="12"/>
        <v>14</v>
      </c>
      <c r="V33" s="2">
        <f t="shared" si="13"/>
        <v>25</v>
      </c>
      <c r="W33" s="6" t="str">
        <f t="shared" si="0"/>
        <v>Renaudin Monique</v>
      </c>
      <c r="X33" s="7">
        <f t="shared" si="1"/>
        <v>26</v>
      </c>
      <c r="Y33" s="50">
        <f t="shared" si="2"/>
        <v>12</v>
      </c>
      <c r="Z33" s="46">
        <f t="shared" si="3"/>
        <v>2</v>
      </c>
      <c r="AA33" s="36">
        <f t="shared" si="4"/>
        <v>14</v>
      </c>
      <c r="AB33" s="35">
        <f t="shared" si="14"/>
        <v>26014</v>
      </c>
      <c r="AC33" s="53">
        <f t="shared" si="16"/>
        <v>7</v>
      </c>
      <c r="AE33" s="97">
        <v>25</v>
      </c>
      <c r="AF33" s="98" t="e">
        <f t="shared" si="15"/>
        <v>#N/A</v>
      </c>
    </row>
    <row r="34" spans="2:32">
      <c r="B34" s="2">
        <v>26</v>
      </c>
      <c r="C34" s="13" t="str">
        <f>IF(Equipes!C27="","",VLOOKUP(B34,Equipes,2,FALSE))</f>
        <v>Rousseau Karina</v>
      </c>
      <c r="D34" s="55">
        <f>SUMPRODUCT((tirage1!$C$5:$E$100=résultats!$C34)*tirage1!$F$5:$F$100)+SUMPRODUCT((tirage1!$I$5:$K$100=résultats!$C34)*tirage1!$L$5:$L$100)</f>
        <v>13</v>
      </c>
      <c r="E34" s="56">
        <f>SUMPRODUCT((tirage1!$C$5:$E$100=résultats!$C34)*tirage1!$L$5:$L$100)+SUMPRODUCT((tirage1!$I$5:$K$100=résultats!$C34)*tirage1!$F$5:$F$100)</f>
        <v>6</v>
      </c>
      <c r="F34" s="32">
        <f t="shared" si="5"/>
        <v>1</v>
      </c>
      <c r="G34" s="55">
        <f>SUMPRODUCT((tirage2!$C$5:$E$100=résultats!$C34)*tirage2!$F$5:$F$100)+SUMPRODUCT((tirage2!$I$5:$K$100=résultats!$C34)*tirage2!$L$5:$L$100)</f>
        <v>6</v>
      </c>
      <c r="H34" s="56">
        <f>SUMPRODUCT((tirage2!$C$5:$E$100=résultats!$C34)*tirage2!$L$5:$L$100)+SUMPRODUCT((tirage2!$I$5:$K$100=résultats!$C34)*tirage2!$F$5:$F$100)</f>
        <v>13</v>
      </c>
      <c r="I34" s="32">
        <f t="shared" si="6"/>
        <v>0</v>
      </c>
      <c r="J34" s="55">
        <f>SUMPRODUCT((tirage3!$C$5:$E$100=résultats!$C34)*tirage3!$F$5:$F$100)+SUMPRODUCT((tirage3!$I$5:$K$100=résultats!$C34)*tirage3!$L$5:$L$100)</f>
        <v>0</v>
      </c>
      <c r="K34" s="56">
        <f>SUMPRODUCT((tirage3!$C$5:$E$100=résultats!$C34)*tirage3!$L$5:$L$100)+SUMPRODUCT((tirage3!$I$5:$K$100=résultats!$C34)*tirage3!$F$5:$F$100)</f>
        <v>0</v>
      </c>
      <c r="L34" s="32">
        <f t="shared" si="7"/>
        <v>0</v>
      </c>
      <c r="M34" s="55">
        <f>SUMPRODUCT((tirage4!$C$5:$E$100=résultats!$C34)*tirage4!$F$5:$F$100)+SUMPRODUCT((tirage4!$I$5:$K$100=résultats!$C34)*tirage4!$L$5:$L$100)</f>
        <v>0</v>
      </c>
      <c r="N34" s="56">
        <f>SUMPRODUCT((tirage4!$C$5:$E$100=résultats!$C34)*tirage4!$L$5:$L$100)+SUMPRODUCT((tirage4!$I$5:$K$100=résultats!$C34)*tirage4!$F$5:$F$100)</f>
        <v>0</v>
      </c>
      <c r="O34" s="32">
        <f t="shared" si="8"/>
        <v>0</v>
      </c>
      <c r="P34" s="11">
        <f t="shared" si="9"/>
        <v>19</v>
      </c>
      <c r="Q34" s="22">
        <f t="shared" si="10"/>
        <v>19</v>
      </c>
      <c r="R34" s="18">
        <f t="shared" si="11"/>
        <v>1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19</v>
      </c>
      <c r="Y34" s="50">
        <f t="shared" si="2"/>
        <v>19</v>
      </c>
      <c r="Z34" s="46">
        <f t="shared" si="3"/>
        <v>1</v>
      </c>
      <c r="AA34" s="36">
        <f t="shared" si="4"/>
        <v>0</v>
      </c>
      <c r="AB34" s="35">
        <f t="shared" si="14"/>
        <v>19000</v>
      </c>
      <c r="AC34" s="53">
        <f t="shared" si="16"/>
        <v>9</v>
      </c>
      <c r="AE34" s="97">
        <v>26</v>
      </c>
      <c r="AF34" s="98" t="e">
        <f t="shared" si="15"/>
        <v>#N/A</v>
      </c>
    </row>
    <row r="35" spans="2:32">
      <c r="B35" s="2">
        <v>27</v>
      </c>
      <c r="C35" s="13" t="str">
        <f>IF(Equipes!C28="","",VLOOKUP(B35,Equipes,2,FALSE))</f>
        <v>Naud zaza</v>
      </c>
      <c r="D35" s="55">
        <f>SUMPRODUCT((tirage1!$C$5:$E$100=résultats!$C35)*tirage1!$F$5:$F$100)+SUMPRODUCT((tirage1!$I$5:$K$100=résultats!$C35)*tirage1!$L$5:$L$100)</f>
        <v>6</v>
      </c>
      <c r="E35" s="56">
        <f>SUMPRODUCT((tirage1!$C$5:$E$100=résultats!$C35)*tirage1!$L$5:$L$100)+SUMPRODUCT((tirage1!$I$5:$K$100=résultats!$C35)*tirage1!$F$5:$F$100)</f>
        <v>13</v>
      </c>
      <c r="F35" s="32">
        <f t="shared" si="5"/>
        <v>0</v>
      </c>
      <c r="G35" s="55">
        <f>SUMPRODUCT((tirage2!$C$5:$E$100=résultats!$C35)*tirage2!$F$5:$F$100)+SUMPRODUCT((tirage2!$I$5:$K$100=résultats!$C35)*tirage2!$L$5:$L$100)</f>
        <v>0</v>
      </c>
      <c r="H35" s="56">
        <f>SUMPRODUCT((tirage2!$C$5:$E$100=résultats!$C35)*tirage2!$L$5:$L$100)+SUMPRODUCT((tirage2!$I$5:$K$100=résultats!$C35)*tirage2!$F$5:$F$100)</f>
        <v>13</v>
      </c>
      <c r="I35" s="32">
        <f t="shared" si="6"/>
        <v>0</v>
      </c>
      <c r="J35" s="55">
        <f>SUMPRODUCT((tirage3!$C$5:$E$100=résultats!$C35)*tirage3!$F$5:$F$100)+SUMPRODUCT((tirage3!$I$5:$K$100=résultats!$C35)*tirage3!$L$5:$L$100)</f>
        <v>0</v>
      </c>
      <c r="K35" s="56">
        <f>SUMPRODUCT((tirage3!$C$5:$E$100=résultats!$C35)*tirage3!$L$5:$L$100)+SUMPRODUCT((tirage3!$I$5:$K$100=résultats!$C35)*tirage3!$F$5:$F$100)</f>
        <v>0</v>
      </c>
      <c r="L35" s="32">
        <f t="shared" si="7"/>
        <v>0</v>
      </c>
      <c r="M35" s="55">
        <f>SUMPRODUCT((tirage4!$C$5:$E$100=résultats!$C35)*tirage4!$F$5:$F$100)+SUMPRODUCT((tirage4!$I$5:$K$100=résultats!$C35)*tirage4!$L$5:$L$100)</f>
        <v>0</v>
      </c>
      <c r="N35" s="56">
        <f>SUMPRODUCT((tirage4!$C$5:$E$100=résultats!$C35)*tirage4!$L$5:$L$100)+SUMPRODUCT((tirage4!$I$5:$K$100=résultats!$C35)*tirage4!$F$5:$F$100)</f>
        <v>0</v>
      </c>
      <c r="O35" s="32">
        <f t="shared" si="8"/>
        <v>0</v>
      </c>
      <c r="P35" s="11">
        <f t="shared" si="9"/>
        <v>6</v>
      </c>
      <c r="Q35" s="22">
        <f t="shared" si="10"/>
        <v>26</v>
      </c>
      <c r="R35" s="18">
        <f t="shared" si="11"/>
        <v>0</v>
      </c>
      <c r="S35" s="8">
        <f t="shared" si="12"/>
        <v>-20</v>
      </c>
      <c r="V35" s="2">
        <f t="shared" si="13"/>
        <v>27</v>
      </c>
      <c r="W35" s="6" t="str">
        <f t="shared" si="0"/>
        <v>Naud zaza</v>
      </c>
      <c r="X35" s="7">
        <f t="shared" si="1"/>
        <v>6</v>
      </c>
      <c r="Y35" s="50">
        <f t="shared" si="2"/>
        <v>26</v>
      </c>
      <c r="Z35" s="46">
        <f t="shared" si="3"/>
        <v>0</v>
      </c>
      <c r="AA35" s="36">
        <f t="shared" si="4"/>
        <v>-20</v>
      </c>
      <c r="AB35" s="35">
        <f t="shared" si="14"/>
        <v>5980</v>
      </c>
      <c r="AC35" s="53">
        <f t="shared" si="16"/>
        <v>22</v>
      </c>
      <c r="AE35" s="97">
        <v>27</v>
      </c>
      <c r="AF35" s="98" t="e">
        <f t="shared" si="15"/>
        <v>#N/A</v>
      </c>
    </row>
    <row r="36" spans="2:32">
      <c r="B36" s="2">
        <v>28</v>
      </c>
      <c r="C36" s="13" t="str">
        <f>IF(Equipes!C29="","",VLOOKUP(B36,Equipes,2,FALSE))</f>
        <v>Naud Pierre</v>
      </c>
      <c r="D36" s="55">
        <f>SUMPRODUCT((tirage1!$C$5:$E$100=résultats!$C36)*tirage1!$F$5:$F$100)+SUMPRODUCT((tirage1!$I$5:$K$100=résultats!$C36)*tirage1!$L$5:$L$100)</f>
        <v>4</v>
      </c>
      <c r="E36" s="56">
        <f>SUMPRODUCT((tirage1!$C$5:$E$100=résultats!$C36)*tirage1!$L$5:$L$100)+SUMPRODUCT((tirage1!$I$5:$K$100=résultats!$C36)*tirage1!$F$5:$F$100)</f>
        <v>13</v>
      </c>
      <c r="F36" s="32">
        <f t="shared" si="5"/>
        <v>0</v>
      </c>
      <c r="G36" s="55">
        <f>SUMPRODUCT((tirage2!$C$5:$E$100=résultats!$C36)*tirage2!$F$5:$F$100)+SUMPRODUCT((tirage2!$I$5:$K$100=résultats!$C36)*tirage2!$L$5:$L$100)</f>
        <v>2</v>
      </c>
      <c r="H36" s="56">
        <f>SUMPRODUCT((tirage2!$C$5:$E$100=résultats!$C36)*tirage2!$L$5:$L$100)+SUMPRODUCT((tirage2!$I$5:$K$100=résultats!$C36)*tirage2!$F$5:$F$100)</f>
        <v>13</v>
      </c>
      <c r="I36" s="32">
        <f t="shared" si="6"/>
        <v>0</v>
      </c>
      <c r="J36" s="55">
        <f>SUMPRODUCT((tirage3!$C$5:$E$100=résultats!$C36)*tirage3!$F$5:$F$100)+SUMPRODUCT((tirage3!$I$5:$K$100=résultats!$C36)*tirage3!$L$5:$L$100)</f>
        <v>0</v>
      </c>
      <c r="K36" s="56">
        <f>SUMPRODUCT((tirage3!$C$5:$E$100=résultats!$C36)*tirage3!$L$5:$L$100)+SUMPRODUCT((tirage3!$I$5:$K$100=résultats!$C36)*tirage3!$F$5:$F$100)</f>
        <v>0</v>
      </c>
      <c r="L36" s="32">
        <f t="shared" si="7"/>
        <v>0</v>
      </c>
      <c r="M36" s="55">
        <f>SUMPRODUCT((tirage4!$C$5:$E$100=résultats!$C36)*tirage4!$F$5:$F$100)+SUMPRODUCT((tirage4!$I$5:$K$100=résultats!$C36)*tirage4!$L$5:$L$100)</f>
        <v>0</v>
      </c>
      <c r="N36" s="56">
        <f>SUMPRODUCT((tirage4!$C$5:$E$100=résultats!$C36)*tirage4!$L$5:$L$100)+SUMPRODUCT((tirage4!$I$5:$K$100=résultats!$C36)*tirage4!$F$5:$F$100)</f>
        <v>0</v>
      </c>
      <c r="O36" s="32">
        <f t="shared" si="8"/>
        <v>0</v>
      </c>
      <c r="P36" s="11">
        <f t="shared" si="9"/>
        <v>6</v>
      </c>
      <c r="Q36" s="22">
        <f t="shared" si="10"/>
        <v>26</v>
      </c>
      <c r="R36" s="18">
        <f t="shared" si="11"/>
        <v>0</v>
      </c>
      <c r="S36" s="8">
        <f t="shared" si="12"/>
        <v>-20</v>
      </c>
      <c r="V36" s="2">
        <f t="shared" si="13"/>
        <v>28</v>
      </c>
      <c r="W36" s="6" t="str">
        <f t="shared" si="0"/>
        <v>Naud Pierre</v>
      </c>
      <c r="X36" s="7">
        <f t="shared" si="1"/>
        <v>6</v>
      </c>
      <c r="Y36" s="50">
        <f t="shared" si="2"/>
        <v>26</v>
      </c>
      <c r="Z36" s="46">
        <f t="shared" si="3"/>
        <v>0</v>
      </c>
      <c r="AA36" s="36">
        <f t="shared" si="4"/>
        <v>-20</v>
      </c>
      <c r="AB36" s="35">
        <f t="shared" si="14"/>
        <v>5980</v>
      </c>
      <c r="AC36" s="53">
        <f t="shared" si="16"/>
        <v>22</v>
      </c>
      <c r="AE36" s="97">
        <v>28</v>
      </c>
      <c r="AF36" s="98" t="e">
        <f t="shared" si="15"/>
        <v>#N/A</v>
      </c>
    </row>
    <row r="37" spans="2:32">
      <c r="B37" s="2">
        <v>29</v>
      </c>
      <c r="C37" s="13" t="str">
        <f>IF(Equipes!C30="","",VLOOKUP(B37,Equipes,2,FALSE))</f>
        <v/>
      </c>
      <c r="D37" s="55">
        <f>SUMPRODUCT((tirage1!$C$5:$E$100=résultats!$C37)*tirage1!$F$5:$F$100)+SUMPRODUCT((tirage1!$I$5:$K$100=résultats!$C37)*tirage1!$L$5:$L$100)</f>
        <v>0</v>
      </c>
      <c r="E37" s="56">
        <f>SUMPRODUCT((tirage1!$C$5:$E$100=résultats!$C37)*tirage1!$L$5:$L$100)+SUMPRODUCT((tirage1!$I$5:$K$100=résultats!$C37)*tirage1!$F$5:$F$100)</f>
        <v>0</v>
      </c>
      <c r="F37" s="32">
        <f t="shared" si="5"/>
        <v>0</v>
      </c>
      <c r="G37" s="55">
        <f>SUMPRODUCT((tirage2!$C$5:$E$100=résultats!$C37)*tirage2!$F$5:$F$100)+SUMPRODUCT((tirage2!$I$5:$K$100=résultats!$C37)*tirage2!$L$5:$L$100)</f>
        <v>0</v>
      </c>
      <c r="H37" s="56">
        <f>SUMPRODUCT((tirage2!$C$5:$E$100=résultats!$C37)*tirage2!$L$5:$L$100)+SUMPRODUCT((tirage2!$I$5:$K$100=résultats!$C37)*tirage2!$F$5:$F$100)</f>
        <v>0</v>
      </c>
      <c r="I37" s="32">
        <f t="shared" si="6"/>
        <v>0</v>
      </c>
      <c r="J37" s="55">
        <f>SUMPRODUCT((tirage3!$C$5:$E$100=résultats!$C37)*tirage3!$F$5:$F$100)+SUMPRODUCT((tirage3!$I$5:$K$100=résultats!$C37)*tirage3!$L$5:$L$100)</f>
        <v>0</v>
      </c>
      <c r="K37" s="56">
        <f>SUMPRODUCT((tirage3!$C$5:$E$100=résultats!$C37)*tirage3!$L$5:$L$100)+SUMPRODUCT((tirage3!$I$5:$K$100=résultats!$C37)*tirage3!$F$5:$F$100)</f>
        <v>0</v>
      </c>
      <c r="L37" s="32">
        <f t="shared" si="7"/>
        <v>0</v>
      </c>
      <c r="M37" s="55">
        <f>SUMPRODUCT((tirage4!$C$5:$E$100=résultats!$C37)*tirage4!$F$5:$F$100)+SUMPRODUCT((tirage4!$I$5:$K$100=résultats!$C37)*tirage4!$L$5:$L$100)</f>
        <v>0</v>
      </c>
      <c r="N37" s="56">
        <f>SUMPRODUCT((tirage4!$C$5:$E$100=résultats!$C37)*tirage4!$L$5:$L$100)+SUMPRODUCT((tirage4!$I$5:$K$100=résultats!$C37)*tirage4!$F$5:$F$100)</f>
        <v>0</v>
      </c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/>
      </c>
      <c r="X37" s="7">
        <f t="shared" si="1"/>
        <v>0</v>
      </c>
      <c r="Y37" s="50">
        <f t="shared" si="2"/>
        <v>0</v>
      </c>
      <c r="Z37" s="46">
        <f t="shared" si="3"/>
        <v>0</v>
      </c>
      <c r="AA37" s="36">
        <f t="shared" si="4"/>
        <v>0</v>
      </c>
      <c r="AB37" s="35">
        <f t="shared" si="14"/>
        <v>0</v>
      </c>
      <c r="AC37" s="53" t="str">
        <f t="shared" si="16"/>
        <v/>
      </c>
      <c r="AE37" s="97">
        <v>29</v>
      </c>
      <c r="AF37" s="98" t="e">
        <f t="shared" si="15"/>
        <v>#N/A</v>
      </c>
    </row>
    <row r="38" spans="2:32">
      <c r="B38" s="2">
        <v>30</v>
      </c>
      <c r="C38" s="13" t="str">
        <f>IF(Equipes!C31="","",VLOOKUP(B38,Equipes,2,FALSE))</f>
        <v/>
      </c>
      <c r="D38" s="55">
        <f>SUMPRODUCT((tirage1!$C$5:$E$100=résultats!$C38)*tirage1!$F$5:$F$100)+SUMPRODUCT((tirage1!$I$5:$K$100=résultats!$C38)*tirage1!$L$5:$L$100)</f>
        <v>0</v>
      </c>
      <c r="E38" s="56">
        <f>SUMPRODUCT((tirage1!$C$5:$E$100=résultats!$C38)*tirage1!$L$5:$L$100)+SUMPRODUCT((tirage1!$I$5:$K$100=résultats!$C38)*tirage1!$F$5:$F$100)</f>
        <v>0</v>
      </c>
      <c r="F38" s="32">
        <f t="shared" si="5"/>
        <v>0</v>
      </c>
      <c r="G38" s="55">
        <f>SUMPRODUCT((tirage2!$C$5:$E$100=résultats!$C38)*tirage2!$F$5:$F$100)+SUMPRODUCT((tirage2!$I$5:$K$100=résultats!$C38)*tirage2!$L$5:$L$100)</f>
        <v>0</v>
      </c>
      <c r="H38" s="56">
        <f>SUMPRODUCT((tirage2!$C$5:$E$100=résultats!$C38)*tirage2!$L$5:$L$100)+SUMPRODUCT((tirage2!$I$5:$K$100=résultats!$C38)*tirage2!$F$5:$F$100)</f>
        <v>0</v>
      </c>
      <c r="I38" s="32">
        <f t="shared" si="6"/>
        <v>0</v>
      </c>
      <c r="J38" s="55">
        <f>SUMPRODUCT((tirage3!$C$5:$E$100=résultats!$C38)*tirage3!$F$5:$F$100)+SUMPRODUCT((tirage3!$I$5:$K$100=résultats!$C38)*tirage3!$L$5:$L$100)</f>
        <v>0</v>
      </c>
      <c r="K38" s="56">
        <f>SUMPRODUCT((tirage3!$C$5:$E$100=résultats!$C38)*tirage3!$L$5:$L$100)+SUMPRODUCT((tirage3!$I$5:$K$100=résultats!$C38)*tirage3!$F$5:$F$100)</f>
        <v>0</v>
      </c>
      <c r="L38" s="32">
        <f t="shared" si="7"/>
        <v>0</v>
      </c>
      <c r="M38" s="55">
        <f>SUMPRODUCT((tirage4!$C$5:$E$100=résultats!$C38)*tirage4!$F$5:$F$100)+SUMPRODUCT((tirage4!$I$5:$K$100=résultats!$C38)*tirage4!$L$5:$L$100)</f>
        <v>0</v>
      </c>
      <c r="N38" s="56">
        <f>SUMPRODUCT((tirage4!$C$5:$E$100=résultats!$C38)*tirage4!$L$5:$L$100)+SUMPRODUCT((tirage4!$I$5:$K$100=résultats!$C38)*tirage4!$F$5:$F$100)</f>
        <v>0</v>
      </c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/>
      </c>
      <c r="X38" s="7">
        <f t="shared" si="1"/>
        <v>0</v>
      </c>
      <c r="Y38" s="50">
        <f t="shared" si="2"/>
        <v>0</v>
      </c>
      <c r="Z38" s="46">
        <f t="shared" si="3"/>
        <v>0</v>
      </c>
      <c r="AA38" s="36">
        <f t="shared" si="4"/>
        <v>0</v>
      </c>
      <c r="AB38" s="35">
        <f t="shared" si="14"/>
        <v>0</v>
      </c>
      <c r="AC38" s="53" t="str">
        <f t="shared" si="16"/>
        <v/>
      </c>
      <c r="AE38" s="97">
        <v>30</v>
      </c>
      <c r="AF38" s="98" t="e">
        <f t="shared" si="15"/>
        <v>#N/A</v>
      </c>
    </row>
    <row r="39" spans="2:32">
      <c r="B39" s="2">
        <v>31</v>
      </c>
      <c r="C39" s="13" t="str">
        <f>IF(Equipes!C32="","",VLOOKUP(B39,Equipes,2,FALSE))</f>
        <v/>
      </c>
      <c r="D39" s="55">
        <f>SUMPRODUCT((tirage1!$C$5:$E$100=résultats!$C39)*tirage1!$F$5:$F$100)+SUMPRODUCT((tirage1!$I$5:$K$100=résultats!$C39)*tirage1!$L$5:$L$100)</f>
        <v>0</v>
      </c>
      <c r="E39" s="56">
        <f>SUMPRODUCT((tirage1!$C$5:$E$100=résultats!$C39)*tirage1!$L$5:$L$100)+SUMPRODUCT((tirage1!$I$5:$K$100=résultats!$C39)*tirage1!$F$5:$F$100)</f>
        <v>0</v>
      </c>
      <c r="F39" s="32">
        <f t="shared" si="5"/>
        <v>0</v>
      </c>
      <c r="G39" s="55">
        <f>SUMPRODUCT((tirage2!$C$5:$E$100=résultats!$C39)*tirage2!$F$5:$F$100)+SUMPRODUCT((tirage2!$I$5:$K$100=résultats!$C39)*tirage2!$L$5:$L$100)</f>
        <v>0</v>
      </c>
      <c r="H39" s="56">
        <f>SUMPRODUCT((tirage2!$C$5:$E$100=résultats!$C39)*tirage2!$L$5:$L$100)+SUMPRODUCT((tirage2!$I$5:$K$100=résultats!$C39)*tirage2!$F$5:$F$100)</f>
        <v>0</v>
      </c>
      <c r="I39" s="32">
        <f t="shared" si="6"/>
        <v>0</v>
      </c>
      <c r="J39" s="55">
        <f>SUMPRODUCT((tirage3!$C$5:$E$100=résultats!$C39)*tirage3!$F$5:$F$100)+SUMPRODUCT((tirage3!$I$5:$K$100=résultats!$C39)*tirage3!$L$5:$L$100)</f>
        <v>0</v>
      </c>
      <c r="K39" s="56">
        <f>SUMPRODUCT((tirage3!$C$5:$E$100=résultats!$C39)*tirage3!$L$5:$L$100)+SUMPRODUCT((tirage3!$I$5:$K$100=résultats!$C39)*tirage3!$F$5:$F$100)</f>
        <v>0</v>
      </c>
      <c r="L39" s="32">
        <f t="shared" si="7"/>
        <v>0</v>
      </c>
      <c r="M39" s="55">
        <f>SUMPRODUCT((tirage4!$C$5:$E$100=résultats!$C39)*tirage4!$F$5:$F$100)+SUMPRODUCT((tirage4!$I$5:$K$100=résultats!$C39)*tirage4!$L$5:$L$100)</f>
        <v>0</v>
      </c>
      <c r="N39" s="56">
        <f>SUMPRODUCT((tirage4!$C$5:$E$100=résultats!$C39)*tirage4!$L$5:$L$100)+SUMPRODUCT((tirage4!$I$5:$K$100=résultats!$C39)*tirage4!$F$5:$F$100)</f>
        <v>0</v>
      </c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50">
        <f t="shared" si="2"/>
        <v>0</v>
      </c>
      <c r="Z39" s="46">
        <f t="shared" si="3"/>
        <v>0</v>
      </c>
      <c r="AA39" s="36">
        <f t="shared" si="4"/>
        <v>0</v>
      </c>
      <c r="AB39" s="35">
        <f t="shared" si="14"/>
        <v>0</v>
      </c>
      <c r="AC39" s="53" t="str">
        <f t="shared" si="16"/>
        <v/>
      </c>
      <c r="AE39" s="97">
        <v>31</v>
      </c>
      <c r="AF39" s="98" t="e">
        <f t="shared" si="15"/>
        <v>#N/A</v>
      </c>
    </row>
    <row r="40" spans="2:32">
      <c r="B40" s="2">
        <v>32</v>
      </c>
      <c r="C40" s="13" t="str">
        <f>IF(Equipes!C33="","",VLOOKUP(B40,Equipes,2,FALSE))</f>
        <v/>
      </c>
      <c r="D40" s="55">
        <f>SUMPRODUCT((tirage1!$C$5:$E$100=résultats!$C40)*tirage1!$F$5:$F$100)+SUMPRODUCT((tirage1!$I$5:$K$100=résultats!$C40)*tirage1!$L$5:$L$100)</f>
        <v>0</v>
      </c>
      <c r="E40" s="56">
        <f>SUMPRODUCT((tirage1!$C$5:$E$100=résultats!$C40)*tirage1!$L$5:$L$100)+SUMPRODUCT((tirage1!$I$5:$K$100=résultats!$C40)*tirage1!$F$5:$F$100)</f>
        <v>0</v>
      </c>
      <c r="F40" s="32">
        <f t="shared" si="5"/>
        <v>0</v>
      </c>
      <c r="G40" s="55">
        <f>SUMPRODUCT((tirage2!$C$5:$E$100=résultats!$C40)*tirage2!$F$5:$F$100)+SUMPRODUCT((tirage2!$I$5:$K$100=résultats!$C40)*tirage2!$L$5:$L$100)</f>
        <v>0</v>
      </c>
      <c r="H40" s="56">
        <f>SUMPRODUCT((tirage2!$C$5:$E$100=résultats!$C40)*tirage2!$L$5:$L$100)+SUMPRODUCT((tirage2!$I$5:$K$100=résultats!$C40)*tirage2!$F$5:$F$100)</f>
        <v>0</v>
      </c>
      <c r="I40" s="32">
        <f t="shared" si="6"/>
        <v>0</v>
      </c>
      <c r="J40" s="55">
        <f>SUMPRODUCT((tirage3!$C$5:$E$100=résultats!$C40)*tirage3!$F$5:$F$100)+SUMPRODUCT((tirage3!$I$5:$K$100=résultats!$C40)*tirage3!$L$5:$L$100)</f>
        <v>0</v>
      </c>
      <c r="K40" s="56">
        <f>SUMPRODUCT((tirage3!$C$5:$E$100=résultats!$C40)*tirage3!$L$5:$L$100)+SUMPRODUCT((tirage3!$I$5:$K$100=résultats!$C40)*tirage3!$F$5:$F$100)</f>
        <v>0</v>
      </c>
      <c r="L40" s="32">
        <f t="shared" si="7"/>
        <v>0</v>
      </c>
      <c r="M40" s="55">
        <f>SUMPRODUCT((tirage4!$C$5:$E$100=résultats!$C40)*tirage4!$F$5:$F$100)+SUMPRODUCT((tirage4!$I$5:$K$100=résultats!$C40)*tirage4!$L$5:$L$100)</f>
        <v>0</v>
      </c>
      <c r="N40" s="56">
        <f>SUMPRODUCT((tirage4!$C$5:$E$100=résultats!$C40)*tirage4!$L$5:$L$100)+SUMPRODUCT((tirage4!$I$5:$K$100=résultats!$C40)*tirage4!$F$5:$F$100)</f>
        <v>0</v>
      </c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50">
        <f t="shared" si="2"/>
        <v>0</v>
      </c>
      <c r="Z40" s="46">
        <f t="shared" si="3"/>
        <v>0</v>
      </c>
      <c r="AA40" s="36">
        <f t="shared" si="4"/>
        <v>0</v>
      </c>
      <c r="AB40" s="35">
        <f t="shared" si="14"/>
        <v>0</v>
      </c>
      <c r="AC40" s="53" t="str">
        <f t="shared" si="16"/>
        <v/>
      </c>
      <c r="AE40" s="97">
        <v>32</v>
      </c>
      <c r="AF40" s="98" t="e">
        <f t="shared" si="15"/>
        <v>#N/A</v>
      </c>
    </row>
    <row r="41" spans="2:32">
      <c r="B41" s="2">
        <v>33</v>
      </c>
      <c r="C41" s="13" t="str">
        <f>IF(Equipes!C34="","",VLOOKUP(B41,Equipes,2,FALSE))</f>
        <v/>
      </c>
      <c r="D41" s="55">
        <f>SUMPRODUCT((tirage1!$C$5:$E$100=résultats!$C41)*tirage1!$F$5:$F$100)+SUMPRODUCT((tirage1!$I$5:$K$100=résultats!$C41)*tirage1!$L$5:$L$100)</f>
        <v>0</v>
      </c>
      <c r="E41" s="56">
        <f>SUMPRODUCT((tirage1!$C$5:$E$100=résultats!$C41)*tirage1!$L$5:$L$100)+SUMPRODUCT((tirage1!$I$5:$K$100=résultats!$C41)*tirage1!$F$5:$F$100)</f>
        <v>0</v>
      </c>
      <c r="F41" s="32">
        <f t="shared" si="5"/>
        <v>0</v>
      </c>
      <c r="G41" s="55">
        <f>SUMPRODUCT((tirage2!$C$5:$E$100=résultats!$C41)*tirage2!$F$5:$F$100)+SUMPRODUCT((tirage2!$I$5:$K$100=résultats!$C41)*tirage2!$L$5:$L$100)</f>
        <v>0</v>
      </c>
      <c r="H41" s="56">
        <f>SUMPRODUCT((tirage2!$C$5:$E$100=résultats!$C41)*tirage2!$L$5:$L$100)+SUMPRODUCT((tirage2!$I$5:$K$100=résultats!$C41)*tirage2!$F$5:$F$100)</f>
        <v>0</v>
      </c>
      <c r="I41" s="32">
        <f t="shared" si="6"/>
        <v>0</v>
      </c>
      <c r="J41" s="55">
        <f>SUMPRODUCT((tirage3!$C$5:$E$100=résultats!$C41)*tirage3!$F$5:$F$100)+SUMPRODUCT((tirage3!$I$5:$K$100=résultats!$C41)*tirage3!$L$5:$L$100)</f>
        <v>0</v>
      </c>
      <c r="K41" s="56">
        <f>SUMPRODUCT((tirage3!$C$5:$E$100=résultats!$C41)*tirage3!$L$5:$L$100)+SUMPRODUCT((tirage3!$I$5:$K$100=résultats!$C41)*tirage3!$F$5:$F$100)</f>
        <v>0</v>
      </c>
      <c r="L41" s="32">
        <f t="shared" si="7"/>
        <v>0</v>
      </c>
      <c r="M41" s="55">
        <f>SUMPRODUCT((tirage4!$C$5:$E$100=résultats!$C41)*tirage4!$F$5:$F$100)+SUMPRODUCT((tirage4!$I$5:$K$100=résultats!$C41)*tirage4!$L$5:$L$100)</f>
        <v>0</v>
      </c>
      <c r="N41" s="56">
        <f>SUMPRODUCT((tirage4!$C$5:$E$100=résultats!$C41)*tirage4!$L$5:$L$100)+SUMPRODUCT((tirage4!$I$5:$K$100=résultats!$C41)*tirage4!$F$5:$F$100)</f>
        <v>0</v>
      </c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7">IF(C41="","",VLOOKUP(V41,Parties,2,FALSE))</f>
        <v/>
      </c>
      <c r="X41" s="7">
        <f t="shared" ref="X41:X72" si="18">IFERROR(VLOOKUP(V41,Parties,15,0),"")</f>
        <v>0</v>
      </c>
      <c r="Y41" s="50">
        <f t="shared" ref="Y41:Y72" si="19">IFERROR(VLOOKUP(V41,Parties,16,0),"")</f>
        <v>0</v>
      </c>
      <c r="Z41" s="46">
        <f t="shared" ref="Z41:Z72" si="20">IFERROR(VLOOKUP(V41,Parties,17,0),"")</f>
        <v>0</v>
      </c>
      <c r="AA41" s="36">
        <f t="shared" ref="AA41:AA72" si="21">IFERROR(VLOOKUP(V41,Parties,18,0),"")</f>
        <v>0</v>
      </c>
      <c r="AB41" s="35">
        <f t="shared" si="14"/>
        <v>0</v>
      </c>
      <c r="AC41" s="53" t="str">
        <f t="shared" si="16"/>
        <v/>
      </c>
      <c r="AE41" s="97">
        <v>33</v>
      </c>
      <c r="AF41" s="98" t="e">
        <f t="shared" si="15"/>
        <v>#N/A</v>
      </c>
    </row>
    <row r="42" spans="2:32">
      <c r="B42" s="2">
        <v>34</v>
      </c>
      <c r="C42" s="13" t="str">
        <f>IF(Equipes!C35="","",VLOOKUP(B42,Equipes,2,FALSE))</f>
        <v/>
      </c>
      <c r="D42" s="55">
        <f>SUMPRODUCT((tirage1!$C$5:$E$100=résultats!$C42)*tirage1!$F$5:$F$100)+SUMPRODUCT((tirage1!$I$5:$K$100=résultats!$C42)*tirage1!$L$5:$L$100)</f>
        <v>0</v>
      </c>
      <c r="E42" s="56">
        <f>SUMPRODUCT((tirage1!$C$5:$E$100=résultats!$C42)*tirage1!$L$5:$L$100)+SUMPRODUCT((tirage1!$I$5:$K$100=résultats!$C42)*tirage1!$F$5:$F$100)</f>
        <v>0</v>
      </c>
      <c r="F42" s="32">
        <f t="shared" si="5"/>
        <v>0</v>
      </c>
      <c r="G42" s="55">
        <f>SUMPRODUCT((tirage2!$C$5:$E$100=résultats!$C42)*tirage2!$F$5:$F$100)+SUMPRODUCT((tirage2!$I$5:$K$100=résultats!$C42)*tirage2!$L$5:$L$100)</f>
        <v>0</v>
      </c>
      <c r="H42" s="56">
        <f>SUMPRODUCT((tirage2!$C$5:$E$100=résultats!$C42)*tirage2!$L$5:$L$100)+SUMPRODUCT((tirage2!$I$5:$K$100=résultats!$C42)*tirage2!$F$5:$F$100)</f>
        <v>0</v>
      </c>
      <c r="I42" s="32">
        <f t="shared" si="6"/>
        <v>0</v>
      </c>
      <c r="J42" s="55">
        <f>SUMPRODUCT((tirage3!$C$5:$E$100=résultats!$C42)*tirage3!$F$5:$F$100)+SUMPRODUCT((tirage3!$I$5:$K$100=résultats!$C42)*tirage3!$L$5:$L$100)</f>
        <v>0</v>
      </c>
      <c r="K42" s="56">
        <f>SUMPRODUCT((tirage3!$C$5:$E$100=résultats!$C42)*tirage3!$L$5:$L$100)+SUMPRODUCT((tirage3!$I$5:$K$100=résultats!$C42)*tirage3!$F$5:$F$100)</f>
        <v>0</v>
      </c>
      <c r="L42" s="32">
        <f t="shared" si="7"/>
        <v>0</v>
      </c>
      <c r="M42" s="55">
        <f>SUMPRODUCT((tirage4!$C$5:$E$100=résultats!$C42)*tirage4!$F$5:$F$100)+SUMPRODUCT((tirage4!$I$5:$K$100=résultats!$C42)*tirage4!$L$5:$L$100)</f>
        <v>0</v>
      </c>
      <c r="N42" s="56">
        <f>SUMPRODUCT((tirage4!$C$5:$E$100=résultats!$C42)*tirage4!$L$5:$L$100)+SUMPRODUCT((tirage4!$I$5:$K$100=résultats!$C42)*tirage4!$F$5:$F$100)</f>
        <v>0</v>
      </c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7"/>
        <v/>
      </c>
      <c r="X42" s="7">
        <f t="shared" si="18"/>
        <v>0</v>
      </c>
      <c r="Y42" s="50">
        <f t="shared" si="19"/>
        <v>0</v>
      </c>
      <c r="Z42" s="46">
        <f t="shared" si="20"/>
        <v>0</v>
      </c>
      <c r="AA42" s="36">
        <f t="shared" si="21"/>
        <v>0</v>
      </c>
      <c r="AB42" s="35">
        <f t="shared" si="14"/>
        <v>0</v>
      </c>
      <c r="AC42" s="53" t="str">
        <f t="shared" si="16"/>
        <v/>
      </c>
      <c r="AE42" s="97">
        <v>34</v>
      </c>
      <c r="AF42" s="98" t="e">
        <f t="shared" si="15"/>
        <v>#N/A</v>
      </c>
    </row>
    <row r="43" spans="2:32">
      <c r="B43" s="2">
        <v>35</v>
      </c>
      <c r="C43" s="13" t="str">
        <f>IF(Equipes!C36="","",VLOOKUP(B43,Equipes,2,FALSE))</f>
        <v/>
      </c>
      <c r="D43" s="55">
        <f>SUMPRODUCT((tirage1!$C$5:$E$100=résultats!$C43)*tirage1!$F$5:$F$100)+SUMPRODUCT((tirage1!$I$5:$K$100=résultats!$C43)*tirage1!$L$5:$L$100)</f>
        <v>0</v>
      </c>
      <c r="E43" s="56">
        <f>SUMPRODUCT((tirage1!$C$5:$E$100=résultats!$C43)*tirage1!$L$5:$L$100)+SUMPRODUCT((tirage1!$I$5:$K$100=résultats!$C43)*tirage1!$F$5:$F$100)</f>
        <v>0</v>
      </c>
      <c r="F43" s="32">
        <f t="shared" si="5"/>
        <v>0</v>
      </c>
      <c r="G43" s="55">
        <f>SUMPRODUCT((tirage2!$C$5:$E$100=résultats!$C43)*tirage2!$F$5:$F$100)+SUMPRODUCT((tirage2!$I$5:$K$100=résultats!$C43)*tirage2!$L$5:$L$100)</f>
        <v>0</v>
      </c>
      <c r="H43" s="56">
        <f>SUMPRODUCT((tirage2!$C$5:$E$100=résultats!$C43)*tirage2!$L$5:$L$100)+SUMPRODUCT((tirage2!$I$5:$K$100=résultats!$C43)*tirage2!$F$5:$F$100)</f>
        <v>0</v>
      </c>
      <c r="I43" s="32">
        <f t="shared" si="6"/>
        <v>0</v>
      </c>
      <c r="J43" s="55">
        <f>SUMPRODUCT((tirage3!$C$5:$E$100=résultats!$C43)*tirage3!$F$5:$F$100)+SUMPRODUCT((tirage3!$I$5:$K$100=résultats!$C43)*tirage3!$L$5:$L$100)</f>
        <v>0</v>
      </c>
      <c r="K43" s="56">
        <f>SUMPRODUCT((tirage3!$C$5:$E$100=résultats!$C43)*tirage3!$L$5:$L$100)+SUMPRODUCT((tirage3!$I$5:$K$100=résultats!$C43)*tirage3!$F$5:$F$100)</f>
        <v>0</v>
      </c>
      <c r="L43" s="32">
        <f t="shared" si="7"/>
        <v>0</v>
      </c>
      <c r="M43" s="55">
        <f>SUMPRODUCT((tirage4!$C$5:$E$100=résultats!$C43)*tirage4!$F$5:$F$100)+SUMPRODUCT((tirage4!$I$5:$K$100=résultats!$C43)*tirage4!$L$5:$L$100)</f>
        <v>0</v>
      </c>
      <c r="N43" s="56">
        <f>SUMPRODUCT((tirage4!$C$5:$E$100=résultats!$C43)*tirage4!$L$5:$L$100)+SUMPRODUCT((tirage4!$I$5:$K$100=résultats!$C43)*tirage4!$F$5:$F$100)</f>
        <v>0</v>
      </c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7"/>
        <v/>
      </c>
      <c r="X43" s="7">
        <f t="shared" si="18"/>
        <v>0</v>
      </c>
      <c r="Y43" s="50">
        <f t="shared" si="19"/>
        <v>0</v>
      </c>
      <c r="Z43" s="46">
        <f t="shared" si="20"/>
        <v>0</v>
      </c>
      <c r="AA43" s="36">
        <f t="shared" si="21"/>
        <v>0</v>
      </c>
      <c r="AB43" s="35">
        <f t="shared" si="14"/>
        <v>0</v>
      </c>
      <c r="AC43" s="53" t="str">
        <f t="shared" si="16"/>
        <v/>
      </c>
      <c r="AE43" s="97">
        <v>35</v>
      </c>
      <c r="AF43" s="98" t="e">
        <f t="shared" si="15"/>
        <v>#N/A</v>
      </c>
    </row>
    <row r="44" spans="2:32">
      <c r="B44" s="2">
        <v>36</v>
      </c>
      <c r="C44" s="13" t="str">
        <f>IF(Equipes!C37="","",VLOOKUP(B44,Equipes,2,FALSE))</f>
        <v/>
      </c>
      <c r="D44" s="55">
        <f>SUMPRODUCT((tirage1!$C$5:$E$100=résultats!$C44)*tirage1!$F$5:$F$100)+SUMPRODUCT((tirage1!$I$5:$K$100=résultats!$C44)*tirage1!$L$5:$L$100)</f>
        <v>0</v>
      </c>
      <c r="E44" s="56">
        <f>SUMPRODUCT((tirage1!$C$5:$E$100=résultats!$C44)*tirage1!$L$5:$L$100)+SUMPRODUCT((tirage1!$I$5:$K$100=résultats!$C44)*tirage1!$F$5:$F$100)</f>
        <v>0</v>
      </c>
      <c r="F44" s="32">
        <f t="shared" si="5"/>
        <v>0</v>
      </c>
      <c r="G44" s="55">
        <f>SUMPRODUCT((tirage2!$C$5:$E$100=résultats!$C44)*tirage2!$F$5:$F$100)+SUMPRODUCT((tirage2!$I$5:$K$100=résultats!$C44)*tirage2!$L$5:$L$100)</f>
        <v>0</v>
      </c>
      <c r="H44" s="56">
        <f>SUMPRODUCT((tirage2!$C$5:$E$100=résultats!$C44)*tirage2!$L$5:$L$100)+SUMPRODUCT((tirage2!$I$5:$K$100=résultats!$C44)*tirage2!$F$5:$F$100)</f>
        <v>0</v>
      </c>
      <c r="I44" s="32">
        <f t="shared" si="6"/>
        <v>0</v>
      </c>
      <c r="J44" s="55">
        <f>SUMPRODUCT((tirage3!$C$5:$E$100=résultats!$C44)*tirage3!$F$5:$F$100)+SUMPRODUCT((tirage3!$I$5:$K$100=résultats!$C44)*tirage3!$L$5:$L$100)</f>
        <v>0</v>
      </c>
      <c r="K44" s="56">
        <f>SUMPRODUCT((tirage3!$C$5:$E$100=résultats!$C44)*tirage3!$L$5:$L$100)+SUMPRODUCT((tirage3!$I$5:$K$100=résultats!$C44)*tirage3!$F$5:$F$100)</f>
        <v>0</v>
      </c>
      <c r="L44" s="32">
        <f t="shared" si="7"/>
        <v>0</v>
      </c>
      <c r="M44" s="55">
        <f>SUMPRODUCT((tirage4!$C$5:$E$100=résultats!$C44)*tirage4!$F$5:$F$100)+SUMPRODUCT((tirage4!$I$5:$K$100=résultats!$C44)*tirage4!$L$5:$L$100)</f>
        <v>0</v>
      </c>
      <c r="N44" s="56">
        <f>SUMPRODUCT((tirage4!$C$5:$E$100=résultats!$C44)*tirage4!$L$5:$L$100)+SUMPRODUCT((tirage4!$I$5:$K$100=résultats!$C44)*tirage4!$F$5:$F$100)</f>
        <v>0</v>
      </c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7"/>
        <v/>
      </c>
      <c r="X44" s="7">
        <f t="shared" si="18"/>
        <v>0</v>
      </c>
      <c r="Y44" s="50">
        <f t="shared" si="19"/>
        <v>0</v>
      </c>
      <c r="Z44" s="46">
        <f t="shared" si="20"/>
        <v>0</v>
      </c>
      <c r="AA44" s="36">
        <f t="shared" si="21"/>
        <v>0</v>
      </c>
      <c r="AB44" s="35">
        <f t="shared" si="14"/>
        <v>0</v>
      </c>
      <c r="AC44" s="53" t="str">
        <f t="shared" si="16"/>
        <v/>
      </c>
      <c r="AE44" s="97">
        <v>36</v>
      </c>
      <c r="AF44" s="98" t="e">
        <f t="shared" si="15"/>
        <v>#N/A</v>
      </c>
    </row>
    <row r="45" spans="2:32">
      <c r="B45" s="2">
        <v>37</v>
      </c>
      <c r="C45" s="13" t="str">
        <f>IF(Equipes!C38="","",VLOOKUP(B45,Equipes,2,FALSE))</f>
        <v/>
      </c>
      <c r="D45" s="55">
        <f>SUMPRODUCT((tirage1!$C$5:$E$100=résultats!$C45)*tirage1!$F$5:$F$100)+SUMPRODUCT((tirage1!$I$5:$K$100=résultats!$C45)*tirage1!$L$5:$L$100)</f>
        <v>0</v>
      </c>
      <c r="E45" s="56">
        <f>SUMPRODUCT((tirage1!$C$5:$E$100=résultats!$C45)*tirage1!$L$5:$L$100)+SUMPRODUCT((tirage1!$I$5:$K$100=résultats!$C45)*tirage1!$F$5:$F$100)</f>
        <v>0</v>
      </c>
      <c r="F45" s="32">
        <f t="shared" si="5"/>
        <v>0</v>
      </c>
      <c r="G45" s="55">
        <f>SUMPRODUCT((tirage2!$C$5:$E$100=résultats!$C45)*tirage2!$F$5:$F$100)+SUMPRODUCT((tirage2!$I$5:$K$100=résultats!$C45)*tirage2!$L$5:$L$100)</f>
        <v>0</v>
      </c>
      <c r="H45" s="56">
        <f>SUMPRODUCT((tirage2!$C$5:$E$100=résultats!$C45)*tirage2!$L$5:$L$100)+SUMPRODUCT((tirage2!$I$5:$K$100=résultats!$C45)*tirage2!$F$5:$F$100)</f>
        <v>0</v>
      </c>
      <c r="I45" s="32">
        <f t="shared" si="6"/>
        <v>0</v>
      </c>
      <c r="J45" s="55">
        <f>SUMPRODUCT((tirage3!$C$5:$E$100=résultats!$C45)*tirage3!$F$5:$F$100)+SUMPRODUCT((tirage3!$I$5:$K$100=résultats!$C45)*tirage3!$L$5:$L$100)</f>
        <v>0</v>
      </c>
      <c r="K45" s="56">
        <f>SUMPRODUCT((tirage3!$C$5:$E$100=résultats!$C45)*tirage3!$L$5:$L$100)+SUMPRODUCT((tirage3!$I$5:$K$100=résultats!$C45)*tirage3!$F$5:$F$100)</f>
        <v>0</v>
      </c>
      <c r="L45" s="32">
        <f t="shared" si="7"/>
        <v>0</v>
      </c>
      <c r="M45" s="55">
        <f>SUMPRODUCT((tirage4!$C$5:$E$100=résultats!$C45)*tirage4!$F$5:$F$100)+SUMPRODUCT((tirage4!$I$5:$K$100=résultats!$C45)*tirage4!$L$5:$L$100)</f>
        <v>0</v>
      </c>
      <c r="N45" s="56">
        <f>SUMPRODUCT((tirage4!$C$5:$E$100=résultats!$C45)*tirage4!$L$5:$L$100)+SUMPRODUCT((tirage4!$I$5:$K$100=résultats!$C45)*tirage4!$F$5:$F$100)</f>
        <v>0</v>
      </c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7"/>
        <v/>
      </c>
      <c r="X45" s="7">
        <f t="shared" si="18"/>
        <v>0</v>
      </c>
      <c r="Y45" s="50">
        <f t="shared" si="19"/>
        <v>0</v>
      </c>
      <c r="Z45" s="46">
        <f t="shared" si="20"/>
        <v>0</v>
      </c>
      <c r="AA45" s="36">
        <f t="shared" si="21"/>
        <v>0</v>
      </c>
      <c r="AB45" s="35">
        <f t="shared" si="14"/>
        <v>0</v>
      </c>
      <c r="AC45" s="53" t="str">
        <f t="shared" si="16"/>
        <v/>
      </c>
      <c r="AE45" s="97">
        <v>37</v>
      </c>
      <c r="AF45" s="98" t="e">
        <f t="shared" si="15"/>
        <v>#N/A</v>
      </c>
    </row>
    <row r="46" spans="2:32">
      <c r="B46" s="2">
        <v>38</v>
      </c>
      <c r="C46" s="13" t="str">
        <f>IF(Equipes!C39="","",VLOOKUP(B46,Equipes,2,FALSE))</f>
        <v/>
      </c>
      <c r="D46" s="55">
        <f>SUMPRODUCT((tirage1!$C$5:$E$100=résultats!$C46)*tirage1!$F$5:$F$100)+SUMPRODUCT((tirage1!$I$5:$K$100=résultats!$C46)*tirage1!$L$5:$L$100)</f>
        <v>0</v>
      </c>
      <c r="E46" s="56">
        <f>SUMPRODUCT((tirage1!$C$5:$E$100=résultats!$C46)*tirage1!$L$5:$L$100)+SUMPRODUCT((tirage1!$I$5:$K$100=résultats!$C46)*tirage1!$F$5:$F$100)</f>
        <v>0</v>
      </c>
      <c r="F46" s="32">
        <f t="shared" si="5"/>
        <v>0</v>
      </c>
      <c r="G46" s="55">
        <f>SUMPRODUCT((tirage2!$C$5:$E$100=résultats!$C46)*tirage2!$F$5:$F$100)+SUMPRODUCT((tirage2!$I$5:$K$100=résultats!$C46)*tirage2!$L$5:$L$100)</f>
        <v>0</v>
      </c>
      <c r="H46" s="56">
        <f>SUMPRODUCT((tirage2!$C$5:$E$100=résultats!$C46)*tirage2!$L$5:$L$100)+SUMPRODUCT((tirage2!$I$5:$K$100=résultats!$C46)*tirage2!$F$5:$F$100)</f>
        <v>0</v>
      </c>
      <c r="I46" s="32">
        <f t="shared" si="6"/>
        <v>0</v>
      </c>
      <c r="J46" s="55">
        <f>SUMPRODUCT((tirage3!$C$5:$E$100=résultats!$C46)*tirage3!$F$5:$F$100)+SUMPRODUCT((tirage3!$I$5:$K$100=résultats!$C46)*tirage3!$L$5:$L$100)</f>
        <v>0</v>
      </c>
      <c r="K46" s="56">
        <f>SUMPRODUCT((tirage3!$C$5:$E$100=résultats!$C46)*tirage3!$L$5:$L$100)+SUMPRODUCT((tirage3!$I$5:$K$100=résultats!$C46)*tirage3!$F$5:$F$100)</f>
        <v>0</v>
      </c>
      <c r="L46" s="32">
        <f t="shared" si="7"/>
        <v>0</v>
      </c>
      <c r="M46" s="55">
        <f>SUMPRODUCT((tirage4!$C$5:$E$100=résultats!$C46)*tirage4!$F$5:$F$100)+SUMPRODUCT((tirage4!$I$5:$K$100=résultats!$C46)*tirage4!$L$5:$L$100)</f>
        <v>0</v>
      </c>
      <c r="N46" s="56">
        <f>SUMPRODUCT((tirage4!$C$5:$E$100=résultats!$C46)*tirage4!$L$5:$L$100)+SUMPRODUCT((tirage4!$I$5:$K$100=résultats!$C46)*tirage4!$F$5:$F$100)</f>
        <v>0</v>
      </c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7"/>
        <v/>
      </c>
      <c r="X46" s="7">
        <f t="shared" si="18"/>
        <v>0</v>
      </c>
      <c r="Y46" s="50">
        <f t="shared" si="19"/>
        <v>0</v>
      </c>
      <c r="Z46" s="46">
        <f t="shared" si="20"/>
        <v>0</v>
      </c>
      <c r="AA46" s="36">
        <f t="shared" si="21"/>
        <v>0</v>
      </c>
      <c r="AB46" s="35">
        <f t="shared" si="14"/>
        <v>0</v>
      </c>
      <c r="AC46" s="53" t="str">
        <f t="shared" si="16"/>
        <v/>
      </c>
      <c r="AE46" s="97">
        <v>38</v>
      </c>
      <c r="AF46" s="98" t="e">
        <f t="shared" si="15"/>
        <v>#N/A</v>
      </c>
    </row>
    <row r="47" spans="2:32">
      <c r="B47" s="2">
        <v>39</v>
      </c>
      <c r="C47" s="13" t="str">
        <f>IF(Equipes!C40="","",VLOOKUP(B47,Equipes,2,FALSE))</f>
        <v/>
      </c>
      <c r="D47" s="55">
        <f>SUMPRODUCT((tirage1!$C$5:$E$100=résultats!$C47)*tirage1!$F$5:$F$100)+SUMPRODUCT((tirage1!$I$5:$K$100=résultats!$C47)*tirage1!$L$5:$L$100)</f>
        <v>0</v>
      </c>
      <c r="E47" s="56">
        <f>SUMPRODUCT((tirage1!$C$5:$E$100=résultats!$C47)*tirage1!$L$5:$L$100)+SUMPRODUCT((tirage1!$I$5:$K$100=résultats!$C47)*tirage1!$F$5:$F$100)</f>
        <v>0</v>
      </c>
      <c r="F47" s="32">
        <f t="shared" si="5"/>
        <v>0</v>
      </c>
      <c r="G47" s="55">
        <f>SUMPRODUCT((tirage2!$C$5:$E$100=résultats!$C47)*tirage2!$F$5:$F$100)+SUMPRODUCT((tirage2!$I$5:$K$100=résultats!$C47)*tirage2!$L$5:$L$100)</f>
        <v>0</v>
      </c>
      <c r="H47" s="56">
        <f>SUMPRODUCT((tirage2!$C$5:$E$100=résultats!$C47)*tirage2!$L$5:$L$100)+SUMPRODUCT((tirage2!$I$5:$K$100=résultats!$C47)*tirage2!$F$5:$F$100)</f>
        <v>0</v>
      </c>
      <c r="I47" s="32">
        <f t="shared" si="6"/>
        <v>0</v>
      </c>
      <c r="J47" s="55">
        <f>SUMPRODUCT((tirage3!$C$5:$E$100=résultats!$C47)*tirage3!$F$5:$F$100)+SUMPRODUCT((tirage3!$I$5:$K$100=résultats!$C47)*tirage3!$L$5:$L$100)</f>
        <v>0</v>
      </c>
      <c r="K47" s="56">
        <f>SUMPRODUCT((tirage3!$C$5:$E$100=résultats!$C47)*tirage3!$L$5:$L$100)+SUMPRODUCT((tirage3!$I$5:$K$100=résultats!$C47)*tirage3!$F$5:$F$100)</f>
        <v>0</v>
      </c>
      <c r="L47" s="32">
        <f t="shared" si="7"/>
        <v>0</v>
      </c>
      <c r="M47" s="55">
        <f>SUMPRODUCT((tirage4!$C$5:$E$100=résultats!$C47)*tirage4!$F$5:$F$100)+SUMPRODUCT((tirage4!$I$5:$K$100=résultats!$C47)*tirage4!$L$5:$L$100)</f>
        <v>0</v>
      </c>
      <c r="N47" s="56">
        <f>SUMPRODUCT((tirage4!$C$5:$E$100=résultats!$C47)*tirage4!$L$5:$L$100)+SUMPRODUCT((tirage4!$I$5:$K$100=résultats!$C47)*tirage4!$F$5:$F$100)</f>
        <v>0</v>
      </c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7"/>
        <v/>
      </c>
      <c r="X47" s="7">
        <f t="shared" si="18"/>
        <v>0</v>
      </c>
      <c r="Y47" s="50">
        <f t="shared" si="19"/>
        <v>0</v>
      </c>
      <c r="Z47" s="46">
        <f t="shared" si="20"/>
        <v>0</v>
      </c>
      <c r="AA47" s="36">
        <f t="shared" si="21"/>
        <v>0</v>
      </c>
      <c r="AB47" s="35">
        <f t="shared" si="14"/>
        <v>0</v>
      </c>
      <c r="AC47" s="53" t="str">
        <f t="shared" si="16"/>
        <v/>
      </c>
      <c r="AE47" s="97">
        <v>39</v>
      </c>
      <c r="AF47" s="98" t="e">
        <f t="shared" si="15"/>
        <v>#N/A</v>
      </c>
    </row>
    <row r="48" spans="2:32">
      <c r="B48" s="2">
        <v>40</v>
      </c>
      <c r="C48" s="13" t="str">
        <f>IF(Equipes!C41="","",VLOOKUP(B48,Equipes,2,FALSE))</f>
        <v/>
      </c>
      <c r="D48" s="55">
        <f>SUMPRODUCT((tirage1!$C$5:$E$100=résultats!$C48)*tirage1!$F$5:$F$100)+SUMPRODUCT((tirage1!$I$5:$K$100=résultats!$C48)*tirage1!$L$5:$L$100)</f>
        <v>0</v>
      </c>
      <c r="E48" s="56">
        <f>SUMPRODUCT((tirage1!$C$5:$E$100=résultats!$C48)*tirage1!$L$5:$L$100)+SUMPRODUCT((tirage1!$I$5:$K$100=résultats!$C48)*tirage1!$F$5:$F$100)</f>
        <v>0</v>
      </c>
      <c r="F48" s="32">
        <f t="shared" si="5"/>
        <v>0</v>
      </c>
      <c r="G48" s="55">
        <f>SUMPRODUCT((tirage2!$C$5:$E$100=résultats!$C48)*tirage2!$F$5:$F$100)+SUMPRODUCT((tirage2!$I$5:$K$100=résultats!$C48)*tirage2!$L$5:$L$100)</f>
        <v>0</v>
      </c>
      <c r="H48" s="56">
        <f>SUMPRODUCT((tirage2!$C$5:$E$100=résultats!$C48)*tirage2!$L$5:$L$100)+SUMPRODUCT((tirage2!$I$5:$K$100=résultats!$C48)*tirage2!$F$5:$F$100)</f>
        <v>0</v>
      </c>
      <c r="I48" s="32">
        <f t="shared" si="6"/>
        <v>0</v>
      </c>
      <c r="J48" s="55">
        <f>SUMPRODUCT((tirage3!$C$5:$E$100=résultats!$C48)*tirage3!$F$5:$F$100)+SUMPRODUCT((tirage3!$I$5:$K$100=résultats!$C48)*tirage3!$L$5:$L$100)</f>
        <v>0</v>
      </c>
      <c r="K48" s="56">
        <f>SUMPRODUCT((tirage3!$C$5:$E$100=résultats!$C48)*tirage3!$L$5:$L$100)+SUMPRODUCT((tirage3!$I$5:$K$100=résultats!$C48)*tirage3!$F$5:$F$100)</f>
        <v>0</v>
      </c>
      <c r="L48" s="32">
        <f t="shared" si="7"/>
        <v>0</v>
      </c>
      <c r="M48" s="55">
        <f>SUMPRODUCT((tirage4!$C$5:$E$100=résultats!$C48)*tirage4!$F$5:$F$100)+SUMPRODUCT((tirage4!$I$5:$K$100=résultats!$C48)*tirage4!$L$5:$L$100)</f>
        <v>0</v>
      </c>
      <c r="N48" s="56">
        <f>SUMPRODUCT((tirage4!$C$5:$E$100=résultats!$C48)*tirage4!$L$5:$L$100)+SUMPRODUCT((tirage4!$I$5:$K$100=résultats!$C48)*tirage4!$F$5:$F$100)</f>
        <v>0</v>
      </c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7"/>
        <v/>
      </c>
      <c r="X48" s="7">
        <f t="shared" si="18"/>
        <v>0</v>
      </c>
      <c r="Y48" s="50">
        <f t="shared" si="19"/>
        <v>0</v>
      </c>
      <c r="Z48" s="46">
        <f t="shared" si="20"/>
        <v>0</v>
      </c>
      <c r="AA48" s="36">
        <f t="shared" si="21"/>
        <v>0</v>
      </c>
      <c r="AB48" s="35">
        <f t="shared" si="14"/>
        <v>0</v>
      </c>
      <c r="AC48" s="53" t="str">
        <f t="shared" si="16"/>
        <v/>
      </c>
      <c r="AE48" s="97">
        <v>40</v>
      </c>
      <c r="AF48" s="98" t="e">
        <f t="shared" si="15"/>
        <v>#N/A</v>
      </c>
    </row>
    <row r="49" spans="2:32">
      <c r="B49" s="2">
        <v>41</v>
      </c>
      <c r="C49" s="13" t="str">
        <f>IF(Equipes!C42="","",VLOOKUP(B49,Equipes,2,FALSE))</f>
        <v/>
      </c>
      <c r="D49" s="55">
        <f>SUMPRODUCT((tirage1!$C$5:$E$100=résultats!$C49)*tirage1!$F$5:$F$100)+SUMPRODUCT((tirage1!$I$5:$K$100=résultats!$C49)*tirage1!$L$5:$L$100)</f>
        <v>0</v>
      </c>
      <c r="E49" s="56">
        <f>SUMPRODUCT((tirage1!$C$5:$E$100=résultats!$C49)*tirage1!$L$5:$L$100)+SUMPRODUCT((tirage1!$I$5:$K$100=résultats!$C49)*tirage1!$F$5:$F$100)</f>
        <v>0</v>
      </c>
      <c r="F49" s="32">
        <f t="shared" si="5"/>
        <v>0</v>
      </c>
      <c r="G49" s="55">
        <f>SUMPRODUCT((tirage2!$C$5:$E$100=résultats!$C49)*tirage2!$F$5:$F$100)+SUMPRODUCT((tirage2!$I$5:$K$100=résultats!$C49)*tirage2!$L$5:$L$100)</f>
        <v>0</v>
      </c>
      <c r="H49" s="56">
        <f>SUMPRODUCT((tirage2!$C$5:$E$100=résultats!$C49)*tirage2!$L$5:$L$100)+SUMPRODUCT((tirage2!$I$5:$K$100=résultats!$C49)*tirage2!$F$5:$F$100)</f>
        <v>0</v>
      </c>
      <c r="I49" s="32">
        <f t="shared" si="6"/>
        <v>0</v>
      </c>
      <c r="J49" s="55">
        <f>SUMPRODUCT((tirage3!$C$5:$E$100=résultats!$C49)*tirage3!$F$5:$F$100)+SUMPRODUCT((tirage3!$I$5:$K$100=résultats!$C49)*tirage3!$L$5:$L$100)</f>
        <v>0</v>
      </c>
      <c r="K49" s="56">
        <f>SUMPRODUCT((tirage3!$C$5:$E$100=résultats!$C49)*tirage3!$L$5:$L$100)+SUMPRODUCT((tirage3!$I$5:$K$100=résultats!$C49)*tirage3!$F$5:$F$100)</f>
        <v>0</v>
      </c>
      <c r="L49" s="32">
        <f t="shared" si="7"/>
        <v>0</v>
      </c>
      <c r="M49" s="55">
        <f>SUMPRODUCT((tirage4!$C$5:$E$100=résultats!$C49)*tirage4!$F$5:$F$100)+SUMPRODUCT((tirage4!$I$5:$K$100=résultats!$C49)*tirage4!$L$5:$L$100)</f>
        <v>0</v>
      </c>
      <c r="N49" s="56">
        <f>SUMPRODUCT((tirage4!$C$5:$E$100=résultats!$C49)*tirage4!$L$5:$L$100)+SUMPRODUCT((tirage4!$I$5:$K$100=résultats!$C49)*tirage4!$F$5:$F$100)</f>
        <v>0</v>
      </c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7"/>
        <v/>
      </c>
      <c r="X49" s="7">
        <f t="shared" si="18"/>
        <v>0</v>
      </c>
      <c r="Y49" s="50">
        <f t="shared" si="19"/>
        <v>0</v>
      </c>
      <c r="Z49" s="46">
        <f t="shared" si="20"/>
        <v>0</v>
      </c>
      <c r="AA49" s="36">
        <f t="shared" si="21"/>
        <v>0</v>
      </c>
      <c r="AB49" s="35">
        <f t="shared" si="14"/>
        <v>0</v>
      </c>
      <c r="AC49" s="53" t="str">
        <f t="shared" si="16"/>
        <v/>
      </c>
      <c r="AE49" s="97">
        <v>41</v>
      </c>
      <c r="AF49" s="98" t="e">
        <f t="shared" si="15"/>
        <v>#N/A</v>
      </c>
    </row>
    <row r="50" spans="2:32">
      <c r="B50" s="2">
        <v>42</v>
      </c>
      <c r="C50" s="13" t="str">
        <f>IF(Equipes!C43="","",VLOOKUP(B50,Equipes,2,FALSE))</f>
        <v/>
      </c>
      <c r="D50" s="55">
        <f>SUMPRODUCT((tirage1!$C$5:$E$100=résultats!$C50)*tirage1!$F$5:$F$100)+SUMPRODUCT((tirage1!$I$5:$K$100=résultats!$C50)*tirage1!$L$5:$L$100)</f>
        <v>0</v>
      </c>
      <c r="E50" s="56">
        <f>SUMPRODUCT((tirage1!$C$5:$E$100=résultats!$C50)*tirage1!$L$5:$L$100)+SUMPRODUCT((tirage1!$I$5:$K$100=résultats!$C50)*tirage1!$F$5:$F$100)</f>
        <v>0</v>
      </c>
      <c r="F50" s="32">
        <f t="shared" si="5"/>
        <v>0</v>
      </c>
      <c r="G50" s="55">
        <f>SUMPRODUCT((tirage2!$C$5:$E$100=résultats!$C50)*tirage2!$F$5:$F$100)+SUMPRODUCT((tirage2!$I$5:$K$100=résultats!$C50)*tirage2!$L$5:$L$100)</f>
        <v>0</v>
      </c>
      <c r="H50" s="56">
        <f>SUMPRODUCT((tirage2!$C$5:$E$100=résultats!$C50)*tirage2!$L$5:$L$100)+SUMPRODUCT((tirage2!$I$5:$K$100=résultats!$C50)*tirage2!$F$5:$F$100)</f>
        <v>0</v>
      </c>
      <c r="I50" s="32">
        <f t="shared" si="6"/>
        <v>0</v>
      </c>
      <c r="J50" s="55">
        <f>SUMPRODUCT((tirage3!$C$5:$E$100=résultats!$C50)*tirage3!$F$5:$F$100)+SUMPRODUCT((tirage3!$I$5:$K$100=résultats!$C50)*tirage3!$L$5:$L$100)</f>
        <v>0</v>
      </c>
      <c r="K50" s="56">
        <f>SUMPRODUCT((tirage3!$C$5:$E$100=résultats!$C50)*tirage3!$L$5:$L$100)+SUMPRODUCT((tirage3!$I$5:$K$100=résultats!$C50)*tirage3!$F$5:$F$100)</f>
        <v>0</v>
      </c>
      <c r="L50" s="32">
        <f t="shared" si="7"/>
        <v>0</v>
      </c>
      <c r="M50" s="55">
        <f>SUMPRODUCT((tirage4!$C$5:$E$100=résultats!$C50)*tirage4!$F$5:$F$100)+SUMPRODUCT((tirage4!$I$5:$K$100=résultats!$C50)*tirage4!$L$5:$L$100)</f>
        <v>0</v>
      </c>
      <c r="N50" s="56">
        <f>SUMPRODUCT((tirage4!$C$5:$E$100=résultats!$C50)*tirage4!$L$5:$L$100)+SUMPRODUCT((tirage4!$I$5:$K$100=résultats!$C50)*tirage4!$F$5:$F$100)</f>
        <v>0</v>
      </c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7"/>
        <v/>
      </c>
      <c r="X50" s="7">
        <f t="shared" si="18"/>
        <v>0</v>
      </c>
      <c r="Y50" s="50">
        <f t="shared" si="19"/>
        <v>0</v>
      </c>
      <c r="Z50" s="46">
        <f t="shared" si="20"/>
        <v>0</v>
      </c>
      <c r="AA50" s="36">
        <f t="shared" si="21"/>
        <v>0</v>
      </c>
      <c r="AB50" s="35">
        <f t="shared" si="14"/>
        <v>0</v>
      </c>
      <c r="AC50" s="53" t="str">
        <f t="shared" si="16"/>
        <v/>
      </c>
      <c r="AE50" s="97">
        <v>42</v>
      </c>
      <c r="AF50" s="98" t="e">
        <f t="shared" si="15"/>
        <v>#N/A</v>
      </c>
    </row>
    <row r="51" spans="2:32">
      <c r="B51" s="2">
        <v>43</v>
      </c>
      <c r="C51" s="13" t="str">
        <f>IF(Equipes!C44="","",VLOOKUP(B51,Equipes,2,FALSE))</f>
        <v/>
      </c>
      <c r="D51" s="55">
        <f>SUMPRODUCT((tirage1!$C$5:$E$100=résultats!$C51)*tirage1!$F$5:$F$100)+SUMPRODUCT((tirage1!$I$5:$K$100=résultats!$C51)*tirage1!$L$5:$L$100)</f>
        <v>0</v>
      </c>
      <c r="E51" s="56">
        <f>SUMPRODUCT((tirage1!$C$5:$E$100=résultats!$C51)*tirage1!$L$5:$L$100)+SUMPRODUCT((tirage1!$I$5:$K$100=résultats!$C51)*tirage1!$F$5:$F$100)</f>
        <v>0</v>
      </c>
      <c r="F51" s="32">
        <f t="shared" si="5"/>
        <v>0</v>
      </c>
      <c r="G51" s="55">
        <f>SUMPRODUCT((tirage2!$C$5:$E$100=résultats!$C51)*tirage2!$F$5:$F$100)+SUMPRODUCT((tirage2!$I$5:$K$100=résultats!$C51)*tirage2!$L$5:$L$100)</f>
        <v>0</v>
      </c>
      <c r="H51" s="56">
        <f>SUMPRODUCT((tirage2!$C$5:$E$100=résultats!$C51)*tirage2!$L$5:$L$100)+SUMPRODUCT((tirage2!$I$5:$K$100=résultats!$C51)*tirage2!$F$5:$F$100)</f>
        <v>0</v>
      </c>
      <c r="I51" s="32">
        <f t="shared" si="6"/>
        <v>0</v>
      </c>
      <c r="J51" s="55">
        <f>SUMPRODUCT((tirage3!$C$5:$E$100=résultats!$C51)*tirage3!$F$5:$F$100)+SUMPRODUCT((tirage3!$I$5:$K$100=résultats!$C51)*tirage3!$L$5:$L$100)</f>
        <v>0</v>
      </c>
      <c r="K51" s="56">
        <f>SUMPRODUCT((tirage3!$C$5:$E$100=résultats!$C51)*tirage3!$L$5:$L$100)+SUMPRODUCT((tirage3!$I$5:$K$100=résultats!$C51)*tirage3!$F$5:$F$100)</f>
        <v>0</v>
      </c>
      <c r="L51" s="32">
        <f t="shared" si="7"/>
        <v>0</v>
      </c>
      <c r="M51" s="55">
        <f>SUMPRODUCT((tirage4!$C$5:$E$100=résultats!$C51)*tirage4!$F$5:$F$100)+SUMPRODUCT((tirage4!$I$5:$K$100=résultats!$C51)*tirage4!$L$5:$L$100)</f>
        <v>0</v>
      </c>
      <c r="N51" s="56">
        <f>SUMPRODUCT((tirage4!$C$5:$E$100=résultats!$C51)*tirage4!$L$5:$L$100)+SUMPRODUCT((tirage4!$I$5:$K$100=résultats!$C51)*tirage4!$F$5:$F$100)</f>
        <v>0</v>
      </c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7"/>
        <v/>
      </c>
      <c r="X51" s="7">
        <f t="shared" si="18"/>
        <v>0</v>
      </c>
      <c r="Y51" s="50">
        <f t="shared" si="19"/>
        <v>0</v>
      </c>
      <c r="Z51" s="46">
        <f t="shared" si="20"/>
        <v>0</v>
      </c>
      <c r="AA51" s="36">
        <f t="shared" si="21"/>
        <v>0</v>
      </c>
      <c r="AB51" s="35">
        <f t="shared" si="14"/>
        <v>0</v>
      </c>
      <c r="AC51" s="53" t="str">
        <f t="shared" si="16"/>
        <v/>
      </c>
      <c r="AE51" s="97">
        <v>43</v>
      </c>
      <c r="AF51" s="98" t="e">
        <f t="shared" si="15"/>
        <v>#N/A</v>
      </c>
    </row>
    <row r="52" spans="2:32">
      <c r="B52" s="2">
        <v>44</v>
      </c>
      <c r="C52" s="13" t="str">
        <f>IF(Equipes!C45="","",VLOOKUP(B52,Equipes,2,FALSE))</f>
        <v/>
      </c>
      <c r="D52" s="55">
        <f>SUMPRODUCT((tirage1!$C$5:$E$100=résultats!$C52)*tirage1!$F$5:$F$100)+SUMPRODUCT((tirage1!$I$5:$K$100=résultats!$C52)*tirage1!$L$5:$L$100)</f>
        <v>0</v>
      </c>
      <c r="E52" s="56">
        <f>SUMPRODUCT((tirage1!$C$5:$E$100=résultats!$C52)*tirage1!$L$5:$L$100)+SUMPRODUCT((tirage1!$I$5:$K$100=résultats!$C52)*tirage1!$F$5:$F$100)</f>
        <v>0</v>
      </c>
      <c r="F52" s="32">
        <f t="shared" si="5"/>
        <v>0</v>
      </c>
      <c r="G52" s="55">
        <f>SUMPRODUCT((tirage2!$C$5:$E$100=résultats!$C52)*tirage2!$F$5:$F$100)+SUMPRODUCT((tirage2!$I$5:$K$100=résultats!$C52)*tirage2!$L$5:$L$100)</f>
        <v>0</v>
      </c>
      <c r="H52" s="56">
        <f>SUMPRODUCT((tirage2!$C$5:$E$100=résultats!$C52)*tirage2!$L$5:$L$100)+SUMPRODUCT((tirage2!$I$5:$K$100=résultats!$C52)*tirage2!$F$5:$F$100)</f>
        <v>0</v>
      </c>
      <c r="I52" s="32">
        <f t="shared" si="6"/>
        <v>0</v>
      </c>
      <c r="J52" s="55">
        <f>SUMPRODUCT((tirage3!$C$5:$E$100=résultats!$C52)*tirage3!$F$5:$F$100)+SUMPRODUCT((tirage3!$I$5:$K$100=résultats!$C52)*tirage3!$L$5:$L$100)</f>
        <v>0</v>
      </c>
      <c r="K52" s="56">
        <f>SUMPRODUCT((tirage3!$C$5:$E$100=résultats!$C52)*tirage3!$L$5:$L$100)+SUMPRODUCT((tirage3!$I$5:$K$100=résultats!$C52)*tirage3!$F$5:$F$100)</f>
        <v>0</v>
      </c>
      <c r="L52" s="32">
        <f t="shared" si="7"/>
        <v>0</v>
      </c>
      <c r="M52" s="55">
        <f>SUMPRODUCT((tirage4!$C$5:$E$100=résultats!$C52)*tirage4!$F$5:$F$100)+SUMPRODUCT((tirage4!$I$5:$K$100=résultats!$C52)*tirage4!$L$5:$L$100)</f>
        <v>0</v>
      </c>
      <c r="N52" s="56">
        <f>SUMPRODUCT((tirage4!$C$5:$E$100=résultats!$C52)*tirage4!$L$5:$L$100)+SUMPRODUCT((tirage4!$I$5:$K$100=résultats!$C52)*tirage4!$F$5:$F$100)</f>
        <v>0</v>
      </c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7"/>
        <v/>
      </c>
      <c r="X52" s="7">
        <f t="shared" si="18"/>
        <v>0</v>
      </c>
      <c r="Y52" s="50">
        <f t="shared" si="19"/>
        <v>0</v>
      </c>
      <c r="Z52" s="46">
        <f t="shared" si="20"/>
        <v>0</v>
      </c>
      <c r="AA52" s="36">
        <f t="shared" si="21"/>
        <v>0</v>
      </c>
      <c r="AB52" s="35">
        <f t="shared" si="14"/>
        <v>0</v>
      </c>
      <c r="AC52" s="53" t="str">
        <f t="shared" si="16"/>
        <v/>
      </c>
      <c r="AE52" s="97">
        <v>44</v>
      </c>
      <c r="AF52" s="98" t="e">
        <f t="shared" si="15"/>
        <v>#N/A</v>
      </c>
    </row>
    <row r="53" spans="2:32">
      <c r="B53" s="2">
        <v>45</v>
      </c>
      <c r="C53" s="13" t="str">
        <f>IF(Equipes!C46="","",VLOOKUP(B53,Equipes,2,FALSE))</f>
        <v/>
      </c>
      <c r="D53" s="55">
        <f>SUMPRODUCT((tirage1!$C$5:$E$100=résultats!$C53)*tirage1!$F$5:$F$100)+SUMPRODUCT((tirage1!$I$5:$K$100=résultats!$C53)*tirage1!$L$5:$L$100)</f>
        <v>0</v>
      </c>
      <c r="E53" s="56">
        <f>SUMPRODUCT((tirage1!$C$5:$E$100=résultats!$C53)*tirage1!$L$5:$L$100)+SUMPRODUCT((tirage1!$I$5:$K$100=résultats!$C53)*tirage1!$F$5:$F$100)</f>
        <v>0</v>
      </c>
      <c r="F53" s="32">
        <f t="shared" si="5"/>
        <v>0</v>
      </c>
      <c r="G53" s="55">
        <f>SUMPRODUCT((tirage2!$C$5:$E$100=résultats!$C53)*tirage2!$F$5:$F$100)+SUMPRODUCT((tirage2!$I$5:$K$100=résultats!$C53)*tirage2!$L$5:$L$100)</f>
        <v>0</v>
      </c>
      <c r="H53" s="56">
        <f>SUMPRODUCT((tirage2!$C$5:$E$100=résultats!$C53)*tirage2!$L$5:$L$100)+SUMPRODUCT((tirage2!$I$5:$K$100=résultats!$C53)*tirage2!$F$5:$F$100)</f>
        <v>0</v>
      </c>
      <c r="I53" s="32">
        <f t="shared" si="6"/>
        <v>0</v>
      </c>
      <c r="J53" s="55">
        <f>SUMPRODUCT((tirage3!$C$5:$E$100=résultats!$C53)*tirage3!$F$5:$F$100)+SUMPRODUCT((tirage3!$I$5:$K$100=résultats!$C53)*tirage3!$L$5:$L$100)</f>
        <v>0</v>
      </c>
      <c r="K53" s="56">
        <f>SUMPRODUCT((tirage3!$C$5:$E$100=résultats!$C53)*tirage3!$L$5:$L$100)+SUMPRODUCT((tirage3!$I$5:$K$100=résultats!$C53)*tirage3!$F$5:$F$100)</f>
        <v>0</v>
      </c>
      <c r="L53" s="32">
        <f t="shared" si="7"/>
        <v>0</v>
      </c>
      <c r="M53" s="55">
        <f>SUMPRODUCT((tirage4!$C$5:$E$100=résultats!$C53)*tirage4!$F$5:$F$100)+SUMPRODUCT((tirage4!$I$5:$K$100=résultats!$C53)*tirage4!$L$5:$L$100)</f>
        <v>0</v>
      </c>
      <c r="N53" s="56">
        <f>SUMPRODUCT((tirage4!$C$5:$E$100=résultats!$C53)*tirage4!$L$5:$L$100)+SUMPRODUCT((tirage4!$I$5:$K$100=résultats!$C53)*tirage4!$F$5:$F$100)</f>
        <v>0</v>
      </c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7"/>
        <v/>
      </c>
      <c r="X53" s="7">
        <f t="shared" si="18"/>
        <v>0</v>
      </c>
      <c r="Y53" s="50">
        <f t="shared" si="19"/>
        <v>0</v>
      </c>
      <c r="Z53" s="46">
        <f t="shared" si="20"/>
        <v>0</v>
      </c>
      <c r="AA53" s="36">
        <f t="shared" si="21"/>
        <v>0</v>
      </c>
      <c r="AB53" s="35">
        <f t="shared" si="14"/>
        <v>0</v>
      </c>
      <c r="AC53" s="53" t="str">
        <f t="shared" si="16"/>
        <v/>
      </c>
      <c r="AE53" s="97">
        <v>45</v>
      </c>
      <c r="AF53" s="98" t="e">
        <f t="shared" si="15"/>
        <v>#N/A</v>
      </c>
    </row>
    <row r="54" spans="2:32">
      <c r="B54" s="2">
        <v>46</v>
      </c>
      <c r="C54" s="13" t="str">
        <f>IF(Equipes!C47="","",VLOOKUP(B54,Equipes,2,FALSE))</f>
        <v/>
      </c>
      <c r="D54" s="55">
        <f>SUMPRODUCT((tirage1!$C$5:$E$100=résultats!$C54)*tirage1!$F$5:$F$100)+SUMPRODUCT((tirage1!$I$5:$K$100=résultats!$C54)*tirage1!$L$5:$L$100)</f>
        <v>0</v>
      </c>
      <c r="E54" s="56">
        <f>SUMPRODUCT((tirage1!$C$5:$E$100=résultats!$C54)*tirage1!$L$5:$L$100)+SUMPRODUCT((tirage1!$I$5:$K$100=résultats!$C54)*tirage1!$F$5:$F$100)</f>
        <v>0</v>
      </c>
      <c r="F54" s="32">
        <f t="shared" si="5"/>
        <v>0</v>
      </c>
      <c r="G54" s="55">
        <f>SUMPRODUCT((tirage2!$C$5:$E$100=résultats!$C54)*tirage2!$F$5:$F$100)+SUMPRODUCT((tirage2!$I$5:$K$100=résultats!$C54)*tirage2!$L$5:$L$100)</f>
        <v>0</v>
      </c>
      <c r="H54" s="56">
        <f>SUMPRODUCT((tirage2!$C$5:$E$100=résultats!$C54)*tirage2!$L$5:$L$100)+SUMPRODUCT((tirage2!$I$5:$K$100=résultats!$C54)*tirage2!$F$5:$F$100)</f>
        <v>0</v>
      </c>
      <c r="I54" s="32">
        <f t="shared" si="6"/>
        <v>0</v>
      </c>
      <c r="J54" s="55">
        <f>SUMPRODUCT((tirage3!$C$5:$E$100=résultats!$C54)*tirage3!$F$5:$F$100)+SUMPRODUCT((tirage3!$I$5:$K$100=résultats!$C54)*tirage3!$L$5:$L$100)</f>
        <v>0</v>
      </c>
      <c r="K54" s="56">
        <f>SUMPRODUCT((tirage3!$C$5:$E$100=résultats!$C54)*tirage3!$L$5:$L$100)+SUMPRODUCT((tirage3!$I$5:$K$100=résultats!$C54)*tirage3!$F$5:$F$100)</f>
        <v>0</v>
      </c>
      <c r="L54" s="32">
        <f t="shared" si="7"/>
        <v>0</v>
      </c>
      <c r="M54" s="55">
        <f>SUMPRODUCT((tirage4!$C$5:$E$100=résultats!$C54)*tirage4!$F$5:$F$100)+SUMPRODUCT((tirage4!$I$5:$K$100=résultats!$C54)*tirage4!$L$5:$L$100)</f>
        <v>0</v>
      </c>
      <c r="N54" s="56">
        <f>SUMPRODUCT((tirage4!$C$5:$E$100=résultats!$C54)*tirage4!$L$5:$L$100)+SUMPRODUCT((tirage4!$I$5:$K$100=résultats!$C54)*tirage4!$F$5:$F$100)</f>
        <v>0</v>
      </c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7"/>
        <v/>
      </c>
      <c r="X54" s="7">
        <f t="shared" si="18"/>
        <v>0</v>
      </c>
      <c r="Y54" s="50">
        <f t="shared" si="19"/>
        <v>0</v>
      </c>
      <c r="Z54" s="46">
        <f t="shared" si="20"/>
        <v>0</v>
      </c>
      <c r="AA54" s="36">
        <f t="shared" si="21"/>
        <v>0</v>
      </c>
      <c r="AB54" s="35">
        <f t="shared" si="14"/>
        <v>0</v>
      </c>
      <c r="AC54" s="53" t="str">
        <f t="shared" si="16"/>
        <v/>
      </c>
      <c r="AE54" s="97">
        <v>46</v>
      </c>
      <c r="AF54" s="98" t="e">
        <f t="shared" si="15"/>
        <v>#N/A</v>
      </c>
    </row>
    <row r="55" spans="2:32">
      <c r="B55" s="2">
        <v>47</v>
      </c>
      <c r="C55" s="13" t="str">
        <f>IF(Equipes!C48="","",VLOOKUP(B55,Equipes,2,FALSE))</f>
        <v/>
      </c>
      <c r="D55" s="55">
        <f>SUMPRODUCT((tirage1!$C$5:$E$100=résultats!$C55)*tirage1!$F$5:$F$100)+SUMPRODUCT((tirage1!$I$5:$K$100=résultats!$C55)*tirage1!$L$5:$L$100)</f>
        <v>0</v>
      </c>
      <c r="E55" s="56">
        <f>SUMPRODUCT((tirage1!$C$5:$E$100=résultats!$C55)*tirage1!$L$5:$L$100)+SUMPRODUCT((tirage1!$I$5:$K$100=résultats!$C55)*tirage1!$F$5:$F$100)</f>
        <v>0</v>
      </c>
      <c r="F55" s="32">
        <f t="shared" si="5"/>
        <v>0</v>
      </c>
      <c r="G55" s="55">
        <f>SUMPRODUCT((tirage2!$C$5:$E$100=résultats!$C55)*tirage2!$F$5:$F$100)+SUMPRODUCT((tirage2!$I$5:$K$100=résultats!$C55)*tirage2!$L$5:$L$100)</f>
        <v>0</v>
      </c>
      <c r="H55" s="56">
        <f>SUMPRODUCT((tirage2!$C$5:$E$100=résultats!$C55)*tirage2!$L$5:$L$100)+SUMPRODUCT((tirage2!$I$5:$K$100=résultats!$C55)*tirage2!$F$5:$F$100)</f>
        <v>0</v>
      </c>
      <c r="I55" s="32">
        <f t="shared" si="6"/>
        <v>0</v>
      </c>
      <c r="J55" s="55">
        <f>SUMPRODUCT((tirage3!$C$5:$E$100=résultats!$C55)*tirage3!$F$5:$F$100)+SUMPRODUCT((tirage3!$I$5:$K$100=résultats!$C55)*tirage3!$L$5:$L$100)</f>
        <v>0</v>
      </c>
      <c r="K55" s="56">
        <f>SUMPRODUCT((tirage3!$C$5:$E$100=résultats!$C55)*tirage3!$L$5:$L$100)+SUMPRODUCT((tirage3!$I$5:$K$100=résultats!$C55)*tirage3!$F$5:$F$100)</f>
        <v>0</v>
      </c>
      <c r="L55" s="32">
        <f t="shared" si="7"/>
        <v>0</v>
      </c>
      <c r="M55" s="55">
        <f>SUMPRODUCT((tirage4!$C$5:$E$100=résultats!$C55)*tirage4!$F$5:$F$100)+SUMPRODUCT((tirage4!$I$5:$K$100=résultats!$C55)*tirage4!$L$5:$L$100)</f>
        <v>0</v>
      </c>
      <c r="N55" s="56">
        <f>SUMPRODUCT((tirage4!$C$5:$E$100=résultats!$C55)*tirage4!$L$5:$L$100)+SUMPRODUCT((tirage4!$I$5:$K$100=résultats!$C55)*tirage4!$F$5:$F$100)</f>
        <v>0</v>
      </c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7"/>
        <v/>
      </c>
      <c r="X55" s="7">
        <f t="shared" si="18"/>
        <v>0</v>
      </c>
      <c r="Y55" s="50">
        <f t="shared" si="19"/>
        <v>0</v>
      </c>
      <c r="Z55" s="46">
        <f t="shared" si="20"/>
        <v>0</v>
      </c>
      <c r="AA55" s="36">
        <f t="shared" si="21"/>
        <v>0</v>
      </c>
      <c r="AB55" s="35">
        <f t="shared" si="14"/>
        <v>0</v>
      </c>
      <c r="AC55" s="53" t="str">
        <f t="shared" si="16"/>
        <v/>
      </c>
      <c r="AE55" s="97">
        <v>47</v>
      </c>
      <c r="AF55" s="98" t="e">
        <f t="shared" si="15"/>
        <v>#N/A</v>
      </c>
    </row>
    <row r="56" spans="2:32">
      <c r="B56" s="2">
        <v>48</v>
      </c>
      <c r="C56" s="13" t="str">
        <f>IF(Equipes!C49="","",VLOOKUP(B56,Equipes,2,FALSE))</f>
        <v/>
      </c>
      <c r="D56" s="55">
        <f>SUMPRODUCT((tirage1!$C$5:$E$100=résultats!$C56)*tirage1!$F$5:$F$100)+SUMPRODUCT((tirage1!$I$5:$K$100=résultats!$C56)*tirage1!$L$5:$L$100)</f>
        <v>0</v>
      </c>
      <c r="E56" s="56">
        <f>SUMPRODUCT((tirage1!$C$5:$E$100=résultats!$C56)*tirage1!$L$5:$L$100)+SUMPRODUCT((tirage1!$I$5:$K$100=résultats!$C56)*tirage1!$F$5:$F$100)</f>
        <v>0</v>
      </c>
      <c r="F56" s="32">
        <f t="shared" si="5"/>
        <v>0</v>
      </c>
      <c r="G56" s="55">
        <f>SUMPRODUCT((tirage2!$C$5:$E$100=résultats!$C56)*tirage2!$F$5:$F$100)+SUMPRODUCT((tirage2!$I$5:$K$100=résultats!$C56)*tirage2!$L$5:$L$100)</f>
        <v>0</v>
      </c>
      <c r="H56" s="56">
        <f>SUMPRODUCT((tirage2!$C$5:$E$100=résultats!$C56)*tirage2!$L$5:$L$100)+SUMPRODUCT((tirage2!$I$5:$K$100=résultats!$C56)*tirage2!$F$5:$F$100)</f>
        <v>0</v>
      </c>
      <c r="I56" s="32">
        <f t="shared" si="6"/>
        <v>0</v>
      </c>
      <c r="J56" s="55">
        <f>SUMPRODUCT((tirage3!$C$5:$E$100=résultats!$C56)*tirage3!$F$5:$F$100)+SUMPRODUCT((tirage3!$I$5:$K$100=résultats!$C56)*tirage3!$L$5:$L$100)</f>
        <v>0</v>
      </c>
      <c r="K56" s="56">
        <f>SUMPRODUCT((tirage3!$C$5:$E$100=résultats!$C56)*tirage3!$L$5:$L$100)+SUMPRODUCT((tirage3!$I$5:$K$100=résultats!$C56)*tirage3!$F$5:$F$100)</f>
        <v>0</v>
      </c>
      <c r="L56" s="32">
        <f t="shared" si="7"/>
        <v>0</v>
      </c>
      <c r="M56" s="55">
        <f>SUMPRODUCT((tirage4!$C$5:$E$100=résultats!$C56)*tirage4!$F$5:$F$100)+SUMPRODUCT((tirage4!$I$5:$K$100=résultats!$C56)*tirage4!$L$5:$L$100)</f>
        <v>0</v>
      </c>
      <c r="N56" s="56">
        <f>SUMPRODUCT((tirage4!$C$5:$E$100=résultats!$C56)*tirage4!$L$5:$L$100)+SUMPRODUCT((tirage4!$I$5:$K$100=résultats!$C56)*tirage4!$F$5:$F$100)</f>
        <v>0</v>
      </c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7"/>
        <v/>
      </c>
      <c r="X56" s="7">
        <f t="shared" si="18"/>
        <v>0</v>
      </c>
      <c r="Y56" s="50">
        <f t="shared" si="19"/>
        <v>0</v>
      </c>
      <c r="Z56" s="46">
        <f t="shared" si="20"/>
        <v>0</v>
      </c>
      <c r="AA56" s="36">
        <f t="shared" si="21"/>
        <v>0</v>
      </c>
      <c r="AB56" s="35">
        <f t="shared" si="14"/>
        <v>0</v>
      </c>
      <c r="AC56" s="53" t="str">
        <f t="shared" si="16"/>
        <v/>
      </c>
      <c r="AE56" s="97">
        <v>48</v>
      </c>
      <c r="AF56" s="98" t="e">
        <f t="shared" si="15"/>
        <v>#N/A</v>
      </c>
    </row>
    <row r="57" spans="2:32">
      <c r="B57" s="2">
        <v>49</v>
      </c>
      <c r="C57" s="13" t="str">
        <f>IF(Equipes!C50="","",VLOOKUP(B57,Equipes,2,FALSE))</f>
        <v/>
      </c>
      <c r="D57" s="55">
        <f>SUMPRODUCT((tirage1!$C$5:$E$100=résultats!$C57)*tirage1!$F$5:$F$100)+SUMPRODUCT((tirage1!$I$5:$K$100=résultats!$C57)*tirage1!$L$5:$L$100)</f>
        <v>0</v>
      </c>
      <c r="E57" s="56">
        <f>SUMPRODUCT((tirage1!$C$5:$E$100=résultats!$C57)*tirage1!$L$5:$L$100)+SUMPRODUCT((tirage1!$I$5:$K$100=résultats!$C57)*tirage1!$F$5:$F$100)</f>
        <v>0</v>
      </c>
      <c r="F57" s="32">
        <f t="shared" si="5"/>
        <v>0</v>
      </c>
      <c r="G57" s="55">
        <f>SUMPRODUCT((tirage2!$C$5:$E$100=résultats!$C57)*tirage2!$F$5:$F$100)+SUMPRODUCT((tirage2!$I$5:$K$100=résultats!$C57)*tirage2!$L$5:$L$100)</f>
        <v>0</v>
      </c>
      <c r="H57" s="56">
        <f>SUMPRODUCT((tirage2!$C$5:$E$100=résultats!$C57)*tirage2!$L$5:$L$100)+SUMPRODUCT((tirage2!$I$5:$K$100=résultats!$C57)*tirage2!$F$5:$F$100)</f>
        <v>0</v>
      </c>
      <c r="I57" s="32">
        <f t="shared" si="6"/>
        <v>0</v>
      </c>
      <c r="J57" s="55">
        <f>SUMPRODUCT((tirage3!$C$5:$E$100=résultats!$C57)*tirage3!$F$5:$F$100)+SUMPRODUCT((tirage3!$I$5:$K$100=résultats!$C57)*tirage3!$L$5:$L$100)</f>
        <v>0</v>
      </c>
      <c r="K57" s="56">
        <f>SUMPRODUCT((tirage3!$C$5:$E$100=résultats!$C57)*tirage3!$L$5:$L$100)+SUMPRODUCT((tirage3!$I$5:$K$100=résultats!$C57)*tirage3!$F$5:$F$100)</f>
        <v>0</v>
      </c>
      <c r="L57" s="32">
        <f t="shared" si="7"/>
        <v>0</v>
      </c>
      <c r="M57" s="55">
        <f>SUMPRODUCT((tirage4!$C$5:$E$100=résultats!$C57)*tirage4!$F$5:$F$100)+SUMPRODUCT((tirage4!$I$5:$K$100=résultats!$C57)*tirage4!$L$5:$L$100)</f>
        <v>0</v>
      </c>
      <c r="N57" s="56">
        <f>SUMPRODUCT((tirage4!$C$5:$E$100=résultats!$C57)*tirage4!$L$5:$L$100)+SUMPRODUCT((tirage4!$I$5:$K$100=résultats!$C57)*tirage4!$F$5:$F$100)</f>
        <v>0</v>
      </c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7"/>
        <v/>
      </c>
      <c r="X57" s="7">
        <f t="shared" si="18"/>
        <v>0</v>
      </c>
      <c r="Y57" s="50">
        <f t="shared" si="19"/>
        <v>0</v>
      </c>
      <c r="Z57" s="46">
        <f t="shared" si="20"/>
        <v>0</v>
      </c>
      <c r="AA57" s="36">
        <f t="shared" si="21"/>
        <v>0</v>
      </c>
      <c r="AB57" s="35">
        <f t="shared" si="14"/>
        <v>0</v>
      </c>
      <c r="AC57" s="53" t="str">
        <f t="shared" si="16"/>
        <v/>
      </c>
      <c r="AE57" s="97">
        <v>49</v>
      </c>
      <c r="AF57" s="98" t="e">
        <f t="shared" si="15"/>
        <v>#N/A</v>
      </c>
    </row>
    <row r="58" spans="2:32">
      <c r="B58" s="2">
        <v>50</v>
      </c>
      <c r="C58" s="13" t="str">
        <f>IF(Equipes!C51="","",VLOOKUP(B58,Equipes,2,FALSE))</f>
        <v/>
      </c>
      <c r="D58" s="55">
        <f>SUMPRODUCT((tirage1!$C$5:$E$100=résultats!$C58)*tirage1!$F$5:$F$100)+SUMPRODUCT((tirage1!$I$5:$K$100=résultats!$C58)*tirage1!$L$5:$L$100)</f>
        <v>0</v>
      </c>
      <c r="E58" s="56">
        <f>SUMPRODUCT((tirage1!$C$5:$E$100=résultats!$C58)*tirage1!$L$5:$L$100)+SUMPRODUCT((tirage1!$I$5:$K$100=résultats!$C58)*tirage1!$F$5:$F$100)</f>
        <v>0</v>
      </c>
      <c r="F58" s="32">
        <f t="shared" si="5"/>
        <v>0</v>
      </c>
      <c r="G58" s="55">
        <f>SUMPRODUCT((tirage2!$C$5:$E$100=résultats!$C58)*tirage2!$F$5:$F$100)+SUMPRODUCT((tirage2!$I$5:$K$100=résultats!$C58)*tirage2!$L$5:$L$100)</f>
        <v>0</v>
      </c>
      <c r="H58" s="56">
        <f>SUMPRODUCT((tirage2!$C$5:$E$100=résultats!$C58)*tirage2!$L$5:$L$100)+SUMPRODUCT((tirage2!$I$5:$K$100=résultats!$C58)*tirage2!$F$5:$F$100)</f>
        <v>0</v>
      </c>
      <c r="I58" s="32">
        <f t="shared" si="6"/>
        <v>0</v>
      </c>
      <c r="J58" s="55">
        <f>SUMPRODUCT((tirage3!$C$5:$E$100=résultats!$C58)*tirage3!$F$5:$F$100)+SUMPRODUCT((tirage3!$I$5:$K$100=résultats!$C58)*tirage3!$L$5:$L$100)</f>
        <v>0</v>
      </c>
      <c r="K58" s="56">
        <f>SUMPRODUCT((tirage3!$C$5:$E$100=résultats!$C58)*tirage3!$L$5:$L$100)+SUMPRODUCT((tirage3!$I$5:$K$100=résultats!$C58)*tirage3!$F$5:$F$100)</f>
        <v>0</v>
      </c>
      <c r="L58" s="32">
        <f t="shared" si="7"/>
        <v>0</v>
      </c>
      <c r="M58" s="55">
        <f>SUMPRODUCT((tirage4!$C$5:$E$100=résultats!$C58)*tirage4!$F$5:$F$100)+SUMPRODUCT((tirage4!$I$5:$K$100=résultats!$C58)*tirage4!$L$5:$L$100)</f>
        <v>0</v>
      </c>
      <c r="N58" s="56">
        <f>SUMPRODUCT((tirage4!$C$5:$E$100=résultats!$C58)*tirage4!$L$5:$L$100)+SUMPRODUCT((tirage4!$I$5:$K$100=résultats!$C58)*tirage4!$F$5:$F$100)</f>
        <v>0</v>
      </c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7"/>
        <v/>
      </c>
      <c r="X58" s="7">
        <f t="shared" si="18"/>
        <v>0</v>
      </c>
      <c r="Y58" s="50">
        <f t="shared" si="19"/>
        <v>0</v>
      </c>
      <c r="Z58" s="46">
        <f t="shared" si="20"/>
        <v>0</v>
      </c>
      <c r="AA58" s="36">
        <f t="shared" si="21"/>
        <v>0</v>
      </c>
      <c r="AB58" s="35">
        <f t="shared" si="14"/>
        <v>0</v>
      </c>
      <c r="AC58" s="53" t="str">
        <f t="shared" si="16"/>
        <v/>
      </c>
      <c r="AE58" s="97">
        <v>50</v>
      </c>
      <c r="AF58" s="98" t="e">
        <f t="shared" si="15"/>
        <v>#N/A</v>
      </c>
    </row>
    <row r="59" spans="2:32">
      <c r="B59" s="2">
        <v>51</v>
      </c>
      <c r="C59" s="13" t="str">
        <f>IF(Equipes!C52="","",VLOOKUP(B59,Equipes,2,FALSE))</f>
        <v/>
      </c>
      <c r="D59" s="55">
        <f>SUMPRODUCT((tirage1!$C$5:$E$100=résultats!$C59)*tirage1!$F$5:$F$100)+SUMPRODUCT((tirage1!$I$5:$K$100=résultats!$C59)*tirage1!$L$5:$L$100)</f>
        <v>0</v>
      </c>
      <c r="E59" s="56">
        <f>SUMPRODUCT((tirage1!$C$5:$E$100=résultats!$C59)*tirage1!$L$5:$L$100)+SUMPRODUCT((tirage1!$I$5:$K$100=résultats!$C59)*tirage1!$F$5:$F$100)</f>
        <v>0</v>
      </c>
      <c r="F59" s="32">
        <f t="shared" si="5"/>
        <v>0</v>
      </c>
      <c r="G59" s="55">
        <f>SUMPRODUCT((tirage2!$C$5:$E$100=résultats!$C59)*tirage2!$F$5:$F$100)+SUMPRODUCT((tirage2!$I$5:$K$100=résultats!$C59)*tirage2!$L$5:$L$100)</f>
        <v>0</v>
      </c>
      <c r="H59" s="56">
        <f>SUMPRODUCT((tirage2!$C$5:$E$100=résultats!$C59)*tirage2!$L$5:$L$100)+SUMPRODUCT((tirage2!$I$5:$K$100=résultats!$C59)*tirage2!$F$5:$F$100)</f>
        <v>0</v>
      </c>
      <c r="I59" s="32">
        <f t="shared" si="6"/>
        <v>0</v>
      </c>
      <c r="J59" s="55">
        <f>SUMPRODUCT((tirage3!$C$5:$E$100=résultats!$C59)*tirage3!$F$5:$F$100)+SUMPRODUCT((tirage3!$I$5:$K$100=résultats!$C59)*tirage3!$L$5:$L$100)</f>
        <v>0</v>
      </c>
      <c r="K59" s="56">
        <f>SUMPRODUCT((tirage3!$C$5:$E$100=résultats!$C59)*tirage3!$L$5:$L$100)+SUMPRODUCT((tirage3!$I$5:$K$100=résultats!$C59)*tirage3!$F$5:$F$100)</f>
        <v>0</v>
      </c>
      <c r="L59" s="32">
        <f t="shared" si="7"/>
        <v>0</v>
      </c>
      <c r="M59" s="55">
        <f>SUMPRODUCT((tirage4!$C$5:$E$100=résultats!$C59)*tirage4!$F$5:$F$100)+SUMPRODUCT((tirage4!$I$5:$K$100=résultats!$C59)*tirage4!$L$5:$L$100)</f>
        <v>0</v>
      </c>
      <c r="N59" s="56">
        <f>SUMPRODUCT((tirage4!$C$5:$E$100=résultats!$C59)*tirage4!$L$5:$L$100)+SUMPRODUCT((tirage4!$I$5:$K$100=résultats!$C59)*tirage4!$F$5:$F$100)</f>
        <v>0</v>
      </c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7"/>
        <v/>
      </c>
      <c r="X59" s="7">
        <f t="shared" si="18"/>
        <v>0</v>
      </c>
      <c r="Y59" s="50">
        <f t="shared" si="19"/>
        <v>0</v>
      </c>
      <c r="Z59" s="46">
        <f t="shared" si="20"/>
        <v>0</v>
      </c>
      <c r="AA59" s="36">
        <f t="shared" si="21"/>
        <v>0</v>
      </c>
      <c r="AB59" s="35">
        <f t="shared" si="14"/>
        <v>0</v>
      </c>
      <c r="AC59" s="53" t="str">
        <f t="shared" si="16"/>
        <v/>
      </c>
      <c r="AE59" s="97">
        <v>51</v>
      </c>
      <c r="AF59" s="98" t="e">
        <f t="shared" si="15"/>
        <v>#N/A</v>
      </c>
    </row>
    <row r="60" spans="2:32">
      <c r="B60" s="2">
        <v>52</v>
      </c>
      <c r="C60" s="13" t="str">
        <f>IF(Equipes!C53="","",VLOOKUP(B60,Equipes,2,FALSE))</f>
        <v/>
      </c>
      <c r="D60" s="55">
        <f>SUMPRODUCT((tirage1!$C$5:$E$100=résultats!$C60)*tirage1!$F$5:$F$100)+SUMPRODUCT((tirage1!$I$5:$K$100=résultats!$C60)*tirage1!$L$5:$L$100)</f>
        <v>0</v>
      </c>
      <c r="E60" s="56">
        <f>SUMPRODUCT((tirage1!$C$5:$E$100=résultats!$C60)*tirage1!$L$5:$L$100)+SUMPRODUCT((tirage1!$I$5:$K$100=résultats!$C60)*tirage1!$F$5:$F$100)</f>
        <v>0</v>
      </c>
      <c r="F60" s="32">
        <f t="shared" si="5"/>
        <v>0</v>
      </c>
      <c r="G60" s="55">
        <f>SUMPRODUCT((tirage2!$C$5:$E$100=résultats!$C60)*tirage2!$F$5:$F$100)+SUMPRODUCT((tirage2!$I$5:$K$100=résultats!$C60)*tirage2!$L$5:$L$100)</f>
        <v>0</v>
      </c>
      <c r="H60" s="56">
        <f>SUMPRODUCT((tirage2!$C$5:$E$100=résultats!$C60)*tirage2!$L$5:$L$100)+SUMPRODUCT((tirage2!$I$5:$K$100=résultats!$C60)*tirage2!$F$5:$F$100)</f>
        <v>0</v>
      </c>
      <c r="I60" s="32">
        <f t="shared" si="6"/>
        <v>0</v>
      </c>
      <c r="J60" s="55">
        <f>SUMPRODUCT((tirage3!$C$5:$E$100=résultats!$C60)*tirage3!$F$5:$F$100)+SUMPRODUCT((tirage3!$I$5:$K$100=résultats!$C60)*tirage3!$L$5:$L$100)</f>
        <v>0</v>
      </c>
      <c r="K60" s="56">
        <f>SUMPRODUCT((tirage3!$C$5:$E$100=résultats!$C60)*tirage3!$L$5:$L$100)+SUMPRODUCT((tirage3!$I$5:$K$100=résultats!$C60)*tirage3!$F$5:$F$100)</f>
        <v>0</v>
      </c>
      <c r="L60" s="32">
        <f t="shared" si="7"/>
        <v>0</v>
      </c>
      <c r="M60" s="55">
        <f>SUMPRODUCT((tirage4!$C$5:$E$100=résultats!$C60)*tirage4!$F$5:$F$100)+SUMPRODUCT((tirage4!$I$5:$K$100=résultats!$C60)*tirage4!$L$5:$L$100)</f>
        <v>0</v>
      </c>
      <c r="N60" s="56">
        <f>SUMPRODUCT((tirage4!$C$5:$E$100=résultats!$C60)*tirage4!$L$5:$L$100)+SUMPRODUCT((tirage4!$I$5:$K$100=résultats!$C60)*tirage4!$F$5:$F$100)</f>
        <v>0</v>
      </c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7"/>
        <v/>
      </c>
      <c r="X60" s="7">
        <f t="shared" si="18"/>
        <v>0</v>
      </c>
      <c r="Y60" s="50">
        <f t="shared" si="19"/>
        <v>0</v>
      </c>
      <c r="Z60" s="46">
        <f t="shared" si="20"/>
        <v>0</v>
      </c>
      <c r="AA60" s="36">
        <f t="shared" si="21"/>
        <v>0</v>
      </c>
      <c r="AB60" s="35">
        <f t="shared" si="14"/>
        <v>0</v>
      </c>
      <c r="AC60" s="53" t="str">
        <f t="shared" si="16"/>
        <v/>
      </c>
      <c r="AE60" s="97">
        <v>52</v>
      </c>
      <c r="AF60" s="98" t="e">
        <f t="shared" si="15"/>
        <v>#N/A</v>
      </c>
    </row>
    <row r="61" spans="2:32">
      <c r="B61" s="2">
        <v>53</v>
      </c>
      <c r="C61" s="13" t="str">
        <f>IF(Equipes!C54="","",VLOOKUP(B61,Equipes,2,FALSE))</f>
        <v/>
      </c>
      <c r="D61" s="55">
        <f>SUMPRODUCT((tirage1!$C$5:$E$100=résultats!$C61)*tirage1!$F$5:$F$100)+SUMPRODUCT((tirage1!$I$5:$K$100=résultats!$C61)*tirage1!$L$5:$L$100)</f>
        <v>0</v>
      </c>
      <c r="E61" s="56">
        <f>SUMPRODUCT((tirage1!$C$5:$E$100=résultats!$C61)*tirage1!$L$5:$L$100)+SUMPRODUCT((tirage1!$I$5:$K$100=résultats!$C61)*tirage1!$F$5:$F$100)</f>
        <v>0</v>
      </c>
      <c r="F61" s="32">
        <f t="shared" si="5"/>
        <v>0</v>
      </c>
      <c r="G61" s="55">
        <f>SUMPRODUCT((tirage2!$C$5:$E$100=résultats!$C61)*tirage2!$F$5:$F$100)+SUMPRODUCT((tirage2!$I$5:$K$100=résultats!$C61)*tirage2!$L$5:$L$100)</f>
        <v>0</v>
      </c>
      <c r="H61" s="56">
        <f>SUMPRODUCT((tirage2!$C$5:$E$100=résultats!$C61)*tirage2!$L$5:$L$100)+SUMPRODUCT((tirage2!$I$5:$K$100=résultats!$C61)*tirage2!$F$5:$F$100)</f>
        <v>0</v>
      </c>
      <c r="I61" s="32">
        <f t="shared" si="6"/>
        <v>0</v>
      </c>
      <c r="J61" s="55">
        <f>SUMPRODUCT((tirage3!$C$5:$E$100=résultats!$C61)*tirage3!$F$5:$F$100)+SUMPRODUCT((tirage3!$I$5:$K$100=résultats!$C61)*tirage3!$L$5:$L$100)</f>
        <v>0</v>
      </c>
      <c r="K61" s="56">
        <f>SUMPRODUCT((tirage3!$C$5:$E$100=résultats!$C61)*tirage3!$L$5:$L$100)+SUMPRODUCT((tirage3!$I$5:$K$100=résultats!$C61)*tirage3!$F$5:$F$100)</f>
        <v>0</v>
      </c>
      <c r="L61" s="32">
        <f t="shared" si="7"/>
        <v>0</v>
      </c>
      <c r="M61" s="55">
        <f>SUMPRODUCT((tirage4!$C$5:$E$100=résultats!$C61)*tirage4!$F$5:$F$100)+SUMPRODUCT((tirage4!$I$5:$K$100=résultats!$C61)*tirage4!$L$5:$L$100)</f>
        <v>0</v>
      </c>
      <c r="N61" s="56">
        <f>SUMPRODUCT((tirage4!$C$5:$E$100=résultats!$C61)*tirage4!$L$5:$L$100)+SUMPRODUCT((tirage4!$I$5:$K$100=résultats!$C61)*tirage4!$F$5:$F$100)</f>
        <v>0</v>
      </c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7"/>
        <v/>
      </c>
      <c r="X61" s="7">
        <f t="shared" si="18"/>
        <v>0</v>
      </c>
      <c r="Y61" s="50">
        <f t="shared" si="19"/>
        <v>0</v>
      </c>
      <c r="Z61" s="46">
        <f t="shared" si="20"/>
        <v>0</v>
      </c>
      <c r="AA61" s="36">
        <f t="shared" si="21"/>
        <v>0</v>
      </c>
      <c r="AB61" s="35">
        <f t="shared" si="14"/>
        <v>0</v>
      </c>
      <c r="AC61" s="53" t="str">
        <f t="shared" si="16"/>
        <v/>
      </c>
      <c r="AE61" s="97">
        <v>53</v>
      </c>
      <c r="AF61" s="98" t="e">
        <f t="shared" si="15"/>
        <v>#N/A</v>
      </c>
    </row>
    <row r="62" spans="2:32">
      <c r="B62" s="2">
        <v>54</v>
      </c>
      <c r="C62" s="13" t="str">
        <f>IF(Equipes!C55="","",VLOOKUP(B62,Equipes,2,FALSE))</f>
        <v/>
      </c>
      <c r="D62" s="55">
        <f>SUMPRODUCT((tirage1!$C$5:$E$100=résultats!$C62)*tirage1!$F$5:$F$100)+SUMPRODUCT((tirage1!$I$5:$K$100=résultats!$C62)*tirage1!$L$5:$L$100)</f>
        <v>0</v>
      </c>
      <c r="E62" s="56">
        <f>SUMPRODUCT((tirage1!$C$5:$E$100=résultats!$C62)*tirage1!$L$5:$L$100)+SUMPRODUCT((tirage1!$I$5:$K$100=résultats!$C62)*tirage1!$F$5:$F$100)</f>
        <v>0</v>
      </c>
      <c r="F62" s="32">
        <f t="shared" si="5"/>
        <v>0</v>
      </c>
      <c r="G62" s="55">
        <f>SUMPRODUCT((tirage2!$C$5:$E$100=résultats!$C62)*tirage2!$F$5:$F$100)+SUMPRODUCT((tirage2!$I$5:$K$100=résultats!$C62)*tirage2!$L$5:$L$100)</f>
        <v>0</v>
      </c>
      <c r="H62" s="56">
        <f>SUMPRODUCT((tirage2!$C$5:$E$100=résultats!$C62)*tirage2!$L$5:$L$100)+SUMPRODUCT((tirage2!$I$5:$K$100=résultats!$C62)*tirage2!$F$5:$F$100)</f>
        <v>0</v>
      </c>
      <c r="I62" s="32">
        <f t="shared" si="6"/>
        <v>0</v>
      </c>
      <c r="J62" s="55">
        <f>SUMPRODUCT((tirage3!$C$5:$E$100=résultats!$C62)*tirage3!$F$5:$F$100)+SUMPRODUCT((tirage3!$I$5:$K$100=résultats!$C62)*tirage3!$L$5:$L$100)</f>
        <v>0</v>
      </c>
      <c r="K62" s="56">
        <f>SUMPRODUCT((tirage3!$C$5:$E$100=résultats!$C62)*tirage3!$L$5:$L$100)+SUMPRODUCT((tirage3!$I$5:$K$100=résultats!$C62)*tirage3!$F$5:$F$100)</f>
        <v>0</v>
      </c>
      <c r="L62" s="32">
        <f t="shared" si="7"/>
        <v>0</v>
      </c>
      <c r="M62" s="55">
        <f>SUMPRODUCT((tirage4!$C$5:$E$100=résultats!$C62)*tirage4!$F$5:$F$100)+SUMPRODUCT((tirage4!$I$5:$K$100=résultats!$C62)*tirage4!$L$5:$L$100)</f>
        <v>0</v>
      </c>
      <c r="N62" s="56">
        <f>SUMPRODUCT((tirage4!$C$5:$E$100=résultats!$C62)*tirage4!$L$5:$L$100)+SUMPRODUCT((tirage4!$I$5:$K$100=résultats!$C62)*tirage4!$F$5:$F$100)</f>
        <v>0</v>
      </c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7"/>
        <v/>
      </c>
      <c r="X62" s="7">
        <f t="shared" si="18"/>
        <v>0</v>
      </c>
      <c r="Y62" s="50">
        <f t="shared" si="19"/>
        <v>0</v>
      </c>
      <c r="Z62" s="46">
        <f t="shared" si="20"/>
        <v>0</v>
      </c>
      <c r="AA62" s="36">
        <f t="shared" si="21"/>
        <v>0</v>
      </c>
      <c r="AB62" s="35">
        <f t="shared" si="14"/>
        <v>0</v>
      </c>
      <c r="AC62" s="53" t="str">
        <f t="shared" si="16"/>
        <v/>
      </c>
      <c r="AE62" s="97">
        <v>54</v>
      </c>
      <c r="AF62" s="98" t="e">
        <f t="shared" si="15"/>
        <v>#N/A</v>
      </c>
    </row>
    <row r="63" spans="2:32">
      <c r="B63" s="2">
        <v>55</v>
      </c>
      <c r="C63" s="13" t="str">
        <f>IF(Equipes!C56="","",VLOOKUP(B63,Equipes,2,FALSE))</f>
        <v/>
      </c>
      <c r="D63" s="55">
        <f>SUMPRODUCT((tirage1!$C$5:$E$100=résultats!$C63)*tirage1!$F$5:$F$100)+SUMPRODUCT((tirage1!$I$5:$K$100=résultats!$C63)*tirage1!$L$5:$L$100)</f>
        <v>0</v>
      </c>
      <c r="E63" s="56">
        <f>SUMPRODUCT((tirage1!$C$5:$E$100=résultats!$C63)*tirage1!$L$5:$L$100)+SUMPRODUCT((tirage1!$I$5:$K$100=résultats!$C63)*tirage1!$F$5:$F$100)</f>
        <v>0</v>
      </c>
      <c r="F63" s="32">
        <f t="shared" si="5"/>
        <v>0</v>
      </c>
      <c r="G63" s="55">
        <f>SUMPRODUCT((tirage2!$C$5:$E$100=résultats!$C63)*tirage2!$F$5:$F$100)+SUMPRODUCT((tirage2!$I$5:$K$100=résultats!$C63)*tirage2!$L$5:$L$100)</f>
        <v>0</v>
      </c>
      <c r="H63" s="56">
        <f>SUMPRODUCT((tirage2!$C$5:$E$100=résultats!$C63)*tirage2!$L$5:$L$100)+SUMPRODUCT((tirage2!$I$5:$K$100=résultats!$C63)*tirage2!$F$5:$F$100)</f>
        <v>0</v>
      </c>
      <c r="I63" s="32">
        <f t="shared" si="6"/>
        <v>0</v>
      </c>
      <c r="J63" s="55">
        <f>SUMPRODUCT((tirage3!$C$5:$E$100=résultats!$C63)*tirage3!$F$5:$F$100)+SUMPRODUCT((tirage3!$I$5:$K$100=résultats!$C63)*tirage3!$L$5:$L$100)</f>
        <v>0</v>
      </c>
      <c r="K63" s="56">
        <f>SUMPRODUCT((tirage3!$C$5:$E$100=résultats!$C63)*tirage3!$L$5:$L$100)+SUMPRODUCT((tirage3!$I$5:$K$100=résultats!$C63)*tirage3!$F$5:$F$100)</f>
        <v>0</v>
      </c>
      <c r="L63" s="32">
        <f t="shared" si="7"/>
        <v>0</v>
      </c>
      <c r="M63" s="55">
        <f>SUMPRODUCT((tirage4!$C$5:$E$100=résultats!$C63)*tirage4!$F$5:$F$100)+SUMPRODUCT((tirage4!$I$5:$K$100=résultats!$C63)*tirage4!$L$5:$L$100)</f>
        <v>0</v>
      </c>
      <c r="N63" s="56">
        <f>SUMPRODUCT((tirage4!$C$5:$E$100=résultats!$C63)*tirage4!$L$5:$L$100)+SUMPRODUCT((tirage4!$I$5:$K$100=résultats!$C63)*tirage4!$F$5:$F$100)</f>
        <v>0</v>
      </c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7"/>
        <v/>
      </c>
      <c r="X63" s="7">
        <f t="shared" si="18"/>
        <v>0</v>
      </c>
      <c r="Y63" s="50">
        <f t="shared" si="19"/>
        <v>0</v>
      </c>
      <c r="Z63" s="46">
        <f t="shared" si="20"/>
        <v>0</v>
      </c>
      <c r="AA63" s="36">
        <f t="shared" si="21"/>
        <v>0</v>
      </c>
      <c r="AB63" s="35">
        <f t="shared" si="14"/>
        <v>0</v>
      </c>
      <c r="AC63" s="53" t="str">
        <f t="shared" si="16"/>
        <v/>
      </c>
      <c r="AE63" s="97">
        <v>55</v>
      </c>
      <c r="AF63" s="98" t="e">
        <f t="shared" si="15"/>
        <v>#N/A</v>
      </c>
    </row>
    <row r="64" spans="2:32">
      <c r="B64" s="2">
        <v>56</v>
      </c>
      <c r="C64" s="13" t="str">
        <f>IF(Equipes!C57="","",VLOOKUP(B64,Equipes,2,FALSE))</f>
        <v/>
      </c>
      <c r="D64" s="55">
        <f>SUMPRODUCT((tirage1!$C$5:$E$100=résultats!$C64)*tirage1!$F$5:$F$100)+SUMPRODUCT((tirage1!$I$5:$K$100=résultats!$C64)*tirage1!$L$5:$L$100)</f>
        <v>0</v>
      </c>
      <c r="E64" s="56">
        <f>SUMPRODUCT((tirage1!$C$5:$E$100=résultats!$C64)*tirage1!$L$5:$L$100)+SUMPRODUCT((tirage1!$I$5:$K$100=résultats!$C64)*tirage1!$F$5:$F$100)</f>
        <v>0</v>
      </c>
      <c r="F64" s="32">
        <f t="shared" si="5"/>
        <v>0</v>
      </c>
      <c r="G64" s="55">
        <f>SUMPRODUCT((tirage2!$C$5:$E$100=résultats!$C64)*tirage2!$F$5:$F$100)+SUMPRODUCT((tirage2!$I$5:$K$100=résultats!$C64)*tirage2!$L$5:$L$100)</f>
        <v>0</v>
      </c>
      <c r="H64" s="56">
        <f>SUMPRODUCT((tirage2!$C$5:$E$100=résultats!$C64)*tirage2!$L$5:$L$100)+SUMPRODUCT((tirage2!$I$5:$K$100=résultats!$C64)*tirage2!$F$5:$F$100)</f>
        <v>0</v>
      </c>
      <c r="I64" s="32">
        <f t="shared" si="6"/>
        <v>0</v>
      </c>
      <c r="J64" s="55">
        <f>SUMPRODUCT((tirage3!$C$5:$E$100=résultats!$C64)*tirage3!$F$5:$F$100)+SUMPRODUCT((tirage3!$I$5:$K$100=résultats!$C64)*tirage3!$L$5:$L$100)</f>
        <v>0</v>
      </c>
      <c r="K64" s="56">
        <f>SUMPRODUCT((tirage3!$C$5:$E$100=résultats!$C64)*tirage3!$L$5:$L$100)+SUMPRODUCT((tirage3!$I$5:$K$100=résultats!$C64)*tirage3!$F$5:$F$100)</f>
        <v>0</v>
      </c>
      <c r="L64" s="32">
        <f t="shared" si="7"/>
        <v>0</v>
      </c>
      <c r="M64" s="55">
        <f>SUMPRODUCT((tirage4!$C$5:$E$100=résultats!$C64)*tirage4!$F$5:$F$100)+SUMPRODUCT((tirage4!$I$5:$K$100=résultats!$C64)*tirage4!$L$5:$L$100)</f>
        <v>0</v>
      </c>
      <c r="N64" s="56">
        <f>SUMPRODUCT((tirage4!$C$5:$E$100=résultats!$C64)*tirage4!$L$5:$L$100)+SUMPRODUCT((tirage4!$I$5:$K$100=résultats!$C64)*tirage4!$F$5:$F$100)</f>
        <v>0</v>
      </c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7"/>
        <v/>
      </c>
      <c r="X64" s="7">
        <f t="shared" si="18"/>
        <v>0</v>
      </c>
      <c r="Y64" s="50">
        <f t="shared" si="19"/>
        <v>0</v>
      </c>
      <c r="Z64" s="46">
        <f t="shared" si="20"/>
        <v>0</v>
      </c>
      <c r="AA64" s="36">
        <f t="shared" si="21"/>
        <v>0</v>
      </c>
      <c r="AB64" s="35">
        <f t="shared" si="14"/>
        <v>0</v>
      </c>
      <c r="AC64" s="53" t="str">
        <f t="shared" si="16"/>
        <v/>
      </c>
      <c r="AE64" s="97">
        <v>56</v>
      </c>
      <c r="AF64" s="98" t="e">
        <f t="shared" si="15"/>
        <v>#N/A</v>
      </c>
    </row>
    <row r="65" spans="2:32">
      <c r="B65" s="2">
        <v>57</v>
      </c>
      <c r="C65" s="13" t="str">
        <f>IF(Equipes!C58="","",VLOOKUP(B65,Equipes,2,FALSE))</f>
        <v/>
      </c>
      <c r="D65" s="55">
        <f>SUMPRODUCT((tirage1!$C$5:$E$100=résultats!$C65)*tirage1!$F$5:$F$100)+SUMPRODUCT((tirage1!$I$5:$K$100=résultats!$C65)*tirage1!$L$5:$L$100)</f>
        <v>0</v>
      </c>
      <c r="E65" s="56">
        <f>SUMPRODUCT((tirage1!$C$5:$E$100=résultats!$C65)*tirage1!$L$5:$L$100)+SUMPRODUCT((tirage1!$I$5:$K$100=résultats!$C65)*tirage1!$F$5:$F$100)</f>
        <v>0</v>
      </c>
      <c r="F65" s="32">
        <f t="shared" si="5"/>
        <v>0</v>
      </c>
      <c r="G65" s="55">
        <f>SUMPRODUCT((tirage2!$C$5:$E$100=résultats!$C65)*tirage2!$F$5:$F$100)+SUMPRODUCT((tirage2!$I$5:$K$100=résultats!$C65)*tirage2!$L$5:$L$100)</f>
        <v>0</v>
      </c>
      <c r="H65" s="56">
        <f>SUMPRODUCT((tirage2!$C$5:$E$100=résultats!$C65)*tirage2!$L$5:$L$100)+SUMPRODUCT((tirage2!$I$5:$K$100=résultats!$C65)*tirage2!$F$5:$F$100)</f>
        <v>0</v>
      </c>
      <c r="I65" s="32">
        <f t="shared" si="6"/>
        <v>0</v>
      </c>
      <c r="J65" s="55">
        <f>SUMPRODUCT((tirage3!$C$5:$E$100=résultats!$C65)*tirage3!$F$5:$F$100)+SUMPRODUCT((tirage3!$I$5:$K$100=résultats!$C65)*tirage3!$L$5:$L$100)</f>
        <v>0</v>
      </c>
      <c r="K65" s="56">
        <f>SUMPRODUCT((tirage3!$C$5:$E$100=résultats!$C65)*tirage3!$L$5:$L$100)+SUMPRODUCT((tirage3!$I$5:$K$100=résultats!$C65)*tirage3!$F$5:$F$100)</f>
        <v>0</v>
      </c>
      <c r="L65" s="32">
        <f t="shared" si="7"/>
        <v>0</v>
      </c>
      <c r="M65" s="55">
        <f>SUMPRODUCT((tirage4!$C$5:$E$100=résultats!$C65)*tirage4!$F$5:$F$100)+SUMPRODUCT((tirage4!$I$5:$K$100=résultats!$C65)*tirage4!$L$5:$L$100)</f>
        <v>0</v>
      </c>
      <c r="N65" s="56">
        <f>SUMPRODUCT((tirage4!$C$5:$E$100=résultats!$C65)*tirage4!$L$5:$L$100)+SUMPRODUCT((tirage4!$I$5:$K$100=résultats!$C65)*tirage4!$F$5:$F$100)</f>
        <v>0</v>
      </c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7"/>
        <v/>
      </c>
      <c r="X65" s="7">
        <f t="shared" si="18"/>
        <v>0</v>
      </c>
      <c r="Y65" s="50">
        <f t="shared" si="19"/>
        <v>0</v>
      </c>
      <c r="Z65" s="46">
        <f t="shared" si="20"/>
        <v>0</v>
      </c>
      <c r="AA65" s="36">
        <f t="shared" si="21"/>
        <v>0</v>
      </c>
      <c r="AB65" s="35">
        <f t="shared" si="14"/>
        <v>0</v>
      </c>
      <c r="AC65" s="53" t="str">
        <f t="shared" si="16"/>
        <v/>
      </c>
      <c r="AE65" s="97">
        <v>57</v>
      </c>
      <c r="AF65" s="98" t="e">
        <f t="shared" si="15"/>
        <v>#N/A</v>
      </c>
    </row>
    <row r="66" spans="2:32">
      <c r="B66" s="2">
        <v>58</v>
      </c>
      <c r="C66" s="13" t="str">
        <f>IF(Equipes!C59="","",VLOOKUP(B66,Equipes,2,FALSE))</f>
        <v/>
      </c>
      <c r="D66" s="55">
        <f>SUMPRODUCT((tirage1!$C$5:$E$100=résultats!$C66)*tirage1!$F$5:$F$100)+SUMPRODUCT((tirage1!$I$5:$K$100=résultats!$C66)*tirage1!$L$5:$L$100)</f>
        <v>0</v>
      </c>
      <c r="E66" s="56">
        <f>SUMPRODUCT((tirage1!$C$5:$E$100=résultats!$C66)*tirage1!$L$5:$L$100)+SUMPRODUCT((tirage1!$I$5:$K$100=résultats!$C66)*tirage1!$F$5:$F$100)</f>
        <v>0</v>
      </c>
      <c r="F66" s="32">
        <f t="shared" si="5"/>
        <v>0</v>
      </c>
      <c r="G66" s="55">
        <f>SUMPRODUCT((tirage2!$C$5:$E$100=résultats!$C66)*tirage2!$F$5:$F$100)+SUMPRODUCT((tirage2!$I$5:$K$100=résultats!$C66)*tirage2!$L$5:$L$100)</f>
        <v>0</v>
      </c>
      <c r="H66" s="56">
        <f>SUMPRODUCT((tirage2!$C$5:$E$100=résultats!$C66)*tirage2!$L$5:$L$100)+SUMPRODUCT((tirage2!$I$5:$K$100=résultats!$C66)*tirage2!$F$5:$F$100)</f>
        <v>0</v>
      </c>
      <c r="I66" s="32">
        <f t="shared" si="6"/>
        <v>0</v>
      </c>
      <c r="J66" s="55">
        <f>SUMPRODUCT((tirage3!$C$5:$E$100=résultats!$C66)*tirage3!$F$5:$F$100)+SUMPRODUCT((tirage3!$I$5:$K$100=résultats!$C66)*tirage3!$L$5:$L$100)</f>
        <v>0</v>
      </c>
      <c r="K66" s="56">
        <f>SUMPRODUCT((tirage3!$C$5:$E$100=résultats!$C66)*tirage3!$L$5:$L$100)+SUMPRODUCT((tirage3!$I$5:$K$100=résultats!$C66)*tirage3!$F$5:$F$100)</f>
        <v>0</v>
      </c>
      <c r="L66" s="32">
        <f t="shared" si="7"/>
        <v>0</v>
      </c>
      <c r="M66" s="55">
        <f>SUMPRODUCT((tirage4!$C$5:$E$100=résultats!$C66)*tirage4!$F$5:$F$100)+SUMPRODUCT((tirage4!$I$5:$K$100=résultats!$C66)*tirage4!$L$5:$L$100)</f>
        <v>0</v>
      </c>
      <c r="N66" s="56">
        <f>SUMPRODUCT((tirage4!$C$5:$E$100=résultats!$C66)*tirage4!$L$5:$L$100)+SUMPRODUCT((tirage4!$I$5:$K$100=résultats!$C66)*tirage4!$F$5:$F$100)</f>
        <v>0</v>
      </c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7"/>
        <v/>
      </c>
      <c r="X66" s="7">
        <f t="shared" si="18"/>
        <v>0</v>
      </c>
      <c r="Y66" s="50">
        <f t="shared" si="19"/>
        <v>0</v>
      </c>
      <c r="Z66" s="46">
        <f t="shared" si="20"/>
        <v>0</v>
      </c>
      <c r="AA66" s="36">
        <f t="shared" si="21"/>
        <v>0</v>
      </c>
      <c r="AB66" s="35">
        <f t="shared" si="14"/>
        <v>0</v>
      </c>
      <c r="AC66" s="53" t="str">
        <f t="shared" si="16"/>
        <v/>
      </c>
      <c r="AE66" s="97">
        <v>58</v>
      </c>
      <c r="AF66" s="98" t="e">
        <f t="shared" si="15"/>
        <v>#N/A</v>
      </c>
    </row>
    <row r="67" spans="2:32">
      <c r="B67" s="2">
        <v>59</v>
      </c>
      <c r="C67" s="13" t="str">
        <f>IF(Equipes!C60="","",VLOOKUP(B67,Equipes,2,FALSE))</f>
        <v/>
      </c>
      <c r="D67" s="55">
        <f>SUMPRODUCT((tirage1!$C$5:$E$100=résultats!$C67)*tirage1!$F$5:$F$100)+SUMPRODUCT((tirage1!$I$5:$K$100=résultats!$C67)*tirage1!$L$5:$L$100)</f>
        <v>0</v>
      </c>
      <c r="E67" s="56">
        <f>SUMPRODUCT((tirage1!$C$5:$E$100=résultats!$C67)*tirage1!$L$5:$L$100)+SUMPRODUCT((tirage1!$I$5:$K$100=résultats!$C67)*tirage1!$F$5:$F$100)</f>
        <v>0</v>
      </c>
      <c r="F67" s="32">
        <f t="shared" si="5"/>
        <v>0</v>
      </c>
      <c r="G67" s="55">
        <f>SUMPRODUCT((tirage2!$C$5:$E$100=résultats!$C67)*tirage2!$F$5:$F$100)+SUMPRODUCT((tirage2!$I$5:$K$100=résultats!$C67)*tirage2!$L$5:$L$100)</f>
        <v>0</v>
      </c>
      <c r="H67" s="56">
        <f>SUMPRODUCT((tirage2!$C$5:$E$100=résultats!$C67)*tirage2!$L$5:$L$100)+SUMPRODUCT((tirage2!$I$5:$K$100=résultats!$C67)*tirage2!$F$5:$F$100)</f>
        <v>0</v>
      </c>
      <c r="I67" s="32">
        <f t="shared" si="6"/>
        <v>0</v>
      </c>
      <c r="J67" s="55">
        <f>SUMPRODUCT((tirage3!$C$5:$E$100=résultats!$C67)*tirage3!$F$5:$F$100)+SUMPRODUCT((tirage3!$I$5:$K$100=résultats!$C67)*tirage3!$L$5:$L$100)</f>
        <v>0</v>
      </c>
      <c r="K67" s="56">
        <f>SUMPRODUCT((tirage3!$C$5:$E$100=résultats!$C67)*tirage3!$L$5:$L$100)+SUMPRODUCT((tirage3!$I$5:$K$100=résultats!$C67)*tirage3!$F$5:$F$100)</f>
        <v>0</v>
      </c>
      <c r="L67" s="32">
        <f t="shared" si="7"/>
        <v>0</v>
      </c>
      <c r="M67" s="55">
        <f>SUMPRODUCT((tirage4!$C$5:$E$100=résultats!$C67)*tirage4!$F$5:$F$100)+SUMPRODUCT((tirage4!$I$5:$K$100=résultats!$C67)*tirage4!$L$5:$L$100)</f>
        <v>0</v>
      </c>
      <c r="N67" s="56">
        <f>SUMPRODUCT((tirage4!$C$5:$E$100=résultats!$C67)*tirage4!$L$5:$L$100)+SUMPRODUCT((tirage4!$I$5:$K$100=résultats!$C67)*tirage4!$F$5:$F$100)</f>
        <v>0</v>
      </c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7"/>
        <v/>
      </c>
      <c r="X67" s="7">
        <f t="shared" si="18"/>
        <v>0</v>
      </c>
      <c r="Y67" s="50">
        <f t="shared" si="19"/>
        <v>0</v>
      </c>
      <c r="Z67" s="46">
        <f t="shared" si="20"/>
        <v>0</v>
      </c>
      <c r="AA67" s="36">
        <f t="shared" si="21"/>
        <v>0</v>
      </c>
      <c r="AB67" s="35">
        <f t="shared" si="14"/>
        <v>0</v>
      </c>
      <c r="AC67" s="53" t="str">
        <f t="shared" si="16"/>
        <v/>
      </c>
      <c r="AE67" s="97">
        <v>59</v>
      </c>
      <c r="AF67" s="98" t="e">
        <f t="shared" si="15"/>
        <v>#N/A</v>
      </c>
    </row>
    <row r="68" spans="2:32">
      <c r="B68" s="2">
        <v>60</v>
      </c>
      <c r="C68" s="13" t="str">
        <f>IF(Equipes!C61="","",VLOOKUP(B68,Equipes,2,FALSE))</f>
        <v/>
      </c>
      <c r="D68" s="55">
        <f>SUMPRODUCT((tirage1!$C$5:$E$100=résultats!$C68)*tirage1!$F$5:$F$100)+SUMPRODUCT((tirage1!$I$5:$K$100=résultats!$C68)*tirage1!$L$5:$L$100)</f>
        <v>0</v>
      </c>
      <c r="E68" s="56">
        <f>SUMPRODUCT((tirage1!$C$5:$E$100=résultats!$C68)*tirage1!$L$5:$L$100)+SUMPRODUCT((tirage1!$I$5:$K$100=résultats!$C68)*tirage1!$F$5:$F$100)</f>
        <v>0</v>
      </c>
      <c r="F68" s="32">
        <f t="shared" si="5"/>
        <v>0</v>
      </c>
      <c r="G68" s="55">
        <f>SUMPRODUCT((tirage2!$C$5:$E$100=résultats!$C68)*tirage2!$F$5:$F$100)+SUMPRODUCT((tirage2!$I$5:$K$100=résultats!$C68)*tirage2!$L$5:$L$100)</f>
        <v>0</v>
      </c>
      <c r="H68" s="56">
        <f>SUMPRODUCT((tirage2!$C$5:$E$100=résultats!$C68)*tirage2!$L$5:$L$100)+SUMPRODUCT((tirage2!$I$5:$K$100=résultats!$C68)*tirage2!$F$5:$F$100)</f>
        <v>0</v>
      </c>
      <c r="I68" s="32">
        <f t="shared" si="6"/>
        <v>0</v>
      </c>
      <c r="J68" s="55">
        <f>SUMPRODUCT((tirage3!$C$5:$E$100=résultats!$C68)*tirage3!$F$5:$F$100)+SUMPRODUCT((tirage3!$I$5:$K$100=résultats!$C68)*tirage3!$L$5:$L$100)</f>
        <v>0</v>
      </c>
      <c r="K68" s="56">
        <f>SUMPRODUCT((tirage3!$C$5:$E$100=résultats!$C68)*tirage3!$L$5:$L$100)+SUMPRODUCT((tirage3!$I$5:$K$100=résultats!$C68)*tirage3!$F$5:$F$100)</f>
        <v>0</v>
      </c>
      <c r="L68" s="32">
        <f t="shared" si="7"/>
        <v>0</v>
      </c>
      <c r="M68" s="55">
        <f>SUMPRODUCT((tirage4!$C$5:$E$100=résultats!$C68)*tirage4!$F$5:$F$100)+SUMPRODUCT((tirage4!$I$5:$K$100=résultats!$C68)*tirage4!$L$5:$L$100)</f>
        <v>0</v>
      </c>
      <c r="N68" s="56">
        <f>SUMPRODUCT((tirage4!$C$5:$E$100=résultats!$C68)*tirage4!$L$5:$L$100)+SUMPRODUCT((tirage4!$I$5:$K$100=résultats!$C68)*tirage4!$F$5:$F$100)</f>
        <v>0</v>
      </c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7"/>
        <v/>
      </c>
      <c r="X68" s="7">
        <f t="shared" si="18"/>
        <v>0</v>
      </c>
      <c r="Y68" s="50">
        <f t="shared" si="19"/>
        <v>0</v>
      </c>
      <c r="Z68" s="46">
        <f t="shared" si="20"/>
        <v>0</v>
      </c>
      <c r="AA68" s="36">
        <f t="shared" si="21"/>
        <v>0</v>
      </c>
      <c r="AB68" s="35">
        <f t="shared" si="14"/>
        <v>0</v>
      </c>
      <c r="AC68" s="53" t="str">
        <f t="shared" si="16"/>
        <v/>
      </c>
      <c r="AE68" s="97">
        <v>60</v>
      </c>
      <c r="AF68" s="98" t="e">
        <f t="shared" si="15"/>
        <v>#N/A</v>
      </c>
    </row>
    <row r="69" spans="2:32">
      <c r="B69" s="2">
        <v>61</v>
      </c>
      <c r="C69" s="13" t="str">
        <f>IF(Equipes!C62="","",VLOOKUP(B69,Equipes,2,FALSE))</f>
        <v/>
      </c>
      <c r="D69" s="55">
        <f>SUMPRODUCT((tirage1!$C$5:$E$100=résultats!$C69)*tirage1!$F$5:$F$100)+SUMPRODUCT((tirage1!$I$5:$K$100=résultats!$C69)*tirage1!$L$5:$L$100)</f>
        <v>0</v>
      </c>
      <c r="E69" s="56">
        <f>SUMPRODUCT((tirage1!$C$5:$E$100=résultats!$C69)*tirage1!$L$5:$L$100)+SUMPRODUCT((tirage1!$I$5:$K$100=résultats!$C69)*tirage1!$F$5:$F$100)</f>
        <v>0</v>
      </c>
      <c r="F69" s="32">
        <f t="shared" si="5"/>
        <v>0</v>
      </c>
      <c r="G69" s="55">
        <f>SUMPRODUCT((tirage2!$C$5:$E$100=résultats!$C69)*tirage2!$F$5:$F$100)+SUMPRODUCT((tirage2!$I$5:$K$100=résultats!$C69)*tirage2!$L$5:$L$100)</f>
        <v>0</v>
      </c>
      <c r="H69" s="56">
        <f>SUMPRODUCT((tirage2!$C$5:$E$100=résultats!$C69)*tirage2!$L$5:$L$100)+SUMPRODUCT((tirage2!$I$5:$K$100=résultats!$C69)*tirage2!$F$5:$F$100)</f>
        <v>0</v>
      </c>
      <c r="I69" s="32">
        <f t="shared" si="6"/>
        <v>0</v>
      </c>
      <c r="J69" s="55">
        <f>SUMPRODUCT((tirage3!$C$5:$E$100=résultats!$C69)*tirage3!$F$5:$F$100)+SUMPRODUCT((tirage3!$I$5:$K$100=résultats!$C69)*tirage3!$L$5:$L$100)</f>
        <v>0</v>
      </c>
      <c r="K69" s="56">
        <f>SUMPRODUCT((tirage3!$C$5:$E$100=résultats!$C69)*tirage3!$L$5:$L$100)+SUMPRODUCT((tirage3!$I$5:$K$100=résultats!$C69)*tirage3!$F$5:$F$100)</f>
        <v>0</v>
      </c>
      <c r="L69" s="32">
        <f t="shared" si="7"/>
        <v>0</v>
      </c>
      <c r="M69" s="55">
        <f>SUMPRODUCT((tirage4!$C$5:$E$100=résultats!$C69)*tirage4!$F$5:$F$100)+SUMPRODUCT((tirage4!$I$5:$K$100=résultats!$C69)*tirage4!$L$5:$L$100)</f>
        <v>0</v>
      </c>
      <c r="N69" s="56">
        <f>SUMPRODUCT((tirage4!$C$5:$E$100=résultats!$C69)*tirage4!$L$5:$L$100)+SUMPRODUCT((tirage4!$I$5:$K$100=résultats!$C69)*tirage4!$F$5:$F$100)</f>
        <v>0</v>
      </c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7"/>
        <v/>
      </c>
      <c r="X69" s="7">
        <f t="shared" si="18"/>
        <v>0</v>
      </c>
      <c r="Y69" s="50">
        <f t="shared" si="19"/>
        <v>0</v>
      </c>
      <c r="Z69" s="46">
        <f t="shared" si="20"/>
        <v>0</v>
      </c>
      <c r="AA69" s="36">
        <f t="shared" si="21"/>
        <v>0</v>
      </c>
      <c r="AB69" s="35">
        <f t="shared" si="14"/>
        <v>0</v>
      </c>
      <c r="AC69" s="53" t="str">
        <f t="shared" si="16"/>
        <v/>
      </c>
      <c r="AE69" s="97">
        <v>61</v>
      </c>
      <c r="AF69" s="98" t="e">
        <f t="shared" si="15"/>
        <v>#N/A</v>
      </c>
    </row>
    <row r="70" spans="2:32">
      <c r="B70" s="2">
        <v>62</v>
      </c>
      <c r="C70" s="13" t="str">
        <f>IF(Equipes!C63="","",VLOOKUP(B70,Equipes,2,FALSE))</f>
        <v/>
      </c>
      <c r="D70" s="55">
        <f>SUMPRODUCT((tirage1!$C$5:$E$100=résultats!$C70)*tirage1!$F$5:$F$100)+SUMPRODUCT((tirage1!$I$5:$K$100=résultats!$C70)*tirage1!$L$5:$L$100)</f>
        <v>0</v>
      </c>
      <c r="E70" s="56">
        <f>SUMPRODUCT((tirage1!$C$5:$E$100=résultats!$C70)*tirage1!$L$5:$L$100)+SUMPRODUCT((tirage1!$I$5:$K$100=résultats!$C70)*tirage1!$F$5:$F$100)</f>
        <v>0</v>
      </c>
      <c r="F70" s="32">
        <f t="shared" si="5"/>
        <v>0</v>
      </c>
      <c r="G70" s="55">
        <f>SUMPRODUCT((tirage2!$C$5:$E$100=résultats!$C70)*tirage2!$F$5:$F$100)+SUMPRODUCT((tirage2!$I$5:$K$100=résultats!$C70)*tirage2!$L$5:$L$100)</f>
        <v>0</v>
      </c>
      <c r="H70" s="56">
        <f>SUMPRODUCT((tirage2!$C$5:$E$100=résultats!$C70)*tirage2!$L$5:$L$100)+SUMPRODUCT((tirage2!$I$5:$K$100=résultats!$C70)*tirage2!$F$5:$F$100)</f>
        <v>0</v>
      </c>
      <c r="I70" s="32">
        <f t="shared" si="6"/>
        <v>0</v>
      </c>
      <c r="J70" s="55">
        <f>SUMPRODUCT((tirage3!$C$5:$E$100=résultats!$C70)*tirage3!$F$5:$F$100)+SUMPRODUCT((tirage3!$I$5:$K$100=résultats!$C70)*tirage3!$L$5:$L$100)</f>
        <v>0</v>
      </c>
      <c r="K70" s="56">
        <f>SUMPRODUCT((tirage3!$C$5:$E$100=résultats!$C70)*tirage3!$L$5:$L$100)+SUMPRODUCT((tirage3!$I$5:$K$100=résultats!$C70)*tirage3!$F$5:$F$100)</f>
        <v>0</v>
      </c>
      <c r="L70" s="32">
        <f t="shared" si="7"/>
        <v>0</v>
      </c>
      <c r="M70" s="55">
        <f>SUMPRODUCT((tirage4!$C$5:$E$100=résultats!$C70)*tirage4!$F$5:$F$100)+SUMPRODUCT((tirage4!$I$5:$K$100=résultats!$C70)*tirage4!$L$5:$L$100)</f>
        <v>0</v>
      </c>
      <c r="N70" s="56">
        <f>SUMPRODUCT((tirage4!$C$5:$E$100=résultats!$C70)*tirage4!$L$5:$L$100)+SUMPRODUCT((tirage4!$I$5:$K$100=résultats!$C70)*tirage4!$F$5:$F$100)</f>
        <v>0</v>
      </c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7"/>
        <v/>
      </c>
      <c r="X70" s="7">
        <f t="shared" si="18"/>
        <v>0</v>
      </c>
      <c r="Y70" s="50">
        <f t="shared" si="19"/>
        <v>0</v>
      </c>
      <c r="Z70" s="46">
        <f t="shared" si="20"/>
        <v>0</v>
      </c>
      <c r="AA70" s="36">
        <f t="shared" si="21"/>
        <v>0</v>
      </c>
      <c r="AB70" s="35">
        <f t="shared" si="14"/>
        <v>0</v>
      </c>
      <c r="AC70" s="53" t="str">
        <f t="shared" si="16"/>
        <v/>
      </c>
      <c r="AE70" s="97">
        <v>62</v>
      </c>
      <c r="AF70" s="98" t="e">
        <f t="shared" si="15"/>
        <v>#N/A</v>
      </c>
    </row>
    <row r="71" spans="2:32">
      <c r="B71" s="2">
        <v>63</v>
      </c>
      <c r="C71" s="13" t="str">
        <f>IF(Equipes!C64="","",VLOOKUP(B71,Equipes,2,FALSE))</f>
        <v/>
      </c>
      <c r="D71" s="55">
        <f>SUMPRODUCT((tirage1!$C$5:$E$100=résultats!$C71)*tirage1!$F$5:$F$100)+SUMPRODUCT((tirage1!$I$5:$K$100=résultats!$C71)*tirage1!$L$5:$L$100)</f>
        <v>0</v>
      </c>
      <c r="E71" s="56">
        <f>SUMPRODUCT((tirage1!$C$5:$E$100=résultats!$C71)*tirage1!$L$5:$L$100)+SUMPRODUCT((tirage1!$I$5:$K$100=résultats!$C71)*tirage1!$F$5:$F$100)</f>
        <v>0</v>
      </c>
      <c r="F71" s="32">
        <f t="shared" si="5"/>
        <v>0</v>
      </c>
      <c r="G71" s="55">
        <f>SUMPRODUCT((tirage2!$C$5:$E$100=résultats!$C71)*tirage2!$F$5:$F$100)+SUMPRODUCT((tirage2!$I$5:$K$100=résultats!$C71)*tirage2!$L$5:$L$100)</f>
        <v>0</v>
      </c>
      <c r="H71" s="56">
        <f>SUMPRODUCT((tirage2!$C$5:$E$100=résultats!$C71)*tirage2!$L$5:$L$100)+SUMPRODUCT((tirage2!$I$5:$K$100=résultats!$C71)*tirage2!$F$5:$F$100)</f>
        <v>0</v>
      </c>
      <c r="I71" s="32">
        <f t="shared" si="6"/>
        <v>0</v>
      </c>
      <c r="J71" s="55">
        <f>SUMPRODUCT((tirage3!$C$5:$E$100=résultats!$C71)*tirage3!$F$5:$F$100)+SUMPRODUCT((tirage3!$I$5:$K$100=résultats!$C71)*tirage3!$L$5:$L$100)</f>
        <v>0</v>
      </c>
      <c r="K71" s="56">
        <f>SUMPRODUCT((tirage3!$C$5:$E$100=résultats!$C71)*tirage3!$L$5:$L$100)+SUMPRODUCT((tirage3!$I$5:$K$100=résultats!$C71)*tirage3!$F$5:$F$100)</f>
        <v>0</v>
      </c>
      <c r="L71" s="32">
        <f t="shared" si="7"/>
        <v>0</v>
      </c>
      <c r="M71" s="55">
        <f>SUMPRODUCT((tirage4!$C$5:$E$100=résultats!$C71)*tirage4!$F$5:$F$100)+SUMPRODUCT((tirage4!$I$5:$K$100=résultats!$C71)*tirage4!$L$5:$L$100)</f>
        <v>0</v>
      </c>
      <c r="N71" s="56">
        <f>SUMPRODUCT((tirage4!$C$5:$E$100=résultats!$C71)*tirage4!$L$5:$L$100)+SUMPRODUCT((tirage4!$I$5:$K$100=résultats!$C71)*tirage4!$F$5:$F$100)</f>
        <v>0</v>
      </c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7"/>
        <v/>
      </c>
      <c r="X71" s="7">
        <f t="shared" si="18"/>
        <v>0</v>
      </c>
      <c r="Y71" s="50">
        <f t="shared" si="19"/>
        <v>0</v>
      </c>
      <c r="Z71" s="46">
        <f t="shared" si="20"/>
        <v>0</v>
      </c>
      <c r="AA71" s="36">
        <f t="shared" si="21"/>
        <v>0</v>
      </c>
      <c r="AB71" s="35">
        <f t="shared" si="14"/>
        <v>0</v>
      </c>
      <c r="AC71" s="53" t="str">
        <f t="shared" si="16"/>
        <v/>
      </c>
      <c r="AE71" s="97">
        <v>63</v>
      </c>
      <c r="AF71" s="98" t="e">
        <f t="shared" si="15"/>
        <v>#N/A</v>
      </c>
    </row>
    <row r="72" spans="2:32">
      <c r="B72" s="2">
        <v>64</v>
      </c>
      <c r="C72" s="13" t="str">
        <f>IF(Equipes!C65="","",VLOOKUP(B72,Equipes,2,FALSE))</f>
        <v/>
      </c>
      <c r="D72" s="55">
        <f>SUMPRODUCT((tirage1!$C$5:$E$100=résultats!$C72)*tirage1!$F$5:$F$100)+SUMPRODUCT((tirage1!$I$5:$K$100=résultats!$C72)*tirage1!$L$5:$L$100)</f>
        <v>0</v>
      </c>
      <c r="E72" s="56">
        <f>SUMPRODUCT((tirage1!$C$5:$E$100=résultats!$C72)*tirage1!$L$5:$L$100)+SUMPRODUCT((tirage1!$I$5:$K$100=résultats!$C72)*tirage1!$F$5:$F$100)</f>
        <v>0</v>
      </c>
      <c r="F72" s="32">
        <f t="shared" si="5"/>
        <v>0</v>
      </c>
      <c r="G72" s="55">
        <f>SUMPRODUCT((tirage2!$C$5:$E$100=résultats!$C72)*tirage2!$F$5:$F$100)+SUMPRODUCT((tirage2!$I$5:$K$100=résultats!$C72)*tirage2!$L$5:$L$100)</f>
        <v>0</v>
      </c>
      <c r="H72" s="56">
        <f>SUMPRODUCT((tirage2!$C$5:$E$100=résultats!$C72)*tirage2!$L$5:$L$100)+SUMPRODUCT((tirage2!$I$5:$K$100=résultats!$C72)*tirage2!$F$5:$F$100)</f>
        <v>0</v>
      </c>
      <c r="I72" s="32">
        <f t="shared" si="6"/>
        <v>0</v>
      </c>
      <c r="J72" s="55">
        <f>SUMPRODUCT((tirage3!$C$5:$E$100=résultats!$C72)*tirage3!$F$5:$F$100)+SUMPRODUCT((tirage3!$I$5:$K$100=résultats!$C72)*tirage3!$L$5:$L$100)</f>
        <v>0</v>
      </c>
      <c r="K72" s="56">
        <f>SUMPRODUCT((tirage3!$C$5:$E$100=résultats!$C72)*tirage3!$L$5:$L$100)+SUMPRODUCT((tirage3!$I$5:$K$100=résultats!$C72)*tirage3!$F$5:$F$100)</f>
        <v>0</v>
      </c>
      <c r="L72" s="32">
        <f t="shared" si="7"/>
        <v>0</v>
      </c>
      <c r="M72" s="55">
        <f>SUMPRODUCT((tirage4!$C$5:$E$100=résultats!$C72)*tirage4!$F$5:$F$100)+SUMPRODUCT((tirage4!$I$5:$K$100=résultats!$C72)*tirage4!$L$5:$L$100)</f>
        <v>0</v>
      </c>
      <c r="N72" s="56">
        <f>SUMPRODUCT((tirage4!$C$5:$E$100=résultats!$C72)*tirage4!$L$5:$L$100)+SUMPRODUCT((tirage4!$I$5:$K$100=résultats!$C72)*tirage4!$F$5:$F$100)</f>
        <v>0</v>
      </c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7"/>
        <v/>
      </c>
      <c r="X72" s="7">
        <f t="shared" si="18"/>
        <v>0</v>
      </c>
      <c r="Y72" s="50">
        <f t="shared" si="19"/>
        <v>0</v>
      </c>
      <c r="Z72" s="46">
        <f t="shared" si="20"/>
        <v>0</v>
      </c>
      <c r="AA72" s="36">
        <f t="shared" si="21"/>
        <v>0</v>
      </c>
      <c r="AB72" s="35">
        <f t="shared" si="14"/>
        <v>0</v>
      </c>
      <c r="AC72" s="53" t="str">
        <f t="shared" si="16"/>
        <v/>
      </c>
      <c r="AE72" s="97">
        <v>64</v>
      </c>
      <c r="AF72" s="98" t="e">
        <f t="shared" si="15"/>
        <v>#N/A</v>
      </c>
    </row>
    <row r="73" spans="2:32">
      <c r="B73" s="2">
        <v>65</v>
      </c>
      <c r="C73" s="13" t="str">
        <f>IF(Equipes!C66="","",VLOOKUP(B73,Equipes,2,FALSE))</f>
        <v/>
      </c>
      <c r="D73" s="55">
        <f>SUMPRODUCT((tirage1!$C$5:$E$100=résultats!$C73)*tirage1!$F$5:$F$100)+SUMPRODUCT((tirage1!$I$5:$K$100=résultats!$C73)*tirage1!$L$5:$L$100)</f>
        <v>0</v>
      </c>
      <c r="E73" s="56">
        <f>SUMPRODUCT((tirage1!$C$5:$E$100=résultats!$C73)*tirage1!$L$5:$L$100)+SUMPRODUCT((tirage1!$I$5:$K$100=résultats!$C73)*tirage1!$F$5:$F$100)</f>
        <v>0</v>
      </c>
      <c r="F73" s="32">
        <f t="shared" si="5"/>
        <v>0</v>
      </c>
      <c r="G73" s="55">
        <f>SUMPRODUCT((tirage2!$C$5:$E$100=résultats!$C73)*tirage2!$F$5:$F$100)+SUMPRODUCT((tirage2!$I$5:$K$100=résultats!$C73)*tirage2!$L$5:$L$100)</f>
        <v>0</v>
      </c>
      <c r="H73" s="56">
        <f>SUMPRODUCT((tirage2!$C$5:$E$100=résultats!$C73)*tirage2!$L$5:$L$100)+SUMPRODUCT((tirage2!$I$5:$K$100=résultats!$C73)*tirage2!$F$5:$F$100)</f>
        <v>0</v>
      </c>
      <c r="I73" s="32">
        <f t="shared" si="6"/>
        <v>0</v>
      </c>
      <c r="J73" s="55">
        <f>SUMPRODUCT((tirage3!$C$5:$E$100=résultats!$C73)*tirage3!$F$5:$F$100)+SUMPRODUCT((tirage3!$I$5:$K$100=résultats!$C73)*tirage3!$L$5:$L$100)</f>
        <v>0</v>
      </c>
      <c r="K73" s="56">
        <f>SUMPRODUCT((tirage3!$C$5:$E$100=résultats!$C73)*tirage3!$L$5:$L$100)+SUMPRODUCT((tirage3!$I$5:$K$100=résultats!$C73)*tirage3!$F$5:$F$100)</f>
        <v>0</v>
      </c>
      <c r="L73" s="32">
        <f t="shared" si="7"/>
        <v>0</v>
      </c>
      <c r="M73" s="55">
        <f>SUMPRODUCT((tirage4!$C$5:$E$100=résultats!$C73)*tirage4!$F$5:$F$100)+SUMPRODUCT((tirage4!$I$5:$K$100=résultats!$C73)*tirage4!$L$5:$L$100)</f>
        <v>0</v>
      </c>
      <c r="N73" s="56">
        <f>SUMPRODUCT((tirage4!$C$5:$E$100=résultats!$C73)*tirage4!$L$5:$L$100)+SUMPRODUCT((tirage4!$I$5:$K$100=résultats!$C73)*tirage4!$F$5:$F$100)</f>
        <v>0</v>
      </c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2">IF(C73="","",VLOOKUP(V73,Parties,2,FALSE))</f>
        <v/>
      </c>
      <c r="X73" s="7">
        <f t="shared" ref="X73:X108" si="23">IFERROR(VLOOKUP(V73,Parties,15,0),"")</f>
        <v>0</v>
      </c>
      <c r="Y73" s="50">
        <f t="shared" ref="Y73:Y108" si="24">IFERROR(VLOOKUP(V73,Parties,16,0),"")</f>
        <v>0</v>
      </c>
      <c r="Z73" s="46">
        <f t="shared" ref="Z73:Z108" si="25">IFERROR(VLOOKUP(V73,Parties,17,0),"")</f>
        <v>0</v>
      </c>
      <c r="AA73" s="36">
        <f t="shared" ref="AA73:AA108" si="26">IFERROR(VLOOKUP(V73,Parties,18,0),"")</f>
        <v>0</v>
      </c>
      <c r="AB73" s="35">
        <f t="shared" si="14"/>
        <v>0</v>
      </c>
      <c r="AC73" s="53" t="str">
        <f t="shared" si="16"/>
        <v/>
      </c>
      <c r="AE73" s="97">
        <v>65</v>
      </c>
      <c r="AF73" s="98" t="e">
        <f t="shared" si="15"/>
        <v>#N/A</v>
      </c>
    </row>
    <row r="74" spans="2:32">
      <c r="B74" s="2">
        <v>66</v>
      </c>
      <c r="C74" s="13" t="str">
        <f>IF(Equipes!C67="","",VLOOKUP(B74,Equipes,2,FALSE))</f>
        <v/>
      </c>
      <c r="D74" s="55">
        <f>SUMPRODUCT((tirage1!$C$5:$E$100=résultats!$C74)*tirage1!$F$5:$F$100)+SUMPRODUCT((tirage1!$I$5:$K$100=résultats!$C74)*tirage1!$L$5:$L$100)</f>
        <v>0</v>
      </c>
      <c r="E74" s="56">
        <f>SUMPRODUCT((tirage1!$C$5:$E$100=résultats!$C74)*tirage1!$L$5:$L$100)+SUMPRODUCT((tirage1!$I$5:$K$100=résultats!$C74)*tirage1!$F$5:$F$100)</f>
        <v>0</v>
      </c>
      <c r="F74" s="32">
        <f t="shared" ref="F74:F108" si="27">IF(AND(D74&gt;12,D74&gt;E74),1,0)</f>
        <v>0</v>
      </c>
      <c r="G74" s="55">
        <f>SUMPRODUCT((tirage2!$C$5:$E$100=résultats!$C74)*tirage2!$F$5:$F$100)+SUMPRODUCT((tirage2!$I$5:$K$100=résultats!$C74)*tirage2!$L$5:$L$100)</f>
        <v>0</v>
      </c>
      <c r="H74" s="56">
        <f>SUMPRODUCT((tirage2!$C$5:$E$100=résultats!$C74)*tirage2!$L$5:$L$100)+SUMPRODUCT((tirage2!$I$5:$K$100=résultats!$C74)*tirage2!$F$5:$F$100)</f>
        <v>0</v>
      </c>
      <c r="I74" s="32">
        <f t="shared" ref="I74:I108" si="28">IF(AND(G74&gt;12,G74&gt;H74),1,0)</f>
        <v>0</v>
      </c>
      <c r="J74" s="55">
        <f>SUMPRODUCT((tirage3!$C$5:$E$100=résultats!$C74)*tirage3!$F$5:$F$100)+SUMPRODUCT((tirage3!$I$5:$K$100=résultats!$C74)*tirage3!$L$5:$L$100)</f>
        <v>0</v>
      </c>
      <c r="K74" s="56">
        <f>SUMPRODUCT((tirage3!$C$5:$E$100=résultats!$C74)*tirage3!$L$5:$L$100)+SUMPRODUCT((tirage3!$I$5:$K$100=résultats!$C74)*tirage3!$F$5:$F$100)</f>
        <v>0</v>
      </c>
      <c r="L74" s="32">
        <f t="shared" ref="L74:L108" si="29">IF(AND(J74&gt;12,J74&gt;K74),1,0)</f>
        <v>0</v>
      </c>
      <c r="M74" s="55">
        <f>SUMPRODUCT((tirage4!$C$5:$E$100=résultats!$C74)*tirage4!$F$5:$F$100)+SUMPRODUCT((tirage4!$I$5:$K$100=résultats!$C74)*tirage4!$L$5:$L$100)</f>
        <v>0</v>
      </c>
      <c r="N74" s="56">
        <f>SUMPRODUCT((tirage4!$C$5:$E$100=résultats!$C74)*tirage4!$L$5:$L$100)+SUMPRODUCT((tirage4!$I$5:$K$100=résultats!$C74)*tirage4!$F$5:$F$100)</f>
        <v>0</v>
      </c>
      <c r="O74" s="32">
        <f t="shared" ref="O74:O108" si="30">IF(AND(M74&gt;12,M74&gt;N74),1,0)</f>
        <v>0</v>
      </c>
      <c r="P74" s="11">
        <f t="shared" ref="P74:P108" si="31">SUM(D74,G74,J74,M74)</f>
        <v>0</v>
      </c>
      <c r="Q74" s="22">
        <f t="shared" ref="Q74:Q108" si="32">SUM(E74,H74,K74,N74)</f>
        <v>0</v>
      </c>
      <c r="R74" s="18">
        <f t="shared" ref="R74:R108" si="33">SUM(F74,I74,L74,O74)</f>
        <v>0</v>
      </c>
      <c r="S74" s="8">
        <f t="shared" ref="S74:S108" si="34">P74-Q74</f>
        <v>0</v>
      </c>
      <c r="V74" s="2">
        <f t="shared" ref="V74:V108" si="35">B74</f>
        <v>66</v>
      </c>
      <c r="W74" s="6" t="str">
        <f t="shared" si="22"/>
        <v/>
      </c>
      <c r="X74" s="7">
        <f t="shared" si="23"/>
        <v>0</v>
      </c>
      <c r="Y74" s="50">
        <f t="shared" si="24"/>
        <v>0</v>
      </c>
      <c r="Z74" s="46">
        <f t="shared" si="25"/>
        <v>0</v>
      </c>
      <c r="AA74" s="36">
        <f t="shared" si="26"/>
        <v>0</v>
      </c>
      <c r="AB74" s="35">
        <f t="shared" ref="AB74:AB108" si="36">X74*1000+AA74</f>
        <v>0</v>
      </c>
      <c r="AC74" s="53" t="str">
        <f t="shared" ref="AC74:AC108" si="37">IF(AB74=0,"",RANK(AB74,$AB$9:$AB$108,0))</f>
        <v/>
      </c>
      <c r="AE74" s="97">
        <v>66</v>
      </c>
      <c r="AF74" s="98" t="e">
        <f t="shared" ref="AF74:AF108" si="38">INDEX($W$9:$W$108,MATCH(ROW(A66),$AC$9:$AC$108,0))</f>
        <v>#N/A</v>
      </c>
    </row>
    <row r="75" spans="2:32">
      <c r="B75" s="2">
        <v>67</v>
      </c>
      <c r="C75" s="13" t="str">
        <f>IF(Equipes!C68="","",VLOOKUP(B75,Equipes,2,FALSE))</f>
        <v/>
      </c>
      <c r="D75" s="55">
        <f>SUMPRODUCT((tirage1!$C$5:$E$100=résultats!$C75)*tirage1!$F$5:$F$100)+SUMPRODUCT((tirage1!$I$5:$K$100=résultats!$C75)*tirage1!$L$5:$L$100)</f>
        <v>0</v>
      </c>
      <c r="E75" s="56">
        <f>SUMPRODUCT((tirage1!$C$5:$E$100=résultats!$C75)*tirage1!$L$5:$L$100)+SUMPRODUCT((tirage1!$I$5:$K$100=résultats!$C75)*tirage1!$F$5:$F$100)</f>
        <v>0</v>
      </c>
      <c r="F75" s="32">
        <f t="shared" si="27"/>
        <v>0</v>
      </c>
      <c r="G75" s="55">
        <f>SUMPRODUCT((tirage2!$C$5:$E$100=résultats!$C75)*tirage2!$F$5:$F$100)+SUMPRODUCT((tirage2!$I$5:$K$100=résultats!$C75)*tirage2!$L$5:$L$100)</f>
        <v>0</v>
      </c>
      <c r="H75" s="56">
        <f>SUMPRODUCT((tirage2!$C$5:$E$100=résultats!$C75)*tirage2!$L$5:$L$100)+SUMPRODUCT((tirage2!$I$5:$K$100=résultats!$C75)*tirage2!$F$5:$F$100)</f>
        <v>0</v>
      </c>
      <c r="I75" s="32">
        <f t="shared" si="28"/>
        <v>0</v>
      </c>
      <c r="J75" s="55">
        <f>SUMPRODUCT((tirage3!$C$5:$E$100=résultats!$C75)*tirage3!$F$5:$F$100)+SUMPRODUCT((tirage3!$I$5:$K$100=résultats!$C75)*tirage3!$L$5:$L$100)</f>
        <v>0</v>
      </c>
      <c r="K75" s="56">
        <f>SUMPRODUCT((tirage3!$C$5:$E$100=résultats!$C75)*tirage3!$L$5:$L$100)+SUMPRODUCT((tirage3!$I$5:$K$100=résultats!$C75)*tirage3!$F$5:$F$100)</f>
        <v>0</v>
      </c>
      <c r="L75" s="32">
        <f t="shared" si="29"/>
        <v>0</v>
      </c>
      <c r="M75" s="55">
        <f>SUMPRODUCT((tirage4!$C$5:$E$100=résultats!$C75)*tirage4!$F$5:$F$100)+SUMPRODUCT((tirage4!$I$5:$K$100=résultats!$C75)*tirage4!$L$5:$L$100)</f>
        <v>0</v>
      </c>
      <c r="N75" s="56">
        <f>SUMPRODUCT((tirage4!$C$5:$E$100=résultats!$C75)*tirage4!$L$5:$L$100)+SUMPRODUCT((tirage4!$I$5:$K$100=résultats!$C75)*tirage4!$F$5:$F$100)</f>
        <v>0</v>
      </c>
      <c r="O75" s="32">
        <f t="shared" si="30"/>
        <v>0</v>
      </c>
      <c r="P75" s="11">
        <f t="shared" si="31"/>
        <v>0</v>
      </c>
      <c r="Q75" s="22">
        <f t="shared" si="32"/>
        <v>0</v>
      </c>
      <c r="R75" s="18">
        <f t="shared" si="33"/>
        <v>0</v>
      </c>
      <c r="S75" s="8">
        <f t="shared" si="34"/>
        <v>0</v>
      </c>
      <c r="V75" s="2">
        <f t="shared" si="35"/>
        <v>67</v>
      </c>
      <c r="W75" s="6" t="str">
        <f t="shared" si="22"/>
        <v/>
      </c>
      <c r="X75" s="7">
        <f t="shared" si="23"/>
        <v>0</v>
      </c>
      <c r="Y75" s="50">
        <f t="shared" si="24"/>
        <v>0</v>
      </c>
      <c r="Z75" s="46">
        <f t="shared" si="25"/>
        <v>0</v>
      </c>
      <c r="AA75" s="36">
        <f t="shared" si="26"/>
        <v>0</v>
      </c>
      <c r="AB75" s="35">
        <f t="shared" si="36"/>
        <v>0</v>
      </c>
      <c r="AC75" s="53" t="str">
        <f t="shared" si="37"/>
        <v/>
      </c>
      <c r="AE75" s="97">
        <v>67</v>
      </c>
      <c r="AF75" s="98" t="e">
        <f t="shared" si="38"/>
        <v>#N/A</v>
      </c>
    </row>
    <row r="76" spans="2:32">
      <c r="B76" s="2">
        <v>68</v>
      </c>
      <c r="C76" s="13" t="str">
        <f>IF(Equipes!C69="","",VLOOKUP(B76,Equipes,2,FALSE))</f>
        <v/>
      </c>
      <c r="D76" s="55">
        <f>SUMPRODUCT((tirage1!$C$5:$E$100=résultats!$C76)*tirage1!$F$5:$F$100)+SUMPRODUCT((tirage1!$I$5:$K$100=résultats!$C76)*tirage1!$L$5:$L$100)</f>
        <v>0</v>
      </c>
      <c r="E76" s="56">
        <f>SUMPRODUCT((tirage1!$C$5:$E$100=résultats!$C76)*tirage1!$L$5:$L$100)+SUMPRODUCT((tirage1!$I$5:$K$100=résultats!$C76)*tirage1!$F$5:$F$100)</f>
        <v>0</v>
      </c>
      <c r="F76" s="32">
        <f t="shared" si="27"/>
        <v>0</v>
      </c>
      <c r="G76" s="55">
        <f>SUMPRODUCT((tirage2!$C$5:$E$100=résultats!$C76)*tirage2!$F$5:$F$100)+SUMPRODUCT((tirage2!$I$5:$K$100=résultats!$C76)*tirage2!$L$5:$L$100)</f>
        <v>0</v>
      </c>
      <c r="H76" s="56">
        <f>SUMPRODUCT((tirage2!$C$5:$E$100=résultats!$C76)*tirage2!$L$5:$L$100)+SUMPRODUCT((tirage2!$I$5:$K$100=résultats!$C76)*tirage2!$F$5:$F$100)</f>
        <v>0</v>
      </c>
      <c r="I76" s="32">
        <f t="shared" si="28"/>
        <v>0</v>
      </c>
      <c r="J76" s="55">
        <f>SUMPRODUCT((tirage3!$C$5:$E$100=résultats!$C76)*tirage3!$F$5:$F$100)+SUMPRODUCT((tirage3!$I$5:$K$100=résultats!$C76)*tirage3!$L$5:$L$100)</f>
        <v>0</v>
      </c>
      <c r="K76" s="56">
        <f>SUMPRODUCT((tirage3!$C$5:$E$100=résultats!$C76)*tirage3!$L$5:$L$100)+SUMPRODUCT((tirage3!$I$5:$K$100=résultats!$C76)*tirage3!$F$5:$F$100)</f>
        <v>0</v>
      </c>
      <c r="L76" s="32">
        <f t="shared" si="29"/>
        <v>0</v>
      </c>
      <c r="M76" s="55">
        <f>SUMPRODUCT((tirage4!$C$5:$E$100=résultats!$C76)*tirage4!$F$5:$F$100)+SUMPRODUCT((tirage4!$I$5:$K$100=résultats!$C76)*tirage4!$L$5:$L$100)</f>
        <v>0</v>
      </c>
      <c r="N76" s="56">
        <f>SUMPRODUCT((tirage4!$C$5:$E$100=résultats!$C76)*tirage4!$L$5:$L$100)+SUMPRODUCT((tirage4!$I$5:$K$100=résultats!$C76)*tirage4!$F$5:$F$100)</f>
        <v>0</v>
      </c>
      <c r="O76" s="32">
        <f t="shared" si="30"/>
        <v>0</v>
      </c>
      <c r="P76" s="11">
        <f t="shared" si="31"/>
        <v>0</v>
      </c>
      <c r="Q76" s="22">
        <f t="shared" si="32"/>
        <v>0</v>
      </c>
      <c r="R76" s="18">
        <f t="shared" si="33"/>
        <v>0</v>
      </c>
      <c r="S76" s="8">
        <f t="shared" si="34"/>
        <v>0</v>
      </c>
      <c r="V76" s="2">
        <f t="shared" si="35"/>
        <v>68</v>
      </c>
      <c r="W76" s="6" t="str">
        <f t="shared" si="22"/>
        <v/>
      </c>
      <c r="X76" s="7">
        <f t="shared" si="23"/>
        <v>0</v>
      </c>
      <c r="Y76" s="50">
        <f t="shared" si="24"/>
        <v>0</v>
      </c>
      <c r="Z76" s="46">
        <f t="shared" si="25"/>
        <v>0</v>
      </c>
      <c r="AA76" s="36">
        <f t="shared" si="26"/>
        <v>0</v>
      </c>
      <c r="AB76" s="35">
        <f t="shared" si="36"/>
        <v>0</v>
      </c>
      <c r="AC76" s="53" t="str">
        <f t="shared" si="37"/>
        <v/>
      </c>
      <c r="AE76" s="97">
        <v>68</v>
      </c>
      <c r="AF76" s="98" t="e">
        <f t="shared" si="38"/>
        <v>#N/A</v>
      </c>
    </row>
    <row r="77" spans="2:32">
      <c r="B77" s="2">
        <v>69</v>
      </c>
      <c r="C77" s="13" t="str">
        <f>IF(Equipes!C70="","",VLOOKUP(B77,Equipes,2,FALSE))</f>
        <v/>
      </c>
      <c r="D77" s="55">
        <f>SUMPRODUCT((tirage1!$C$5:$E$100=résultats!$C77)*tirage1!$F$5:$F$100)+SUMPRODUCT((tirage1!$I$5:$K$100=résultats!$C77)*tirage1!$L$5:$L$100)</f>
        <v>0</v>
      </c>
      <c r="E77" s="56">
        <f>SUMPRODUCT((tirage1!$C$5:$E$100=résultats!$C77)*tirage1!$L$5:$L$100)+SUMPRODUCT((tirage1!$I$5:$K$100=résultats!$C77)*tirage1!$F$5:$F$100)</f>
        <v>0</v>
      </c>
      <c r="F77" s="32">
        <f t="shared" si="27"/>
        <v>0</v>
      </c>
      <c r="G77" s="55">
        <f>SUMPRODUCT((tirage2!$C$5:$E$100=résultats!$C77)*tirage2!$F$5:$F$100)+SUMPRODUCT((tirage2!$I$5:$K$100=résultats!$C77)*tirage2!$L$5:$L$100)</f>
        <v>0</v>
      </c>
      <c r="H77" s="56">
        <f>SUMPRODUCT((tirage2!$C$5:$E$100=résultats!$C77)*tirage2!$L$5:$L$100)+SUMPRODUCT((tirage2!$I$5:$K$100=résultats!$C77)*tirage2!$F$5:$F$100)</f>
        <v>0</v>
      </c>
      <c r="I77" s="32">
        <f t="shared" si="28"/>
        <v>0</v>
      </c>
      <c r="J77" s="55">
        <f>SUMPRODUCT((tirage3!$C$5:$E$100=résultats!$C77)*tirage3!$F$5:$F$100)+SUMPRODUCT((tirage3!$I$5:$K$100=résultats!$C77)*tirage3!$L$5:$L$100)</f>
        <v>0</v>
      </c>
      <c r="K77" s="56">
        <f>SUMPRODUCT((tirage3!$C$5:$E$100=résultats!$C77)*tirage3!$L$5:$L$100)+SUMPRODUCT((tirage3!$I$5:$K$100=résultats!$C77)*tirage3!$F$5:$F$100)</f>
        <v>0</v>
      </c>
      <c r="L77" s="32">
        <f t="shared" si="29"/>
        <v>0</v>
      </c>
      <c r="M77" s="55">
        <f>SUMPRODUCT((tirage4!$C$5:$E$100=résultats!$C77)*tirage4!$F$5:$F$100)+SUMPRODUCT((tirage4!$I$5:$K$100=résultats!$C77)*tirage4!$L$5:$L$100)</f>
        <v>0</v>
      </c>
      <c r="N77" s="56">
        <f>SUMPRODUCT((tirage4!$C$5:$E$100=résultats!$C77)*tirage4!$L$5:$L$100)+SUMPRODUCT((tirage4!$I$5:$K$100=résultats!$C77)*tirage4!$F$5:$F$100)</f>
        <v>0</v>
      </c>
      <c r="O77" s="32">
        <f t="shared" si="30"/>
        <v>0</v>
      </c>
      <c r="P77" s="11">
        <f t="shared" si="31"/>
        <v>0</v>
      </c>
      <c r="Q77" s="22">
        <f t="shared" si="32"/>
        <v>0</v>
      </c>
      <c r="R77" s="18">
        <f t="shared" si="33"/>
        <v>0</v>
      </c>
      <c r="S77" s="8">
        <f t="shared" si="34"/>
        <v>0</v>
      </c>
      <c r="V77" s="2">
        <f t="shared" si="35"/>
        <v>69</v>
      </c>
      <c r="W77" s="6" t="str">
        <f t="shared" si="22"/>
        <v/>
      </c>
      <c r="X77" s="7">
        <f t="shared" si="23"/>
        <v>0</v>
      </c>
      <c r="Y77" s="50">
        <f t="shared" si="24"/>
        <v>0</v>
      </c>
      <c r="Z77" s="46">
        <f t="shared" si="25"/>
        <v>0</v>
      </c>
      <c r="AA77" s="36">
        <f t="shared" si="26"/>
        <v>0</v>
      </c>
      <c r="AB77" s="35">
        <f t="shared" si="36"/>
        <v>0</v>
      </c>
      <c r="AC77" s="53" t="str">
        <f t="shared" si="37"/>
        <v/>
      </c>
      <c r="AE77" s="97">
        <v>69</v>
      </c>
      <c r="AF77" s="98" t="e">
        <f t="shared" si="38"/>
        <v>#N/A</v>
      </c>
    </row>
    <row r="78" spans="2:32">
      <c r="B78" s="2">
        <v>70</v>
      </c>
      <c r="C78" s="13" t="str">
        <f>IF(Equipes!C71="","",VLOOKUP(B78,Equipes,2,FALSE))</f>
        <v/>
      </c>
      <c r="D78" s="55">
        <f>SUMPRODUCT((tirage1!$C$5:$E$100=résultats!$C78)*tirage1!$F$5:$F$100)+SUMPRODUCT((tirage1!$I$5:$K$100=résultats!$C78)*tirage1!$L$5:$L$100)</f>
        <v>0</v>
      </c>
      <c r="E78" s="56">
        <f>SUMPRODUCT((tirage1!$C$5:$E$100=résultats!$C78)*tirage1!$L$5:$L$100)+SUMPRODUCT((tirage1!$I$5:$K$100=résultats!$C78)*tirage1!$F$5:$F$100)</f>
        <v>0</v>
      </c>
      <c r="F78" s="32">
        <f t="shared" si="27"/>
        <v>0</v>
      </c>
      <c r="G78" s="55">
        <f>SUMPRODUCT((tirage2!$C$5:$E$100=résultats!$C78)*tirage2!$F$5:$F$100)+SUMPRODUCT((tirage2!$I$5:$K$100=résultats!$C78)*tirage2!$L$5:$L$100)</f>
        <v>0</v>
      </c>
      <c r="H78" s="56">
        <f>SUMPRODUCT((tirage2!$C$5:$E$100=résultats!$C78)*tirage2!$L$5:$L$100)+SUMPRODUCT((tirage2!$I$5:$K$100=résultats!$C78)*tirage2!$F$5:$F$100)</f>
        <v>0</v>
      </c>
      <c r="I78" s="32">
        <f t="shared" si="28"/>
        <v>0</v>
      </c>
      <c r="J78" s="55">
        <f>SUMPRODUCT((tirage3!$C$5:$E$100=résultats!$C78)*tirage3!$F$5:$F$100)+SUMPRODUCT((tirage3!$I$5:$K$100=résultats!$C78)*tirage3!$L$5:$L$100)</f>
        <v>0</v>
      </c>
      <c r="K78" s="56">
        <f>SUMPRODUCT((tirage3!$C$5:$E$100=résultats!$C78)*tirage3!$L$5:$L$100)+SUMPRODUCT((tirage3!$I$5:$K$100=résultats!$C78)*tirage3!$F$5:$F$100)</f>
        <v>0</v>
      </c>
      <c r="L78" s="32">
        <f t="shared" si="29"/>
        <v>0</v>
      </c>
      <c r="M78" s="55">
        <f>SUMPRODUCT((tirage4!$C$5:$E$100=résultats!$C78)*tirage4!$F$5:$F$100)+SUMPRODUCT((tirage4!$I$5:$K$100=résultats!$C78)*tirage4!$L$5:$L$100)</f>
        <v>0</v>
      </c>
      <c r="N78" s="56">
        <f>SUMPRODUCT((tirage4!$C$5:$E$100=résultats!$C78)*tirage4!$L$5:$L$100)+SUMPRODUCT((tirage4!$I$5:$K$100=résultats!$C78)*tirage4!$F$5:$F$100)</f>
        <v>0</v>
      </c>
      <c r="O78" s="32">
        <f t="shared" si="30"/>
        <v>0</v>
      </c>
      <c r="P78" s="11">
        <f t="shared" si="31"/>
        <v>0</v>
      </c>
      <c r="Q78" s="22">
        <f t="shared" si="32"/>
        <v>0</v>
      </c>
      <c r="R78" s="18">
        <f t="shared" si="33"/>
        <v>0</v>
      </c>
      <c r="S78" s="8">
        <f t="shared" si="34"/>
        <v>0</v>
      </c>
      <c r="V78" s="2">
        <f t="shared" si="35"/>
        <v>70</v>
      </c>
      <c r="W78" s="6" t="str">
        <f t="shared" si="22"/>
        <v/>
      </c>
      <c r="X78" s="7">
        <f t="shared" si="23"/>
        <v>0</v>
      </c>
      <c r="Y78" s="50">
        <f t="shared" si="24"/>
        <v>0</v>
      </c>
      <c r="Z78" s="46">
        <f t="shared" si="25"/>
        <v>0</v>
      </c>
      <c r="AA78" s="36">
        <f t="shared" si="26"/>
        <v>0</v>
      </c>
      <c r="AB78" s="35">
        <f t="shared" si="36"/>
        <v>0</v>
      </c>
      <c r="AC78" s="53" t="str">
        <f t="shared" si="37"/>
        <v/>
      </c>
      <c r="AE78" s="97">
        <v>70</v>
      </c>
      <c r="AF78" s="98" t="e">
        <f t="shared" si="38"/>
        <v>#N/A</v>
      </c>
    </row>
    <row r="79" spans="2:32">
      <c r="B79" s="2">
        <v>71</v>
      </c>
      <c r="C79" s="13" t="str">
        <f>IF(Equipes!C72="","",VLOOKUP(B79,Equipes,2,FALSE))</f>
        <v/>
      </c>
      <c r="D79" s="55">
        <f>SUMPRODUCT((tirage1!$C$5:$E$100=résultats!$C79)*tirage1!$F$5:$F$100)+SUMPRODUCT((tirage1!$I$5:$K$100=résultats!$C79)*tirage1!$L$5:$L$100)</f>
        <v>0</v>
      </c>
      <c r="E79" s="56">
        <f>SUMPRODUCT((tirage1!$C$5:$E$100=résultats!$C79)*tirage1!$L$5:$L$100)+SUMPRODUCT((tirage1!$I$5:$K$100=résultats!$C79)*tirage1!$F$5:$F$100)</f>
        <v>0</v>
      </c>
      <c r="F79" s="32">
        <f t="shared" si="27"/>
        <v>0</v>
      </c>
      <c r="G79" s="55">
        <f>SUMPRODUCT((tirage2!$C$5:$E$100=résultats!$C79)*tirage2!$F$5:$F$100)+SUMPRODUCT((tirage2!$I$5:$K$100=résultats!$C79)*tirage2!$L$5:$L$100)</f>
        <v>0</v>
      </c>
      <c r="H79" s="56">
        <f>SUMPRODUCT((tirage2!$C$5:$E$100=résultats!$C79)*tirage2!$L$5:$L$100)+SUMPRODUCT((tirage2!$I$5:$K$100=résultats!$C79)*tirage2!$F$5:$F$100)</f>
        <v>0</v>
      </c>
      <c r="I79" s="32">
        <f t="shared" si="28"/>
        <v>0</v>
      </c>
      <c r="J79" s="55">
        <f>SUMPRODUCT((tirage3!$C$5:$E$100=résultats!$C79)*tirage3!$F$5:$F$100)+SUMPRODUCT((tirage3!$I$5:$K$100=résultats!$C79)*tirage3!$L$5:$L$100)</f>
        <v>0</v>
      </c>
      <c r="K79" s="56">
        <f>SUMPRODUCT((tirage3!$C$5:$E$100=résultats!$C79)*tirage3!$L$5:$L$100)+SUMPRODUCT((tirage3!$I$5:$K$100=résultats!$C79)*tirage3!$F$5:$F$100)</f>
        <v>0</v>
      </c>
      <c r="L79" s="32">
        <f t="shared" si="29"/>
        <v>0</v>
      </c>
      <c r="M79" s="55">
        <f>SUMPRODUCT((tirage4!$C$5:$E$100=résultats!$C79)*tirage4!$F$5:$F$100)+SUMPRODUCT((tirage4!$I$5:$K$100=résultats!$C79)*tirage4!$L$5:$L$100)</f>
        <v>0</v>
      </c>
      <c r="N79" s="56">
        <f>SUMPRODUCT((tirage4!$C$5:$E$100=résultats!$C79)*tirage4!$L$5:$L$100)+SUMPRODUCT((tirage4!$I$5:$K$100=résultats!$C79)*tirage4!$F$5:$F$100)</f>
        <v>0</v>
      </c>
      <c r="O79" s="32">
        <f t="shared" si="30"/>
        <v>0</v>
      </c>
      <c r="P79" s="11">
        <f t="shared" si="31"/>
        <v>0</v>
      </c>
      <c r="Q79" s="22">
        <f t="shared" si="32"/>
        <v>0</v>
      </c>
      <c r="R79" s="18">
        <f t="shared" si="33"/>
        <v>0</v>
      </c>
      <c r="S79" s="8">
        <f t="shared" si="34"/>
        <v>0</v>
      </c>
      <c r="V79" s="2">
        <f t="shared" si="35"/>
        <v>71</v>
      </c>
      <c r="W79" s="6" t="str">
        <f t="shared" si="22"/>
        <v/>
      </c>
      <c r="X79" s="7">
        <f t="shared" si="23"/>
        <v>0</v>
      </c>
      <c r="Y79" s="50">
        <f t="shared" si="24"/>
        <v>0</v>
      </c>
      <c r="Z79" s="46">
        <f t="shared" si="25"/>
        <v>0</v>
      </c>
      <c r="AA79" s="36">
        <f t="shared" si="26"/>
        <v>0</v>
      </c>
      <c r="AB79" s="35">
        <f t="shared" si="36"/>
        <v>0</v>
      </c>
      <c r="AC79" s="53" t="str">
        <f t="shared" si="37"/>
        <v/>
      </c>
      <c r="AE79" s="97">
        <v>71</v>
      </c>
      <c r="AF79" s="98" t="e">
        <f t="shared" si="38"/>
        <v>#N/A</v>
      </c>
    </row>
    <row r="80" spans="2:32">
      <c r="B80" s="2">
        <v>72</v>
      </c>
      <c r="C80" s="13" t="str">
        <f>IF(Equipes!C73="","",VLOOKUP(B80,Equipes,2,FALSE))</f>
        <v/>
      </c>
      <c r="D80" s="55">
        <f>SUMPRODUCT((tirage1!$C$5:$E$100=résultats!$C80)*tirage1!$F$5:$F$100)+SUMPRODUCT((tirage1!$I$5:$K$100=résultats!$C80)*tirage1!$L$5:$L$100)</f>
        <v>0</v>
      </c>
      <c r="E80" s="56">
        <f>SUMPRODUCT((tirage1!$C$5:$E$100=résultats!$C80)*tirage1!$L$5:$L$100)+SUMPRODUCT((tirage1!$I$5:$K$100=résultats!$C80)*tirage1!$F$5:$F$100)</f>
        <v>0</v>
      </c>
      <c r="F80" s="32">
        <f t="shared" si="27"/>
        <v>0</v>
      </c>
      <c r="G80" s="55">
        <f>SUMPRODUCT((tirage2!$C$5:$E$100=résultats!$C80)*tirage2!$F$5:$F$100)+SUMPRODUCT((tirage2!$I$5:$K$100=résultats!$C80)*tirage2!$L$5:$L$100)</f>
        <v>0</v>
      </c>
      <c r="H80" s="56">
        <f>SUMPRODUCT((tirage2!$C$5:$E$100=résultats!$C80)*tirage2!$L$5:$L$100)+SUMPRODUCT((tirage2!$I$5:$K$100=résultats!$C80)*tirage2!$F$5:$F$100)</f>
        <v>0</v>
      </c>
      <c r="I80" s="32">
        <f t="shared" si="28"/>
        <v>0</v>
      </c>
      <c r="J80" s="55">
        <f>SUMPRODUCT((tirage3!$C$5:$E$100=résultats!$C80)*tirage3!$F$5:$F$100)+SUMPRODUCT((tirage3!$I$5:$K$100=résultats!$C80)*tirage3!$L$5:$L$100)</f>
        <v>0</v>
      </c>
      <c r="K80" s="56">
        <f>SUMPRODUCT((tirage3!$C$5:$E$100=résultats!$C80)*tirage3!$L$5:$L$100)+SUMPRODUCT((tirage3!$I$5:$K$100=résultats!$C80)*tirage3!$F$5:$F$100)</f>
        <v>0</v>
      </c>
      <c r="L80" s="32">
        <f t="shared" si="29"/>
        <v>0</v>
      </c>
      <c r="M80" s="55">
        <f>SUMPRODUCT((tirage4!$C$5:$E$100=résultats!$C80)*tirage4!$F$5:$F$100)+SUMPRODUCT((tirage4!$I$5:$K$100=résultats!$C80)*tirage4!$L$5:$L$100)</f>
        <v>0</v>
      </c>
      <c r="N80" s="56">
        <f>SUMPRODUCT((tirage4!$C$5:$E$100=résultats!$C80)*tirage4!$L$5:$L$100)+SUMPRODUCT((tirage4!$I$5:$K$100=résultats!$C80)*tirage4!$F$5:$F$100)</f>
        <v>0</v>
      </c>
      <c r="O80" s="32">
        <f t="shared" si="30"/>
        <v>0</v>
      </c>
      <c r="P80" s="11">
        <f t="shared" si="31"/>
        <v>0</v>
      </c>
      <c r="Q80" s="22">
        <f t="shared" si="32"/>
        <v>0</v>
      </c>
      <c r="R80" s="18">
        <f t="shared" si="33"/>
        <v>0</v>
      </c>
      <c r="S80" s="8">
        <f t="shared" si="34"/>
        <v>0</v>
      </c>
      <c r="V80" s="2">
        <f t="shared" si="35"/>
        <v>72</v>
      </c>
      <c r="W80" s="6" t="str">
        <f t="shared" si="22"/>
        <v/>
      </c>
      <c r="X80" s="7">
        <f t="shared" si="23"/>
        <v>0</v>
      </c>
      <c r="Y80" s="50">
        <f t="shared" si="24"/>
        <v>0</v>
      </c>
      <c r="Z80" s="46">
        <f t="shared" si="25"/>
        <v>0</v>
      </c>
      <c r="AA80" s="36">
        <f t="shared" si="26"/>
        <v>0</v>
      </c>
      <c r="AB80" s="35">
        <f t="shared" si="36"/>
        <v>0</v>
      </c>
      <c r="AC80" s="53" t="str">
        <f t="shared" si="37"/>
        <v/>
      </c>
      <c r="AE80" s="97">
        <v>72</v>
      </c>
      <c r="AF80" s="98" t="e">
        <f t="shared" si="38"/>
        <v>#N/A</v>
      </c>
    </row>
    <row r="81" spans="2:32">
      <c r="B81" s="2">
        <v>73</v>
      </c>
      <c r="C81" s="13" t="str">
        <f>IF(Equipes!C74="","",VLOOKUP(B81,Equipes,2,FALSE))</f>
        <v/>
      </c>
      <c r="D81" s="55">
        <f>SUMPRODUCT((tirage1!$C$5:$E$100=résultats!$C81)*tirage1!$F$5:$F$100)+SUMPRODUCT((tirage1!$I$5:$K$100=résultats!$C81)*tirage1!$L$5:$L$100)</f>
        <v>0</v>
      </c>
      <c r="E81" s="56">
        <f>SUMPRODUCT((tirage1!$C$5:$E$100=résultats!$C81)*tirage1!$L$5:$L$100)+SUMPRODUCT((tirage1!$I$5:$K$100=résultats!$C81)*tirage1!$F$5:$F$100)</f>
        <v>0</v>
      </c>
      <c r="F81" s="32">
        <f t="shared" si="27"/>
        <v>0</v>
      </c>
      <c r="G81" s="55">
        <f>SUMPRODUCT((tirage2!$C$5:$E$100=résultats!$C81)*tirage2!$F$5:$F$100)+SUMPRODUCT((tirage2!$I$5:$K$100=résultats!$C81)*tirage2!$L$5:$L$100)</f>
        <v>0</v>
      </c>
      <c r="H81" s="56">
        <f>SUMPRODUCT((tirage2!$C$5:$E$100=résultats!$C81)*tirage2!$L$5:$L$100)+SUMPRODUCT((tirage2!$I$5:$K$100=résultats!$C81)*tirage2!$F$5:$F$100)</f>
        <v>0</v>
      </c>
      <c r="I81" s="32">
        <f t="shared" si="28"/>
        <v>0</v>
      </c>
      <c r="J81" s="55">
        <f>SUMPRODUCT((tirage3!$C$5:$E$100=résultats!$C81)*tirage3!$F$5:$F$100)+SUMPRODUCT((tirage3!$I$5:$K$100=résultats!$C81)*tirage3!$L$5:$L$100)</f>
        <v>0</v>
      </c>
      <c r="K81" s="56">
        <f>SUMPRODUCT((tirage3!$C$5:$E$100=résultats!$C81)*tirage3!$L$5:$L$100)+SUMPRODUCT((tirage3!$I$5:$K$100=résultats!$C81)*tirage3!$F$5:$F$100)</f>
        <v>0</v>
      </c>
      <c r="L81" s="32">
        <f t="shared" si="29"/>
        <v>0</v>
      </c>
      <c r="M81" s="55">
        <f>SUMPRODUCT((tirage4!$C$5:$E$100=résultats!$C81)*tirage4!$F$5:$F$100)+SUMPRODUCT((tirage4!$I$5:$K$100=résultats!$C81)*tirage4!$L$5:$L$100)</f>
        <v>0</v>
      </c>
      <c r="N81" s="56">
        <f>SUMPRODUCT((tirage4!$C$5:$E$100=résultats!$C81)*tirage4!$L$5:$L$100)+SUMPRODUCT((tirage4!$I$5:$K$100=résultats!$C81)*tirage4!$F$5:$F$100)</f>
        <v>0</v>
      </c>
      <c r="O81" s="32">
        <f t="shared" si="30"/>
        <v>0</v>
      </c>
      <c r="P81" s="11">
        <f t="shared" si="31"/>
        <v>0</v>
      </c>
      <c r="Q81" s="22">
        <f t="shared" si="32"/>
        <v>0</v>
      </c>
      <c r="R81" s="18">
        <f t="shared" si="33"/>
        <v>0</v>
      </c>
      <c r="S81" s="8">
        <f t="shared" si="34"/>
        <v>0</v>
      </c>
      <c r="V81" s="2">
        <f t="shared" si="35"/>
        <v>73</v>
      </c>
      <c r="W81" s="6" t="str">
        <f t="shared" si="22"/>
        <v/>
      </c>
      <c r="X81" s="7">
        <f t="shared" si="23"/>
        <v>0</v>
      </c>
      <c r="Y81" s="50">
        <f t="shared" si="24"/>
        <v>0</v>
      </c>
      <c r="Z81" s="46">
        <f t="shared" si="25"/>
        <v>0</v>
      </c>
      <c r="AA81" s="36">
        <f t="shared" si="26"/>
        <v>0</v>
      </c>
      <c r="AB81" s="35">
        <f t="shared" si="36"/>
        <v>0</v>
      </c>
      <c r="AC81" s="53" t="str">
        <f t="shared" si="37"/>
        <v/>
      </c>
      <c r="AE81" s="97">
        <v>73</v>
      </c>
      <c r="AF81" s="98" t="e">
        <f t="shared" si="38"/>
        <v>#N/A</v>
      </c>
    </row>
    <row r="82" spans="2:32">
      <c r="B82" s="2">
        <v>74</v>
      </c>
      <c r="C82" s="13" t="str">
        <f>IF(Equipes!C75="","",VLOOKUP(B82,Equipes,2,FALSE))</f>
        <v/>
      </c>
      <c r="D82" s="55">
        <f>SUMPRODUCT((tirage1!$C$5:$E$100=résultats!$C82)*tirage1!$F$5:$F$100)+SUMPRODUCT((tirage1!$I$5:$K$100=résultats!$C82)*tirage1!$L$5:$L$100)</f>
        <v>0</v>
      </c>
      <c r="E82" s="56">
        <f>SUMPRODUCT((tirage1!$C$5:$E$100=résultats!$C82)*tirage1!$L$5:$L$100)+SUMPRODUCT((tirage1!$I$5:$K$100=résultats!$C82)*tirage1!$F$5:$F$100)</f>
        <v>0</v>
      </c>
      <c r="F82" s="32">
        <f t="shared" si="27"/>
        <v>0</v>
      </c>
      <c r="G82" s="55">
        <f>SUMPRODUCT((tirage2!$C$5:$E$100=résultats!$C82)*tirage2!$F$5:$F$100)+SUMPRODUCT((tirage2!$I$5:$K$100=résultats!$C82)*tirage2!$L$5:$L$100)</f>
        <v>0</v>
      </c>
      <c r="H82" s="56">
        <f>SUMPRODUCT((tirage2!$C$5:$E$100=résultats!$C82)*tirage2!$L$5:$L$100)+SUMPRODUCT((tirage2!$I$5:$K$100=résultats!$C82)*tirage2!$F$5:$F$100)</f>
        <v>0</v>
      </c>
      <c r="I82" s="32">
        <f t="shared" si="28"/>
        <v>0</v>
      </c>
      <c r="J82" s="55">
        <f>SUMPRODUCT((tirage3!$C$5:$E$100=résultats!$C82)*tirage3!$F$5:$F$100)+SUMPRODUCT((tirage3!$I$5:$K$100=résultats!$C82)*tirage3!$L$5:$L$100)</f>
        <v>0</v>
      </c>
      <c r="K82" s="56">
        <f>SUMPRODUCT((tirage3!$C$5:$E$100=résultats!$C82)*tirage3!$L$5:$L$100)+SUMPRODUCT((tirage3!$I$5:$K$100=résultats!$C82)*tirage3!$F$5:$F$100)</f>
        <v>0</v>
      </c>
      <c r="L82" s="32">
        <f t="shared" si="29"/>
        <v>0</v>
      </c>
      <c r="M82" s="55">
        <f>SUMPRODUCT((tirage4!$C$5:$E$100=résultats!$C82)*tirage4!$F$5:$F$100)+SUMPRODUCT((tirage4!$I$5:$K$100=résultats!$C82)*tirage4!$L$5:$L$100)</f>
        <v>0</v>
      </c>
      <c r="N82" s="56">
        <f>SUMPRODUCT((tirage4!$C$5:$E$100=résultats!$C82)*tirage4!$L$5:$L$100)+SUMPRODUCT((tirage4!$I$5:$K$100=résultats!$C82)*tirage4!$F$5:$F$100)</f>
        <v>0</v>
      </c>
      <c r="O82" s="32">
        <f t="shared" si="30"/>
        <v>0</v>
      </c>
      <c r="P82" s="11">
        <f t="shared" si="31"/>
        <v>0</v>
      </c>
      <c r="Q82" s="22">
        <f t="shared" si="32"/>
        <v>0</v>
      </c>
      <c r="R82" s="18">
        <f t="shared" si="33"/>
        <v>0</v>
      </c>
      <c r="S82" s="8">
        <f t="shared" si="34"/>
        <v>0</v>
      </c>
      <c r="V82" s="2">
        <f t="shared" si="35"/>
        <v>74</v>
      </c>
      <c r="W82" s="6" t="str">
        <f t="shared" si="22"/>
        <v/>
      </c>
      <c r="X82" s="7">
        <f t="shared" si="23"/>
        <v>0</v>
      </c>
      <c r="Y82" s="50">
        <f t="shared" si="24"/>
        <v>0</v>
      </c>
      <c r="Z82" s="46">
        <f t="shared" si="25"/>
        <v>0</v>
      </c>
      <c r="AA82" s="36">
        <f t="shared" si="26"/>
        <v>0</v>
      </c>
      <c r="AB82" s="35">
        <f t="shared" si="36"/>
        <v>0</v>
      </c>
      <c r="AC82" s="53" t="str">
        <f t="shared" si="37"/>
        <v/>
      </c>
      <c r="AE82" s="97">
        <v>74</v>
      </c>
      <c r="AF82" s="98" t="e">
        <f t="shared" si="38"/>
        <v>#N/A</v>
      </c>
    </row>
    <row r="83" spans="2:32">
      <c r="B83" s="2">
        <v>75</v>
      </c>
      <c r="C83" s="13" t="str">
        <f>IF(Equipes!C76="","",VLOOKUP(B83,Equipes,2,FALSE))</f>
        <v/>
      </c>
      <c r="D83" s="55">
        <f>SUMPRODUCT((tirage1!$C$5:$E$100=résultats!$C83)*tirage1!$F$5:$F$100)+SUMPRODUCT((tirage1!$I$5:$K$100=résultats!$C83)*tirage1!$L$5:$L$100)</f>
        <v>0</v>
      </c>
      <c r="E83" s="56">
        <f>SUMPRODUCT((tirage1!$C$5:$E$100=résultats!$C83)*tirage1!$L$5:$L$100)+SUMPRODUCT((tirage1!$I$5:$K$100=résultats!$C83)*tirage1!$F$5:$F$100)</f>
        <v>0</v>
      </c>
      <c r="F83" s="32">
        <f t="shared" si="27"/>
        <v>0</v>
      </c>
      <c r="G83" s="55">
        <f>SUMPRODUCT((tirage2!$C$5:$E$100=résultats!$C83)*tirage2!$F$5:$F$100)+SUMPRODUCT((tirage2!$I$5:$K$100=résultats!$C83)*tirage2!$L$5:$L$100)</f>
        <v>0</v>
      </c>
      <c r="H83" s="56">
        <f>SUMPRODUCT((tirage2!$C$5:$E$100=résultats!$C83)*tirage2!$L$5:$L$100)+SUMPRODUCT((tirage2!$I$5:$K$100=résultats!$C83)*tirage2!$F$5:$F$100)</f>
        <v>0</v>
      </c>
      <c r="I83" s="32">
        <f t="shared" si="28"/>
        <v>0</v>
      </c>
      <c r="J83" s="55">
        <f>SUMPRODUCT((tirage3!$C$5:$E$100=résultats!$C83)*tirage3!$F$5:$F$100)+SUMPRODUCT((tirage3!$I$5:$K$100=résultats!$C83)*tirage3!$L$5:$L$100)</f>
        <v>0</v>
      </c>
      <c r="K83" s="56">
        <f>SUMPRODUCT((tirage3!$C$5:$E$100=résultats!$C83)*tirage3!$L$5:$L$100)+SUMPRODUCT((tirage3!$I$5:$K$100=résultats!$C83)*tirage3!$F$5:$F$100)</f>
        <v>0</v>
      </c>
      <c r="L83" s="32">
        <f t="shared" si="29"/>
        <v>0</v>
      </c>
      <c r="M83" s="55">
        <f>SUMPRODUCT((tirage4!$C$5:$E$100=résultats!$C83)*tirage4!$F$5:$F$100)+SUMPRODUCT((tirage4!$I$5:$K$100=résultats!$C83)*tirage4!$L$5:$L$100)</f>
        <v>0</v>
      </c>
      <c r="N83" s="56">
        <f>SUMPRODUCT((tirage4!$C$5:$E$100=résultats!$C83)*tirage4!$L$5:$L$100)+SUMPRODUCT((tirage4!$I$5:$K$100=résultats!$C83)*tirage4!$F$5:$F$100)</f>
        <v>0</v>
      </c>
      <c r="O83" s="32">
        <f t="shared" si="30"/>
        <v>0</v>
      </c>
      <c r="P83" s="11">
        <f t="shared" si="31"/>
        <v>0</v>
      </c>
      <c r="Q83" s="22">
        <f t="shared" si="32"/>
        <v>0</v>
      </c>
      <c r="R83" s="18">
        <f t="shared" si="33"/>
        <v>0</v>
      </c>
      <c r="S83" s="8">
        <f t="shared" si="34"/>
        <v>0</v>
      </c>
      <c r="V83" s="2">
        <f t="shared" si="35"/>
        <v>75</v>
      </c>
      <c r="W83" s="6" t="str">
        <f t="shared" si="22"/>
        <v/>
      </c>
      <c r="X83" s="7">
        <f t="shared" si="23"/>
        <v>0</v>
      </c>
      <c r="Y83" s="50">
        <f t="shared" si="24"/>
        <v>0</v>
      </c>
      <c r="Z83" s="46">
        <f t="shared" si="25"/>
        <v>0</v>
      </c>
      <c r="AA83" s="36">
        <f t="shared" si="26"/>
        <v>0</v>
      </c>
      <c r="AB83" s="35">
        <f t="shared" si="36"/>
        <v>0</v>
      </c>
      <c r="AC83" s="53" t="str">
        <f t="shared" si="37"/>
        <v/>
      </c>
      <c r="AE83" s="97">
        <v>75</v>
      </c>
      <c r="AF83" s="98" t="e">
        <f t="shared" si="38"/>
        <v>#N/A</v>
      </c>
    </row>
    <row r="84" spans="2:32">
      <c r="B84" s="2">
        <v>76</v>
      </c>
      <c r="C84" s="13" t="str">
        <f>IF(Equipes!C77="","",VLOOKUP(B84,Equipes,2,FALSE))</f>
        <v/>
      </c>
      <c r="D84" s="55">
        <f>SUMPRODUCT((tirage1!$C$5:$E$100=résultats!$C84)*tirage1!$F$5:$F$100)+SUMPRODUCT((tirage1!$I$5:$K$100=résultats!$C84)*tirage1!$L$5:$L$100)</f>
        <v>0</v>
      </c>
      <c r="E84" s="56">
        <f>SUMPRODUCT((tirage1!$C$5:$E$100=résultats!$C84)*tirage1!$L$5:$L$100)+SUMPRODUCT((tirage1!$I$5:$K$100=résultats!$C84)*tirage1!$F$5:$F$100)</f>
        <v>0</v>
      </c>
      <c r="F84" s="32">
        <f t="shared" si="27"/>
        <v>0</v>
      </c>
      <c r="G84" s="55">
        <f>SUMPRODUCT((tirage2!$C$5:$E$100=résultats!$C84)*tirage2!$F$5:$F$100)+SUMPRODUCT((tirage2!$I$5:$K$100=résultats!$C84)*tirage2!$L$5:$L$100)</f>
        <v>0</v>
      </c>
      <c r="H84" s="56">
        <f>SUMPRODUCT((tirage2!$C$5:$E$100=résultats!$C84)*tirage2!$L$5:$L$100)+SUMPRODUCT((tirage2!$I$5:$K$100=résultats!$C84)*tirage2!$F$5:$F$100)</f>
        <v>0</v>
      </c>
      <c r="I84" s="32">
        <f t="shared" si="28"/>
        <v>0</v>
      </c>
      <c r="J84" s="55">
        <f>SUMPRODUCT((tirage3!$C$5:$E$100=résultats!$C84)*tirage3!$F$5:$F$100)+SUMPRODUCT((tirage3!$I$5:$K$100=résultats!$C84)*tirage3!$L$5:$L$100)</f>
        <v>0</v>
      </c>
      <c r="K84" s="56">
        <f>SUMPRODUCT((tirage3!$C$5:$E$100=résultats!$C84)*tirage3!$L$5:$L$100)+SUMPRODUCT((tirage3!$I$5:$K$100=résultats!$C84)*tirage3!$F$5:$F$100)</f>
        <v>0</v>
      </c>
      <c r="L84" s="32">
        <f t="shared" si="29"/>
        <v>0</v>
      </c>
      <c r="M84" s="55">
        <f>SUMPRODUCT((tirage4!$C$5:$E$100=résultats!$C84)*tirage4!$F$5:$F$100)+SUMPRODUCT((tirage4!$I$5:$K$100=résultats!$C84)*tirage4!$L$5:$L$100)</f>
        <v>0</v>
      </c>
      <c r="N84" s="56">
        <f>SUMPRODUCT((tirage4!$C$5:$E$100=résultats!$C84)*tirage4!$L$5:$L$100)+SUMPRODUCT((tirage4!$I$5:$K$100=résultats!$C84)*tirage4!$F$5:$F$100)</f>
        <v>0</v>
      </c>
      <c r="O84" s="32">
        <f t="shared" si="30"/>
        <v>0</v>
      </c>
      <c r="P84" s="11">
        <f t="shared" si="31"/>
        <v>0</v>
      </c>
      <c r="Q84" s="22">
        <f t="shared" si="32"/>
        <v>0</v>
      </c>
      <c r="R84" s="18">
        <f t="shared" si="33"/>
        <v>0</v>
      </c>
      <c r="S84" s="8">
        <f t="shared" si="34"/>
        <v>0</v>
      </c>
      <c r="V84" s="2">
        <f t="shared" si="35"/>
        <v>76</v>
      </c>
      <c r="W84" s="6" t="str">
        <f t="shared" si="22"/>
        <v/>
      </c>
      <c r="X84" s="7">
        <f t="shared" si="23"/>
        <v>0</v>
      </c>
      <c r="Y84" s="50">
        <f t="shared" si="24"/>
        <v>0</v>
      </c>
      <c r="Z84" s="46">
        <f t="shared" si="25"/>
        <v>0</v>
      </c>
      <c r="AA84" s="36">
        <f t="shared" si="26"/>
        <v>0</v>
      </c>
      <c r="AB84" s="35">
        <f t="shared" si="36"/>
        <v>0</v>
      </c>
      <c r="AC84" s="53" t="str">
        <f t="shared" si="37"/>
        <v/>
      </c>
      <c r="AE84" s="97">
        <v>76</v>
      </c>
      <c r="AF84" s="98" t="e">
        <f t="shared" si="38"/>
        <v>#N/A</v>
      </c>
    </row>
    <row r="85" spans="2:32">
      <c r="B85" s="2">
        <v>77</v>
      </c>
      <c r="C85" s="13" t="str">
        <f>IF(Equipes!C78="","",VLOOKUP(B85,Equipes,2,FALSE))</f>
        <v/>
      </c>
      <c r="D85" s="55">
        <f>SUMPRODUCT((tirage1!$C$5:$E$100=résultats!$C85)*tirage1!$F$5:$F$100)+SUMPRODUCT((tirage1!$I$5:$K$100=résultats!$C85)*tirage1!$L$5:$L$100)</f>
        <v>0</v>
      </c>
      <c r="E85" s="56">
        <f>SUMPRODUCT((tirage1!$C$5:$E$100=résultats!$C85)*tirage1!$L$5:$L$100)+SUMPRODUCT((tirage1!$I$5:$K$100=résultats!$C85)*tirage1!$F$5:$F$100)</f>
        <v>0</v>
      </c>
      <c r="F85" s="32">
        <f t="shared" si="27"/>
        <v>0</v>
      </c>
      <c r="G85" s="55">
        <f>SUMPRODUCT((tirage2!$C$5:$E$100=résultats!$C85)*tirage2!$F$5:$F$100)+SUMPRODUCT((tirage2!$I$5:$K$100=résultats!$C85)*tirage2!$L$5:$L$100)</f>
        <v>0</v>
      </c>
      <c r="H85" s="56">
        <f>SUMPRODUCT((tirage2!$C$5:$E$100=résultats!$C85)*tirage2!$L$5:$L$100)+SUMPRODUCT((tirage2!$I$5:$K$100=résultats!$C85)*tirage2!$F$5:$F$100)</f>
        <v>0</v>
      </c>
      <c r="I85" s="32">
        <f t="shared" si="28"/>
        <v>0</v>
      </c>
      <c r="J85" s="55">
        <f>SUMPRODUCT((tirage3!$C$5:$E$100=résultats!$C85)*tirage3!$F$5:$F$100)+SUMPRODUCT((tirage3!$I$5:$K$100=résultats!$C85)*tirage3!$L$5:$L$100)</f>
        <v>0</v>
      </c>
      <c r="K85" s="56">
        <f>SUMPRODUCT((tirage3!$C$5:$E$100=résultats!$C85)*tirage3!$L$5:$L$100)+SUMPRODUCT((tirage3!$I$5:$K$100=résultats!$C85)*tirage3!$F$5:$F$100)</f>
        <v>0</v>
      </c>
      <c r="L85" s="32">
        <f t="shared" si="29"/>
        <v>0</v>
      </c>
      <c r="M85" s="55">
        <f>SUMPRODUCT((tirage4!$C$5:$E$100=résultats!$C85)*tirage4!$F$5:$F$100)+SUMPRODUCT((tirage4!$I$5:$K$100=résultats!$C85)*tirage4!$L$5:$L$100)</f>
        <v>0</v>
      </c>
      <c r="N85" s="56">
        <f>SUMPRODUCT((tirage4!$C$5:$E$100=résultats!$C85)*tirage4!$L$5:$L$100)+SUMPRODUCT((tirage4!$I$5:$K$100=résultats!$C85)*tirage4!$F$5:$F$100)</f>
        <v>0</v>
      </c>
      <c r="O85" s="32">
        <f t="shared" si="30"/>
        <v>0</v>
      </c>
      <c r="P85" s="11">
        <f t="shared" si="31"/>
        <v>0</v>
      </c>
      <c r="Q85" s="22">
        <f t="shared" si="32"/>
        <v>0</v>
      </c>
      <c r="R85" s="18">
        <f t="shared" si="33"/>
        <v>0</v>
      </c>
      <c r="S85" s="8">
        <f t="shared" si="34"/>
        <v>0</v>
      </c>
      <c r="V85" s="2">
        <f t="shared" si="35"/>
        <v>77</v>
      </c>
      <c r="W85" s="6" t="str">
        <f t="shared" si="22"/>
        <v/>
      </c>
      <c r="X85" s="7">
        <f t="shared" si="23"/>
        <v>0</v>
      </c>
      <c r="Y85" s="50">
        <f t="shared" si="24"/>
        <v>0</v>
      </c>
      <c r="Z85" s="46">
        <f t="shared" si="25"/>
        <v>0</v>
      </c>
      <c r="AA85" s="36">
        <f t="shared" si="26"/>
        <v>0</v>
      </c>
      <c r="AB85" s="35">
        <f t="shared" si="36"/>
        <v>0</v>
      </c>
      <c r="AC85" s="53" t="str">
        <f t="shared" si="37"/>
        <v/>
      </c>
      <c r="AE85" s="97">
        <v>77</v>
      </c>
      <c r="AF85" s="98" t="e">
        <f t="shared" si="38"/>
        <v>#N/A</v>
      </c>
    </row>
    <row r="86" spans="2:32">
      <c r="B86" s="2">
        <v>78</v>
      </c>
      <c r="C86" s="13" t="str">
        <f>IF(Equipes!C79="","",VLOOKUP(B86,Equipes,2,FALSE))</f>
        <v/>
      </c>
      <c r="D86" s="55">
        <f>SUMPRODUCT((tirage1!$C$5:$E$100=résultats!$C86)*tirage1!$F$5:$F$100)+SUMPRODUCT((tirage1!$I$5:$K$100=résultats!$C86)*tirage1!$L$5:$L$100)</f>
        <v>0</v>
      </c>
      <c r="E86" s="56">
        <f>SUMPRODUCT((tirage1!$C$5:$E$100=résultats!$C86)*tirage1!$L$5:$L$100)+SUMPRODUCT((tirage1!$I$5:$K$100=résultats!$C86)*tirage1!$F$5:$F$100)</f>
        <v>0</v>
      </c>
      <c r="F86" s="32">
        <f t="shared" si="27"/>
        <v>0</v>
      </c>
      <c r="G86" s="55">
        <f>SUMPRODUCT((tirage2!$C$5:$E$100=résultats!$C86)*tirage2!$F$5:$F$100)+SUMPRODUCT((tirage2!$I$5:$K$100=résultats!$C86)*tirage2!$L$5:$L$100)</f>
        <v>0</v>
      </c>
      <c r="H86" s="56">
        <f>SUMPRODUCT((tirage2!$C$5:$E$100=résultats!$C86)*tirage2!$L$5:$L$100)+SUMPRODUCT((tirage2!$I$5:$K$100=résultats!$C86)*tirage2!$F$5:$F$100)</f>
        <v>0</v>
      </c>
      <c r="I86" s="32">
        <f t="shared" si="28"/>
        <v>0</v>
      </c>
      <c r="J86" s="55">
        <f>SUMPRODUCT((tirage3!$C$5:$E$100=résultats!$C86)*tirage3!$F$5:$F$100)+SUMPRODUCT((tirage3!$I$5:$K$100=résultats!$C86)*tirage3!$L$5:$L$100)</f>
        <v>0</v>
      </c>
      <c r="K86" s="56">
        <f>SUMPRODUCT((tirage3!$C$5:$E$100=résultats!$C86)*tirage3!$L$5:$L$100)+SUMPRODUCT((tirage3!$I$5:$K$100=résultats!$C86)*tirage3!$F$5:$F$100)</f>
        <v>0</v>
      </c>
      <c r="L86" s="32">
        <f t="shared" si="29"/>
        <v>0</v>
      </c>
      <c r="M86" s="55">
        <f>SUMPRODUCT((tirage4!$C$5:$E$100=résultats!$C86)*tirage4!$F$5:$F$100)+SUMPRODUCT((tirage4!$I$5:$K$100=résultats!$C86)*tirage4!$L$5:$L$100)</f>
        <v>0</v>
      </c>
      <c r="N86" s="56">
        <f>SUMPRODUCT((tirage4!$C$5:$E$100=résultats!$C86)*tirage4!$L$5:$L$100)+SUMPRODUCT((tirage4!$I$5:$K$100=résultats!$C86)*tirage4!$F$5:$F$100)</f>
        <v>0</v>
      </c>
      <c r="O86" s="32">
        <f t="shared" si="30"/>
        <v>0</v>
      </c>
      <c r="P86" s="11">
        <f t="shared" si="31"/>
        <v>0</v>
      </c>
      <c r="Q86" s="22">
        <f t="shared" si="32"/>
        <v>0</v>
      </c>
      <c r="R86" s="18">
        <f t="shared" si="33"/>
        <v>0</v>
      </c>
      <c r="S86" s="8">
        <f t="shared" si="34"/>
        <v>0</v>
      </c>
      <c r="V86" s="2">
        <f t="shared" si="35"/>
        <v>78</v>
      </c>
      <c r="W86" s="6" t="str">
        <f t="shared" si="22"/>
        <v/>
      </c>
      <c r="X86" s="7">
        <f t="shared" si="23"/>
        <v>0</v>
      </c>
      <c r="Y86" s="50">
        <f t="shared" si="24"/>
        <v>0</v>
      </c>
      <c r="Z86" s="46">
        <f t="shared" si="25"/>
        <v>0</v>
      </c>
      <c r="AA86" s="36">
        <f t="shared" si="26"/>
        <v>0</v>
      </c>
      <c r="AB86" s="35">
        <f t="shared" si="36"/>
        <v>0</v>
      </c>
      <c r="AC86" s="53" t="str">
        <f t="shared" si="37"/>
        <v/>
      </c>
      <c r="AE86" s="97">
        <v>78</v>
      </c>
      <c r="AF86" s="98" t="e">
        <f t="shared" si="38"/>
        <v>#N/A</v>
      </c>
    </row>
    <row r="87" spans="2:32">
      <c r="B87" s="2">
        <v>79</v>
      </c>
      <c r="C87" s="13" t="str">
        <f>IF(Equipes!C80="","",VLOOKUP(B87,Equipes,2,FALSE))</f>
        <v/>
      </c>
      <c r="D87" s="55">
        <f>SUMPRODUCT((tirage1!$C$5:$E$100=résultats!$C87)*tirage1!$F$5:$F$100)+SUMPRODUCT((tirage1!$I$5:$K$100=résultats!$C87)*tirage1!$L$5:$L$100)</f>
        <v>0</v>
      </c>
      <c r="E87" s="56">
        <f>SUMPRODUCT((tirage1!$C$5:$E$100=résultats!$C87)*tirage1!$L$5:$L$100)+SUMPRODUCT((tirage1!$I$5:$K$100=résultats!$C87)*tirage1!$F$5:$F$100)</f>
        <v>0</v>
      </c>
      <c r="F87" s="32">
        <f t="shared" si="27"/>
        <v>0</v>
      </c>
      <c r="G87" s="55">
        <f>SUMPRODUCT((tirage2!$C$5:$E$100=résultats!$C87)*tirage2!$F$5:$F$100)+SUMPRODUCT((tirage2!$I$5:$K$100=résultats!$C87)*tirage2!$L$5:$L$100)</f>
        <v>0</v>
      </c>
      <c r="H87" s="56">
        <f>SUMPRODUCT((tirage2!$C$5:$E$100=résultats!$C87)*tirage2!$L$5:$L$100)+SUMPRODUCT((tirage2!$I$5:$K$100=résultats!$C87)*tirage2!$F$5:$F$100)</f>
        <v>0</v>
      </c>
      <c r="I87" s="32">
        <f t="shared" si="28"/>
        <v>0</v>
      </c>
      <c r="J87" s="55">
        <f>SUMPRODUCT((tirage3!$C$5:$E$100=résultats!$C87)*tirage3!$F$5:$F$100)+SUMPRODUCT((tirage3!$I$5:$K$100=résultats!$C87)*tirage3!$L$5:$L$100)</f>
        <v>0</v>
      </c>
      <c r="K87" s="56">
        <f>SUMPRODUCT((tirage3!$C$5:$E$100=résultats!$C87)*tirage3!$L$5:$L$100)+SUMPRODUCT((tirage3!$I$5:$K$100=résultats!$C87)*tirage3!$F$5:$F$100)</f>
        <v>0</v>
      </c>
      <c r="L87" s="32">
        <f t="shared" si="29"/>
        <v>0</v>
      </c>
      <c r="M87" s="55">
        <f>SUMPRODUCT((tirage4!$C$5:$E$100=résultats!$C87)*tirage4!$F$5:$F$100)+SUMPRODUCT((tirage4!$I$5:$K$100=résultats!$C87)*tirage4!$L$5:$L$100)</f>
        <v>0</v>
      </c>
      <c r="N87" s="56">
        <f>SUMPRODUCT((tirage4!$C$5:$E$100=résultats!$C87)*tirage4!$L$5:$L$100)+SUMPRODUCT((tirage4!$I$5:$K$100=résultats!$C87)*tirage4!$F$5:$F$100)</f>
        <v>0</v>
      </c>
      <c r="O87" s="32">
        <f t="shared" si="30"/>
        <v>0</v>
      </c>
      <c r="P87" s="11">
        <f t="shared" si="31"/>
        <v>0</v>
      </c>
      <c r="Q87" s="22">
        <f t="shared" si="32"/>
        <v>0</v>
      </c>
      <c r="R87" s="18">
        <f t="shared" si="33"/>
        <v>0</v>
      </c>
      <c r="S87" s="8">
        <f t="shared" si="34"/>
        <v>0</v>
      </c>
      <c r="V87" s="2">
        <f t="shared" si="35"/>
        <v>79</v>
      </c>
      <c r="W87" s="6" t="str">
        <f t="shared" si="22"/>
        <v/>
      </c>
      <c r="X87" s="7">
        <f t="shared" si="23"/>
        <v>0</v>
      </c>
      <c r="Y87" s="50">
        <f t="shared" si="24"/>
        <v>0</v>
      </c>
      <c r="Z87" s="46">
        <f t="shared" si="25"/>
        <v>0</v>
      </c>
      <c r="AA87" s="36">
        <f t="shared" si="26"/>
        <v>0</v>
      </c>
      <c r="AB87" s="35">
        <f t="shared" si="36"/>
        <v>0</v>
      </c>
      <c r="AC87" s="53" t="str">
        <f t="shared" si="37"/>
        <v/>
      </c>
      <c r="AE87" s="97">
        <v>79</v>
      </c>
      <c r="AF87" s="98" t="e">
        <f t="shared" si="38"/>
        <v>#N/A</v>
      </c>
    </row>
    <row r="88" spans="2:32">
      <c r="B88" s="2">
        <v>80</v>
      </c>
      <c r="C88" s="13" t="str">
        <f>IF(Equipes!C81="","",VLOOKUP(B88,Equipes,2,FALSE))</f>
        <v/>
      </c>
      <c r="D88" s="55">
        <f>SUMPRODUCT((tirage1!$C$5:$E$100=résultats!$C88)*tirage1!$F$5:$F$100)+SUMPRODUCT((tirage1!$I$5:$K$100=résultats!$C88)*tirage1!$L$5:$L$100)</f>
        <v>0</v>
      </c>
      <c r="E88" s="56">
        <f>SUMPRODUCT((tirage1!$C$5:$E$100=résultats!$C88)*tirage1!$L$5:$L$100)+SUMPRODUCT((tirage1!$I$5:$K$100=résultats!$C88)*tirage1!$F$5:$F$100)</f>
        <v>0</v>
      </c>
      <c r="F88" s="32">
        <f t="shared" si="27"/>
        <v>0</v>
      </c>
      <c r="G88" s="55">
        <f>SUMPRODUCT((tirage2!$C$5:$E$100=résultats!$C88)*tirage2!$F$5:$F$100)+SUMPRODUCT((tirage2!$I$5:$K$100=résultats!$C88)*tirage2!$L$5:$L$100)</f>
        <v>0</v>
      </c>
      <c r="H88" s="56">
        <f>SUMPRODUCT((tirage2!$C$5:$E$100=résultats!$C88)*tirage2!$L$5:$L$100)+SUMPRODUCT((tirage2!$I$5:$K$100=résultats!$C88)*tirage2!$F$5:$F$100)</f>
        <v>0</v>
      </c>
      <c r="I88" s="32">
        <f t="shared" si="28"/>
        <v>0</v>
      </c>
      <c r="J88" s="55">
        <f>SUMPRODUCT((tirage3!$C$5:$E$100=résultats!$C88)*tirage3!$F$5:$F$100)+SUMPRODUCT((tirage3!$I$5:$K$100=résultats!$C88)*tirage3!$L$5:$L$100)</f>
        <v>0</v>
      </c>
      <c r="K88" s="56">
        <f>SUMPRODUCT((tirage3!$C$5:$E$100=résultats!$C88)*tirage3!$L$5:$L$100)+SUMPRODUCT((tirage3!$I$5:$K$100=résultats!$C88)*tirage3!$F$5:$F$100)</f>
        <v>0</v>
      </c>
      <c r="L88" s="32">
        <f t="shared" si="29"/>
        <v>0</v>
      </c>
      <c r="M88" s="55">
        <f>SUMPRODUCT((tirage4!$C$5:$E$100=résultats!$C88)*tirage4!$F$5:$F$100)+SUMPRODUCT((tirage4!$I$5:$K$100=résultats!$C88)*tirage4!$L$5:$L$100)</f>
        <v>0</v>
      </c>
      <c r="N88" s="56">
        <f>SUMPRODUCT((tirage4!$C$5:$E$100=résultats!$C88)*tirage4!$L$5:$L$100)+SUMPRODUCT((tirage4!$I$5:$K$100=résultats!$C88)*tirage4!$F$5:$F$100)</f>
        <v>0</v>
      </c>
      <c r="O88" s="32">
        <f t="shared" si="30"/>
        <v>0</v>
      </c>
      <c r="P88" s="11">
        <f t="shared" si="31"/>
        <v>0</v>
      </c>
      <c r="Q88" s="22">
        <f t="shared" si="32"/>
        <v>0</v>
      </c>
      <c r="R88" s="18">
        <f t="shared" si="33"/>
        <v>0</v>
      </c>
      <c r="S88" s="8">
        <f t="shared" si="34"/>
        <v>0</v>
      </c>
      <c r="V88" s="2">
        <f t="shared" si="35"/>
        <v>80</v>
      </c>
      <c r="W88" s="6" t="str">
        <f t="shared" si="22"/>
        <v/>
      </c>
      <c r="X88" s="7">
        <f t="shared" si="23"/>
        <v>0</v>
      </c>
      <c r="Y88" s="50">
        <f t="shared" si="24"/>
        <v>0</v>
      </c>
      <c r="Z88" s="46">
        <f t="shared" si="25"/>
        <v>0</v>
      </c>
      <c r="AA88" s="36">
        <f t="shared" si="26"/>
        <v>0</v>
      </c>
      <c r="AB88" s="35">
        <f t="shared" si="36"/>
        <v>0</v>
      </c>
      <c r="AC88" s="53" t="str">
        <f t="shared" si="37"/>
        <v/>
      </c>
      <c r="AE88" s="97">
        <v>80</v>
      </c>
      <c r="AF88" s="98" t="e">
        <f t="shared" si="38"/>
        <v>#N/A</v>
      </c>
    </row>
    <row r="89" spans="2:32">
      <c r="B89" s="2">
        <v>81</v>
      </c>
      <c r="C89" s="13" t="str">
        <f>IF(Equipes!C82="","",VLOOKUP(B89,Equipes,2,FALSE))</f>
        <v/>
      </c>
      <c r="D89" s="55">
        <f>SUMPRODUCT((tirage1!$C$5:$E$100=résultats!$C89)*tirage1!$F$5:$F$100)+SUMPRODUCT((tirage1!$I$5:$K$100=résultats!$C89)*tirage1!$L$5:$L$100)</f>
        <v>0</v>
      </c>
      <c r="E89" s="56">
        <f>SUMPRODUCT((tirage1!$C$5:$E$100=résultats!$C89)*tirage1!$L$5:$L$100)+SUMPRODUCT((tirage1!$I$5:$K$100=résultats!$C89)*tirage1!$F$5:$F$100)</f>
        <v>0</v>
      </c>
      <c r="F89" s="32">
        <f t="shared" si="27"/>
        <v>0</v>
      </c>
      <c r="G89" s="55">
        <f>SUMPRODUCT((tirage2!$C$5:$E$100=résultats!$C89)*tirage2!$F$5:$F$100)+SUMPRODUCT((tirage2!$I$5:$K$100=résultats!$C89)*tirage2!$L$5:$L$100)</f>
        <v>0</v>
      </c>
      <c r="H89" s="56">
        <f>SUMPRODUCT((tirage2!$C$5:$E$100=résultats!$C89)*tirage2!$L$5:$L$100)+SUMPRODUCT((tirage2!$I$5:$K$100=résultats!$C89)*tirage2!$F$5:$F$100)</f>
        <v>0</v>
      </c>
      <c r="I89" s="32">
        <f t="shared" si="28"/>
        <v>0</v>
      </c>
      <c r="J89" s="55">
        <f>SUMPRODUCT((tirage3!$C$5:$E$100=résultats!$C89)*tirage3!$F$5:$F$100)+SUMPRODUCT((tirage3!$I$5:$K$100=résultats!$C89)*tirage3!$L$5:$L$100)</f>
        <v>0</v>
      </c>
      <c r="K89" s="56">
        <f>SUMPRODUCT((tirage3!$C$5:$E$100=résultats!$C89)*tirage3!$L$5:$L$100)+SUMPRODUCT((tirage3!$I$5:$K$100=résultats!$C89)*tirage3!$F$5:$F$100)</f>
        <v>0</v>
      </c>
      <c r="L89" s="32">
        <f t="shared" si="29"/>
        <v>0</v>
      </c>
      <c r="M89" s="55">
        <f>SUMPRODUCT((tirage4!$C$5:$E$100=résultats!$C89)*tirage4!$F$5:$F$100)+SUMPRODUCT((tirage4!$I$5:$K$100=résultats!$C89)*tirage4!$L$5:$L$100)</f>
        <v>0</v>
      </c>
      <c r="N89" s="56">
        <f>SUMPRODUCT((tirage4!$C$5:$E$100=résultats!$C89)*tirage4!$L$5:$L$100)+SUMPRODUCT((tirage4!$I$5:$K$100=résultats!$C89)*tirage4!$F$5:$F$100)</f>
        <v>0</v>
      </c>
      <c r="O89" s="32">
        <f t="shared" si="30"/>
        <v>0</v>
      </c>
      <c r="P89" s="11">
        <f t="shared" si="31"/>
        <v>0</v>
      </c>
      <c r="Q89" s="22">
        <f t="shared" si="32"/>
        <v>0</v>
      </c>
      <c r="R89" s="18">
        <f t="shared" si="33"/>
        <v>0</v>
      </c>
      <c r="S89" s="8">
        <f t="shared" si="34"/>
        <v>0</v>
      </c>
      <c r="V89" s="2">
        <f t="shared" si="35"/>
        <v>81</v>
      </c>
      <c r="W89" s="6" t="str">
        <f t="shared" si="22"/>
        <v/>
      </c>
      <c r="X89" s="7">
        <f t="shared" si="23"/>
        <v>0</v>
      </c>
      <c r="Y89" s="50">
        <f t="shared" si="24"/>
        <v>0</v>
      </c>
      <c r="Z89" s="46">
        <f t="shared" si="25"/>
        <v>0</v>
      </c>
      <c r="AA89" s="36">
        <f t="shared" si="26"/>
        <v>0</v>
      </c>
      <c r="AB89" s="35">
        <f t="shared" si="36"/>
        <v>0</v>
      </c>
      <c r="AC89" s="53" t="str">
        <f t="shared" si="37"/>
        <v/>
      </c>
      <c r="AE89" s="97">
        <v>81</v>
      </c>
      <c r="AF89" s="98" t="e">
        <f t="shared" si="38"/>
        <v>#N/A</v>
      </c>
    </row>
    <row r="90" spans="2:32">
      <c r="B90" s="2">
        <v>82</v>
      </c>
      <c r="C90" s="13" t="str">
        <f>IF(Equipes!C83="","",VLOOKUP(B90,Equipes,2,FALSE))</f>
        <v/>
      </c>
      <c r="D90" s="55">
        <f>SUMPRODUCT((tirage1!$C$5:$E$100=résultats!$C90)*tirage1!$F$5:$F$100)+SUMPRODUCT((tirage1!$I$5:$K$100=résultats!$C90)*tirage1!$L$5:$L$100)</f>
        <v>0</v>
      </c>
      <c r="E90" s="56">
        <f>SUMPRODUCT((tirage1!$C$5:$E$100=résultats!$C90)*tirage1!$L$5:$L$100)+SUMPRODUCT((tirage1!$I$5:$K$100=résultats!$C90)*tirage1!$F$5:$F$100)</f>
        <v>0</v>
      </c>
      <c r="F90" s="32">
        <f t="shared" si="27"/>
        <v>0</v>
      </c>
      <c r="G90" s="55">
        <f>SUMPRODUCT((tirage2!$C$5:$E$100=résultats!$C90)*tirage2!$F$5:$F$100)+SUMPRODUCT((tirage2!$I$5:$K$100=résultats!$C90)*tirage2!$L$5:$L$100)</f>
        <v>0</v>
      </c>
      <c r="H90" s="56">
        <f>SUMPRODUCT((tirage2!$C$5:$E$100=résultats!$C90)*tirage2!$L$5:$L$100)+SUMPRODUCT((tirage2!$I$5:$K$100=résultats!$C90)*tirage2!$F$5:$F$100)</f>
        <v>0</v>
      </c>
      <c r="I90" s="32">
        <f t="shared" si="28"/>
        <v>0</v>
      </c>
      <c r="J90" s="55">
        <f>SUMPRODUCT((tirage3!$C$5:$E$100=résultats!$C90)*tirage3!$F$5:$F$100)+SUMPRODUCT((tirage3!$I$5:$K$100=résultats!$C90)*tirage3!$L$5:$L$100)</f>
        <v>0</v>
      </c>
      <c r="K90" s="56">
        <f>SUMPRODUCT((tirage3!$C$5:$E$100=résultats!$C90)*tirage3!$L$5:$L$100)+SUMPRODUCT((tirage3!$I$5:$K$100=résultats!$C90)*tirage3!$F$5:$F$100)</f>
        <v>0</v>
      </c>
      <c r="L90" s="32">
        <f t="shared" si="29"/>
        <v>0</v>
      </c>
      <c r="M90" s="55">
        <f>SUMPRODUCT((tirage4!$C$5:$E$100=résultats!$C90)*tirage4!$F$5:$F$100)+SUMPRODUCT((tirage4!$I$5:$K$100=résultats!$C90)*tirage4!$L$5:$L$100)</f>
        <v>0</v>
      </c>
      <c r="N90" s="56">
        <f>SUMPRODUCT((tirage4!$C$5:$E$100=résultats!$C90)*tirage4!$L$5:$L$100)+SUMPRODUCT((tirage4!$I$5:$K$100=résultats!$C90)*tirage4!$F$5:$F$100)</f>
        <v>0</v>
      </c>
      <c r="O90" s="32">
        <f t="shared" si="30"/>
        <v>0</v>
      </c>
      <c r="P90" s="11">
        <f t="shared" si="31"/>
        <v>0</v>
      </c>
      <c r="Q90" s="22">
        <f t="shared" si="32"/>
        <v>0</v>
      </c>
      <c r="R90" s="18">
        <f t="shared" si="33"/>
        <v>0</v>
      </c>
      <c r="S90" s="8">
        <f t="shared" si="34"/>
        <v>0</v>
      </c>
      <c r="V90" s="2">
        <f t="shared" si="35"/>
        <v>82</v>
      </c>
      <c r="W90" s="6" t="str">
        <f t="shared" si="22"/>
        <v/>
      </c>
      <c r="X90" s="7">
        <f t="shared" si="23"/>
        <v>0</v>
      </c>
      <c r="Y90" s="50">
        <f t="shared" si="24"/>
        <v>0</v>
      </c>
      <c r="Z90" s="46">
        <f t="shared" si="25"/>
        <v>0</v>
      </c>
      <c r="AA90" s="36">
        <f t="shared" si="26"/>
        <v>0</v>
      </c>
      <c r="AB90" s="35">
        <f t="shared" si="36"/>
        <v>0</v>
      </c>
      <c r="AC90" s="53" t="str">
        <f t="shared" si="37"/>
        <v/>
      </c>
      <c r="AE90" s="97">
        <v>82</v>
      </c>
      <c r="AF90" s="98" t="e">
        <f t="shared" si="38"/>
        <v>#N/A</v>
      </c>
    </row>
    <row r="91" spans="2:32">
      <c r="B91" s="2">
        <v>83</v>
      </c>
      <c r="C91" s="13" t="str">
        <f>IF(Equipes!C84="","",VLOOKUP(B91,Equipes,2,FALSE))</f>
        <v/>
      </c>
      <c r="D91" s="55">
        <f>SUMPRODUCT((tirage1!$C$5:$E$100=résultats!$C91)*tirage1!$F$5:$F$100)+SUMPRODUCT((tirage1!$I$5:$K$100=résultats!$C91)*tirage1!$L$5:$L$100)</f>
        <v>0</v>
      </c>
      <c r="E91" s="56">
        <f>SUMPRODUCT((tirage1!$C$5:$E$100=résultats!$C91)*tirage1!$L$5:$L$100)+SUMPRODUCT((tirage1!$I$5:$K$100=résultats!$C91)*tirage1!$F$5:$F$100)</f>
        <v>0</v>
      </c>
      <c r="F91" s="32">
        <f t="shared" si="27"/>
        <v>0</v>
      </c>
      <c r="G91" s="55">
        <f>SUMPRODUCT((tirage2!$C$5:$E$100=résultats!$C91)*tirage2!$F$5:$F$100)+SUMPRODUCT((tirage2!$I$5:$K$100=résultats!$C91)*tirage2!$L$5:$L$100)</f>
        <v>0</v>
      </c>
      <c r="H91" s="56">
        <f>SUMPRODUCT((tirage2!$C$5:$E$100=résultats!$C91)*tirage2!$L$5:$L$100)+SUMPRODUCT((tirage2!$I$5:$K$100=résultats!$C91)*tirage2!$F$5:$F$100)</f>
        <v>0</v>
      </c>
      <c r="I91" s="32">
        <f t="shared" si="28"/>
        <v>0</v>
      </c>
      <c r="J91" s="55">
        <f>SUMPRODUCT((tirage3!$C$5:$E$100=résultats!$C91)*tirage3!$F$5:$F$100)+SUMPRODUCT((tirage3!$I$5:$K$100=résultats!$C91)*tirage3!$L$5:$L$100)</f>
        <v>0</v>
      </c>
      <c r="K91" s="56">
        <f>SUMPRODUCT((tirage3!$C$5:$E$100=résultats!$C91)*tirage3!$L$5:$L$100)+SUMPRODUCT((tirage3!$I$5:$K$100=résultats!$C91)*tirage3!$F$5:$F$100)</f>
        <v>0</v>
      </c>
      <c r="L91" s="32">
        <f t="shared" si="29"/>
        <v>0</v>
      </c>
      <c r="M91" s="55">
        <f>SUMPRODUCT((tirage4!$C$5:$E$100=résultats!$C91)*tirage4!$F$5:$F$100)+SUMPRODUCT((tirage4!$I$5:$K$100=résultats!$C91)*tirage4!$L$5:$L$100)</f>
        <v>0</v>
      </c>
      <c r="N91" s="56">
        <f>SUMPRODUCT((tirage4!$C$5:$E$100=résultats!$C91)*tirage4!$L$5:$L$100)+SUMPRODUCT((tirage4!$I$5:$K$100=résultats!$C91)*tirage4!$F$5:$F$100)</f>
        <v>0</v>
      </c>
      <c r="O91" s="32">
        <f t="shared" si="30"/>
        <v>0</v>
      </c>
      <c r="P91" s="11">
        <f t="shared" si="31"/>
        <v>0</v>
      </c>
      <c r="Q91" s="22">
        <f t="shared" si="32"/>
        <v>0</v>
      </c>
      <c r="R91" s="18">
        <f t="shared" si="33"/>
        <v>0</v>
      </c>
      <c r="S91" s="8">
        <f t="shared" si="34"/>
        <v>0</v>
      </c>
      <c r="V91" s="2">
        <f t="shared" si="35"/>
        <v>83</v>
      </c>
      <c r="W91" s="6" t="str">
        <f t="shared" si="22"/>
        <v/>
      </c>
      <c r="X91" s="7">
        <f t="shared" si="23"/>
        <v>0</v>
      </c>
      <c r="Y91" s="50">
        <f t="shared" si="24"/>
        <v>0</v>
      </c>
      <c r="Z91" s="46">
        <f t="shared" si="25"/>
        <v>0</v>
      </c>
      <c r="AA91" s="36">
        <f t="shared" si="26"/>
        <v>0</v>
      </c>
      <c r="AB91" s="35">
        <f t="shared" si="36"/>
        <v>0</v>
      </c>
      <c r="AC91" s="53" t="str">
        <f t="shared" si="37"/>
        <v/>
      </c>
      <c r="AE91" s="97">
        <v>83</v>
      </c>
      <c r="AF91" s="98" t="e">
        <f t="shared" si="38"/>
        <v>#N/A</v>
      </c>
    </row>
    <row r="92" spans="2:32">
      <c r="B92" s="2">
        <v>84</v>
      </c>
      <c r="C92" s="13" t="str">
        <f>IF(Equipes!C85="","",VLOOKUP(B92,Equipes,2,FALSE))</f>
        <v/>
      </c>
      <c r="D92" s="55">
        <f>SUMPRODUCT((tirage1!$C$5:$E$100=résultats!$C92)*tirage1!$F$5:$F$100)+SUMPRODUCT((tirage1!$I$5:$K$100=résultats!$C92)*tirage1!$L$5:$L$100)</f>
        <v>0</v>
      </c>
      <c r="E92" s="56">
        <f>SUMPRODUCT((tirage1!$C$5:$E$100=résultats!$C92)*tirage1!$L$5:$L$100)+SUMPRODUCT((tirage1!$I$5:$K$100=résultats!$C92)*tirage1!$F$5:$F$100)</f>
        <v>0</v>
      </c>
      <c r="F92" s="32">
        <f t="shared" si="27"/>
        <v>0</v>
      </c>
      <c r="G92" s="55">
        <f>SUMPRODUCT((tirage2!$C$5:$E$100=résultats!$C92)*tirage2!$F$5:$F$100)+SUMPRODUCT((tirage2!$I$5:$K$100=résultats!$C92)*tirage2!$L$5:$L$100)</f>
        <v>0</v>
      </c>
      <c r="H92" s="56">
        <f>SUMPRODUCT((tirage2!$C$5:$E$100=résultats!$C92)*tirage2!$L$5:$L$100)+SUMPRODUCT((tirage2!$I$5:$K$100=résultats!$C92)*tirage2!$F$5:$F$100)</f>
        <v>0</v>
      </c>
      <c r="I92" s="32">
        <f t="shared" si="28"/>
        <v>0</v>
      </c>
      <c r="J92" s="55">
        <f>SUMPRODUCT((tirage3!$C$5:$E$100=résultats!$C92)*tirage3!$F$5:$F$100)+SUMPRODUCT((tirage3!$I$5:$K$100=résultats!$C92)*tirage3!$L$5:$L$100)</f>
        <v>0</v>
      </c>
      <c r="K92" s="56">
        <f>SUMPRODUCT((tirage3!$C$5:$E$100=résultats!$C92)*tirage3!$L$5:$L$100)+SUMPRODUCT((tirage3!$I$5:$K$100=résultats!$C92)*tirage3!$F$5:$F$100)</f>
        <v>0</v>
      </c>
      <c r="L92" s="32">
        <f t="shared" si="29"/>
        <v>0</v>
      </c>
      <c r="M92" s="55">
        <f>SUMPRODUCT((tirage4!$C$5:$E$100=résultats!$C92)*tirage4!$F$5:$F$100)+SUMPRODUCT((tirage4!$I$5:$K$100=résultats!$C92)*tirage4!$L$5:$L$100)</f>
        <v>0</v>
      </c>
      <c r="N92" s="56">
        <f>SUMPRODUCT((tirage4!$C$5:$E$100=résultats!$C92)*tirage4!$L$5:$L$100)+SUMPRODUCT((tirage4!$I$5:$K$100=résultats!$C92)*tirage4!$F$5:$F$100)</f>
        <v>0</v>
      </c>
      <c r="O92" s="32">
        <f t="shared" si="30"/>
        <v>0</v>
      </c>
      <c r="P92" s="11">
        <f t="shared" si="31"/>
        <v>0</v>
      </c>
      <c r="Q92" s="22">
        <f t="shared" si="32"/>
        <v>0</v>
      </c>
      <c r="R92" s="18">
        <f t="shared" si="33"/>
        <v>0</v>
      </c>
      <c r="S92" s="8">
        <f t="shared" si="34"/>
        <v>0</v>
      </c>
      <c r="V92" s="2">
        <f t="shared" si="35"/>
        <v>84</v>
      </c>
      <c r="W92" s="6" t="str">
        <f t="shared" si="22"/>
        <v/>
      </c>
      <c r="X92" s="7">
        <f t="shared" si="23"/>
        <v>0</v>
      </c>
      <c r="Y92" s="50">
        <f t="shared" si="24"/>
        <v>0</v>
      </c>
      <c r="Z92" s="46">
        <f t="shared" si="25"/>
        <v>0</v>
      </c>
      <c r="AA92" s="36">
        <f t="shared" si="26"/>
        <v>0</v>
      </c>
      <c r="AB92" s="35">
        <f t="shared" si="36"/>
        <v>0</v>
      </c>
      <c r="AC92" s="53" t="str">
        <f t="shared" si="37"/>
        <v/>
      </c>
      <c r="AE92" s="97">
        <v>84</v>
      </c>
      <c r="AF92" s="98" t="e">
        <f t="shared" si="38"/>
        <v>#N/A</v>
      </c>
    </row>
    <row r="93" spans="2:32">
      <c r="B93" s="2">
        <v>85</v>
      </c>
      <c r="C93" s="13" t="str">
        <f>IF(Equipes!C86="","",VLOOKUP(B93,Equipes,2,FALSE))</f>
        <v/>
      </c>
      <c r="D93" s="55">
        <f>SUMPRODUCT((tirage1!$C$5:$E$100=résultats!$C93)*tirage1!$F$5:$F$100)+SUMPRODUCT((tirage1!$I$5:$K$100=résultats!$C93)*tirage1!$L$5:$L$100)</f>
        <v>0</v>
      </c>
      <c r="E93" s="56">
        <f>SUMPRODUCT((tirage1!$C$5:$E$100=résultats!$C93)*tirage1!$L$5:$L$100)+SUMPRODUCT((tirage1!$I$5:$K$100=résultats!$C93)*tirage1!$F$5:$F$100)</f>
        <v>0</v>
      </c>
      <c r="F93" s="32">
        <f t="shared" si="27"/>
        <v>0</v>
      </c>
      <c r="G93" s="55">
        <f>SUMPRODUCT((tirage2!$C$5:$E$100=résultats!$C93)*tirage2!$F$5:$F$100)+SUMPRODUCT((tirage2!$I$5:$K$100=résultats!$C93)*tirage2!$L$5:$L$100)</f>
        <v>0</v>
      </c>
      <c r="H93" s="56">
        <f>SUMPRODUCT((tirage2!$C$5:$E$100=résultats!$C93)*tirage2!$L$5:$L$100)+SUMPRODUCT((tirage2!$I$5:$K$100=résultats!$C93)*tirage2!$F$5:$F$100)</f>
        <v>0</v>
      </c>
      <c r="I93" s="32">
        <f t="shared" si="28"/>
        <v>0</v>
      </c>
      <c r="J93" s="55">
        <f>SUMPRODUCT((tirage3!$C$5:$E$100=résultats!$C93)*tirage3!$F$5:$F$100)+SUMPRODUCT((tirage3!$I$5:$K$100=résultats!$C93)*tirage3!$L$5:$L$100)</f>
        <v>0</v>
      </c>
      <c r="K93" s="56">
        <f>SUMPRODUCT((tirage3!$C$5:$E$100=résultats!$C93)*tirage3!$L$5:$L$100)+SUMPRODUCT((tirage3!$I$5:$K$100=résultats!$C93)*tirage3!$F$5:$F$100)</f>
        <v>0</v>
      </c>
      <c r="L93" s="32">
        <f t="shared" si="29"/>
        <v>0</v>
      </c>
      <c r="M93" s="55">
        <f>SUMPRODUCT((tirage4!$C$5:$E$100=résultats!$C93)*tirage4!$F$5:$F$100)+SUMPRODUCT((tirage4!$I$5:$K$100=résultats!$C93)*tirage4!$L$5:$L$100)</f>
        <v>0</v>
      </c>
      <c r="N93" s="56">
        <f>SUMPRODUCT((tirage4!$C$5:$E$100=résultats!$C93)*tirage4!$L$5:$L$100)+SUMPRODUCT((tirage4!$I$5:$K$100=résultats!$C93)*tirage4!$F$5:$F$100)</f>
        <v>0</v>
      </c>
      <c r="O93" s="32">
        <f t="shared" si="30"/>
        <v>0</v>
      </c>
      <c r="P93" s="11">
        <f t="shared" si="31"/>
        <v>0</v>
      </c>
      <c r="Q93" s="22">
        <f t="shared" si="32"/>
        <v>0</v>
      </c>
      <c r="R93" s="18">
        <f t="shared" si="33"/>
        <v>0</v>
      </c>
      <c r="S93" s="8">
        <f t="shared" si="34"/>
        <v>0</v>
      </c>
      <c r="V93" s="2">
        <f t="shared" si="35"/>
        <v>85</v>
      </c>
      <c r="W93" s="6" t="str">
        <f t="shared" si="22"/>
        <v/>
      </c>
      <c r="X93" s="7">
        <f t="shared" si="23"/>
        <v>0</v>
      </c>
      <c r="Y93" s="50">
        <f t="shared" si="24"/>
        <v>0</v>
      </c>
      <c r="Z93" s="46">
        <f t="shared" si="25"/>
        <v>0</v>
      </c>
      <c r="AA93" s="36">
        <f t="shared" si="26"/>
        <v>0</v>
      </c>
      <c r="AB93" s="35">
        <f t="shared" si="36"/>
        <v>0</v>
      </c>
      <c r="AC93" s="53" t="str">
        <f t="shared" si="37"/>
        <v/>
      </c>
      <c r="AE93" s="97">
        <v>85</v>
      </c>
      <c r="AF93" s="98" t="e">
        <f t="shared" si="38"/>
        <v>#N/A</v>
      </c>
    </row>
    <row r="94" spans="2:32">
      <c r="B94" s="2">
        <v>86</v>
      </c>
      <c r="C94" s="13" t="str">
        <f>IF(Equipes!C87="","",VLOOKUP(B94,Equipes,2,FALSE))</f>
        <v/>
      </c>
      <c r="D94" s="55">
        <f>SUMPRODUCT((tirage1!$C$5:$E$100=résultats!$C94)*tirage1!$F$5:$F$100)+SUMPRODUCT((tirage1!$I$5:$K$100=résultats!$C94)*tirage1!$L$5:$L$100)</f>
        <v>0</v>
      </c>
      <c r="E94" s="56">
        <f>SUMPRODUCT((tirage1!$C$5:$E$100=résultats!$C94)*tirage1!$L$5:$L$100)+SUMPRODUCT((tirage1!$I$5:$K$100=résultats!$C94)*tirage1!$F$5:$F$100)</f>
        <v>0</v>
      </c>
      <c r="F94" s="32">
        <f t="shared" si="27"/>
        <v>0</v>
      </c>
      <c r="G94" s="55">
        <f>SUMPRODUCT((tirage2!$C$5:$E$100=résultats!$C94)*tirage2!$F$5:$F$100)+SUMPRODUCT((tirage2!$I$5:$K$100=résultats!$C94)*tirage2!$L$5:$L$100)</f>
        <v>0</v>
      </c>
      <c r="H94" s="56">
        <f>SUMPRODUCT((tirage2!$C$5:$E$100=résultats!$C94)*tirage2!$L$5:$L$100)+SUMPRODUCT((tirage2!$I$5:$K$100=résultats!$C94)*tirage2!$F$5:$F$100)</f>
        <v>0</v>
      </c>
      <c r="I94" s="32">
        <f t="shared" si="28"/>
        <v>0</v>
      </c>
      <c r="J94" s="55">
        <f>SUMPRODUCT((tirage3!$C$5:$E$100=résultats!$C94)*tirage3!$F$5:$F$100)+SUMPRODUCT((tirage3!$I$5:$K$100=résultats!$C94)*tirage3!$L$5:$L$100)</f>
        <v>0</v>
      </c>
      <c r="K94" s="56">
        <f>SUMPRODUCT((tirage3!$C$5:$E$100=résultats!$C94)*tirage3!$L$5:$L$100)+SUMPRODUCT((tirage3!$I$5:$K$100=résultats!$C94)*tirage3!$F$5:$F$100)</f>
        <v>0</v>
      </c>
      <c r="L94" s="32">
        <f t="shared" si="29"/>
        <v>0</v>
      </c>
      <c r="M94" s="55">
        <f>SUMPRODUCT((tirage4!$C$5:$E$100=résultats!$C94)*tirage4!$F$5:$F$100)+SUMPRODUCT((tirage4!$I$5:$K$100=résultats!$C94)*tirage4!$L$5:$L$100)</f>
        <v>0</v>
      </c>
      <c r="N94" s="56">
        <f>SUMPRODUCT((tirage4!$C$5:$E$100=résultats!$C94)*tirage4!$L$5:$L$100)+SUMPRODUCT((tirage4!$I$5:$K$100=résultats!$C94)*tirage4!$F$5:$F$100)</f>
        <v>0</v>
      </c>
      <c r="O94" s="32">
        <f t="shared" si="30"/>
        <v>0</v>
      </c>
      <c r="P94" s="11">
        <f t="shared" si="31"/>
        <v>0</v>
      </c>
      <c r="Q94" s="22">
        <f t="shared" si="32"/>
        <v>0</v>
      </c>
      <c r="R94" s="18">
        <f t="shared" si="33"/>
        <v>0</v>
      </c>
      <c r="S94" s="8">
        <f t="shared" si="34"/>
        <v>0</v>
      </c>
      <c r="V94" s="2">
        <f t="shared" si="35"/>
        <v>86</v>
      </c>
      <c r="W94" s="6" t="str">
        <f t="shared" si="22"/>
        <v/>
      </c>
      <c r="X94" s="7">
        <f t="shared" si="23"/>
        <v>0</v>
      </c>
      <c r="Y94" s="50">
        <f t="shared" si="24"/>
        <v>0</v>
      </c>
      <c r="Z94" s="46">
        <f t="shared" si="25"/>
        <v>0</v>
      </c>
      <c r="AA94" s="36">
        <f t="shared" si="26"/>
        <v>0</v>
      </c>
      <c r="AB94" s="35">
        <f t="shared" si="36"/>
        <v>0</v>
      </c>
      <c r="AC94" s="53" t="str">
        <f t="shared" si="37"/>
        <v/>
      </c>
      <c r="AE94" s="97">
        <v>86</v>
      </c>
      <c r="AF94" s="98" t="e">
        <f t="shared" si="38"/>
        <v>#N/A</v>
      </c>
    </row>
    <row r="95" spans="2:32">
      <c r="B95" s="2">
        <v>87</v>
      </c>
      <c r="C95" s="13" t="str">
        <f>IF(Equipes!C88="","",VLOOKUP(B95,Equipes,2,FALSE))</f>
        <v/>
      </c>
      <c r="D95" s="55">
        <f>SUMPRODUCT((tirage1!$C$5:$E$100=résultats!$C95)*tirage1!$F$5:$F$100)+SUMPRODUCT((tirage1!$I$5:$K$100=résultats!$C95)*tirage1!$L$5:$L$100)</f>
        <v>0</v>
      </c>
      <c r="E95" s="56">
        <f>SUMPRODUCT((tirage1!$C$5:$E$100=résultats!$C95)*tirage1!$L$5:$L$100)+SUMPRODUCT((tirage1!$I$5:$K$100=résultats!$C95)*tirage1!$F$5:$F$100)</f>
        <v>0</v>
      </c>
      <c r="F95" s="32">
        <f t="shared" si="27"/>
        <v>0</v>
      </c>
      <c r="G95" s="55">
        <f>SUMPRODUCT((tirage2!$C$5:$E$100=résultats!$C95)*tirage2!$F$5:$F$100)+SUMPRODUCT((tirage2!$I$5:$K$100=résultats!$C95)*tirage2!$L$5:$L$100)</f>
        <v>0</v>
      </c>
      <c r="H95" s="56">
        <f>SUMPRODUCT((tirage2!$C$5:$E$100=résultats!$C95)*tirage2!$L$5:$L$100)+SUMPRODUCT((tirage2!$I$5:$K$100=résultats!$C95)*tirage2!$F$5:$F$100)</f>
        <v>0</v>
      </c>
      <c r="I95" s="32">
        <f t="shared" si="28"/>
        <v>0</v>
      </c>
      <c r="J95" s="55">
        <f>SUMPRODUCT((tirage3!$C$5:$E$100=résultats!$C95)*tirage3!$F$5:$F$100)+SUMPRODUCT((tirage3!$I$5:$K$100=résultats!$C95)*tirage3!$L$5:$L$100)</f>
        <v>0</v>
      </c>
      <c r="K95" s="56">
        <f>SUMPRODUCT((tirage3!$C$5:$E$100=résultats!$C95)*tirage3!$L$5:$L$100)+SUMPRODUCT((tirage3!$I$5:$K$100=résultats!$C95)*tirage3!$F$5:$F$100)</f>
        <v>0</v>
      </c>
      <c r="L95" s="32">
        <f t="shared" si="29"/>
        <v>0</v>
      </c>
      <c r="M95" s="55">
        <f>SUMPRODUCT((tirage4!$C$5:$E$100=résultats!$C95)*tirage4!$F$5:$F$100)+SUMPRODUCT((tirage4!$I$5:$K$100=résultats!$C95)*tirage4!$L$5:$L$100)</f>
        <v>0</v>
      </c>
      <c r="N95" s="56">
        <f>SUMPRODUCT((tirage4!$C$5:$E$100=résultats!$C95)*tirage4!$L$5:$L$100)+SUMPRODUCT((tirage4!$I$5:$K$100=résultats!$C95)*tirage4!$F$5:$F$100)</f>
        <v>0</v>
      </c>
      <c r="O95" s="32">
        <f t="shared" si="30"/>
        <v>0</v>
      </c>
      <c r="P95" s="11">
        <f t="shared" si="31"/>
        <v>0</v>
      </c>
      <c r="Q95" s="22">
        <f t="shared" si="32"/>
        <v>0</v>
      </c>
      <c r="R95" s="18">
        <f t="shared" si="33"/>
        <v>0</v>
      </c>
      <c r="S95" s="8">
        <f t="shared" si="34"/>
        <v>0</v>
      </c>
      <c r="V95" s="2">
        <f t="shared" si="35"/>
        <v>87</v>
      </c>
      <c r="W95" s="6" t="str">
        <f t="shared" si="22"/>
        <v/>
      </c>
      <c r="X95" s="7">
        <f t="shared" si="23"/>
        <v>0</v>
      </c>
      <c r="Y95" s="50">
        <f t="shared" si="24"/>
        <v>0</v>
      </c>
      <c r="Z95" s="46">
        <f t="shared" si="25"/>
        <v>0</v>
      </c>
      <c r="AA95" s="36">
        <f t="shared" si="26"/>
        <v>0</v>
      </c>
      <c r="AB95" s="35">
        <f t="shared" si="36"/>
        <v>0</v>
      </c>
      <c r="AC95" s="53" t="str">
        <f t="shared" si="37"/>
        <v/>
      </c>
      <c r="AE95" s="97">
        <v>87</v>
      </c>
      <c r="AF95" s="98" t="e">
        <f t="shared" si="38"/>
        <v>#N/A</v>
      </c>
    </row>
    <row r="96" spans="2:32">
      <c r="B96" s="2">
        <v>88</v>
      </c>
      <c r="C96" s="13" t="str">
        <f>IF(Equipes!C89="","",VLOOKUP(B96,Equipes,2,FALSE))</f>
        <v/>
      </c>
      <c r="D96" s="55">
        <f>SUMPRODUCT((tirage1!$C$5:$E$100=résultats!$C96)*tirage1!$F$5:$F$100)+SUMPRODUCT((tirage1!$I$5:$K$100=résultats!$C96)*tirage1!$L$5:$L$100)</f>
        <v>0</v>
      </c>
      <c r="E96" s="56">
        <f>SUMPRODUCT((tirage1!$C$5:$E$100=résultats!$C96)*tirage1!$L$5:$L$100)+SUMPRODUCT((tirage1!$I$5:$K$100=résultats!$C96)*tirage1!$F$5:$F$100)</f>
        <v>0</v>
      </c>
      <c r="F96" s="32">
        <f t="shared" si="27"/>
        <v>0</v>
      </c>
      <c r="G96" s="55">
        <f>SUMPRODUCT((tirage2!$C$5:$E$100=résultats!$C96)*tirage2!$F$5:$F$100)+SUMPRODUCT((tirage2!$I$5:$K$100=résultats!$C96)*tirage2!$L$5:$L$100)</f>
        <v>0</v>
      </c>
      <c r="H96" s="56">
        <f>SUMPRODUCT((tirage2!$C$5:$E$100=résultats!$C96)*tirage2!$L$5:$L$100)+SUMPRODUCT((tirage2!$I$5:$K$100=résultats!$C96)*tirage2!$F$5:$F$100)</f>
        <v>0</v>
      </c>
      <c r="I96" s="32">
        <f t="shared" si="28"/>
        <v>0</v>
      </c>
      <c r="J96" s="55">
        <f>SUMPRODUCT((tirage3!$C$5:$E$100=résultats!$C96)*tirage3!$F$5:$F$100)+SUMPRODUCT((tirage3!$I$5:$K$100=résultats!$C96)*tirage3!$L$5:$L$100)</f>
        <v>0</v>
      </c>
      <c r="K96" s="56">
        <f>SUMPRODUCT((tirage3!$C$5:$E$100=résultats!$C96)*tirage3!$L$5:$L$100)+SUMPRODUCT((tirage3!$I$5:$K$100=résultats!$C96)*tirage3!$F$5:$F$100)</f>
        <v>0</v>
      </c>
      <c r="L96" s="32">
        <f t="shared" si="29"/>
        <v>0</v>
      </c>
      <c r="M96" s="55">
        <f>SUMPRODUCT((tirage4!$C$5:$E$100=résultats!$C96)*tirage4!$F$5:$F$100)+SUMPRODUCT((tirage4!$I$5:$K$100=résultats!$C96)*tirage4!$L$5:$L$100)</f>
        <v>0</v>
      </c>
      <c r="N96" s="56">
        <f>SUMPRODUCT((tirage4!$C$5:$E$100=résultats!$C96)*tirage4!$L$5:$L$100)+SUMPRODUCT((tirage4!$I$5:$K$100=résultats!$C96)*tirage4!$F$5:$F$100)</f>
        <v>0</v>
      </c>
      <c r="O96" s="32">
        <f t="shared" si="30"/>
        <v>0</v>
      </c>
      <c r="P96" s="11">
        <f t="shared" si="31"/>
        <v>0</v>
      </c>
      <c r="Q96" s="22">
        <f t="shared" si="32"/>
        <v>0</v>
      </c>
      <c r="R96" s="18">
        <f t="shared" si="33"/>
        <v>0</v>
      </c>
      <c r="S96" s="8">
        <f t="shared" si="34"/>
        <v>0</v>
      </c>
      <c r="V96" s="2">
        <f t="shared" si="35"/>
        <v>88</v>
      </c>
      <c r="W96" s="6" t="str">
        <f t="shared" si="22"/>
        <v/>
      </c>
      <c r="X96" s="7">
        <f t="shared" si="23"/>
        <v>0</v>
      </c>
      <c r="Y96" s="50">
        <f t="shared" si="24"/>
        <v>0</v>
      </c>
      <c r="Z96" s="46">
        <f t="shared" si="25"/>
        <v>0</v>
      </c>
      <c r="AA96" s="36">
        <f t="shared" si="26"/>
        <v>0</v>
      </c>
      <c r="AB96" s="35">
        <f t="shared" si="36"/>
        <v>0</v>
      </c>
      <c r="AC96" s="53" t="str">
        <f t="shared" si="37"/>
        <v/>
      </c>
      <c r="AE96" s="97">
        <v>88</v>
      </c>
      <c r="AF96" s="98" t="e">
        <f t="shared" si="38"/>
        <v>#N/A</v>
      </c>
    </row>
    <row r="97" spans="2:32">
      <c r="B97" s="2">
        <v>89</v>
      </c>
      <c r="C97" s="13" t="str">
        <f>IF(Equipes!C90="","",VLOOKUP(B97,Equipes,2,FALSE))</f>
        <v/>
      </c>
      <c r="D97" s="55">
        <f>SUMPRODUCT((tirage1!$C$5:$E$100=résultats!$C97)*tirage1!$F$5:$F$100)+SUMPRODUCT((tirage1!$I$5:$K$100=résultats!$C97)*tirage1!$L$5:$L$100)</f>
        <v>0</v>
      </c>
      <c r="E97" s="56">
        <f>SUMPRODUCT((tirage1!$C$5:$E$100=résultats!$C97)*tirage1!$L$5:$L$100)+SUMPRODUCT((tirage1!$I$5:$K$100=résultats!$C97)*tirage1!$F$5:$F$100)</f>
        <v>0</v>
      </c>
      <c r="F97" s="32">
        <f t="shared" si="27"/>
        <v>0</v>
      </c>
      <c r="G97" s="55">
        <f>SUMPRODUCT((tirage2!$C$5:$E$100=résultats!$C97)*tirage2!$F$5:$F$100)+SUMPRODUCT((tirage2!$I$5:$K$100=résultats!$C97)*tirage2!$L$5:$L$100)</f>
        <v>0</v>
      </c>
      <c r="H97" s="56">
        <f>SUMPRODUCT((tirage2!$C$5:$E$100=résultats!$C97)*tirage2!$L$5:$L$100)+SUMPRODUCT((tirage2!$I$5:$K$100=résultats!$C97)*tirage2!$F$5:$F$100)</f>
        <v>0</v>
      </c>
      <c r="I97" s="32">
        <f t="shared" si="28"/>
        <v>0</v>
      </c>
      <c r="J97" s="55">
        <f>SUMPRODUCT((tirage3!$C$5:$E$100=résultats!$C97)*tirage3!$F$5:$F$100)+SUMPRODUCT((tirage3!$I$5:$K$100=résultats!$C97)*tirage3!$L$5:$L$100)</f>
        <v>0</v>
      </c>
      <c r="K97" s="56">
        <f>SUMPRODUCT((tirage3!$C$5:$E$100=résultats!$C97)*tirage3!$L$5:$L$100)+SUMPRODUCT((tirage3!$I$5:$K$100=résultats!$C97)*tirage3!$F$5:$F$100)</f>
        <v>0</v>
      </c>
      <c r="L97" s="32">
        <f t="shared" si="29"/>
        <v>0</v>
      </c>
      <c r="M97" s="55">
        <f>SUMPRODUCT((tirage4!$C$5:$E$100=résultats!$C97)*tirage4!$F$5:$F$100)+SUMPRODUCT((tirage4!$I$5:$K$100=résultats!$C97)*tirage4!$L$5:$L$100)</f>
        <v>0</v>
      </c>
      <c r="N97" s="56">
        <f>SUMPRODUCT((tirage4!$C$5:$E$100=résultats!$C97)*tirage4!$L$5:$L$100)+SUMPRODUCT((tirage4!$I$5:$K$100=résultats!$C97)*tirage4!$F$5:$F$100)</f>
        <v>0</v>
      </c>
      <c r="O97" s="32">
        <f t="shared" si="30"/>
        <v>0</v>
      </c>
      <c r="P97" s="11">
        <f t="shared" si="31"/>
        <v>0</v>
      </c>
      <c r="Q97" s="22">
        <f t="shared" si="32"/>
        <v>0</v>
      </c>
      <c r="R97" s="18">
        <f t="shared" si="33"/>
        <v>0</v>
      </c>
      <c r="S97" s="8">
        <f t="shared" si="34"/>
        <v>0</v>
      </c>
      <c r="V97" s="2">
        <f t="shared" si="35"/>
        <v>89</v>
      </c>
      <c r="W97" s="6" t="str">
        <f t="shared" si="22"/>
        <v/>
      </c>
      <c r="X97" s="7">
        <f t="shared" si="23"/>
        <v>0</v>
      </c>
      <c r="Y97" s="50">
        <f t="shared" si="24"/>
        <v>0</v>
      </c>
      <c r="Z97" s="46">
        <f t="shared" si="25"/>
        <v>0</v>
      </c>
      <c r="AA97" s="36">
        <f t="shared" si="26"/>
        <v>0</v>
      </c>
      <c r="AB97" s="35">
        <f t="shared" si="36"/>
        <v>0</v>
      </c>
      <c r="AC97" s="53" t="str">
        <f t="shared" si="37"/>
        <v/>
      </c>
      <c r="AE97" s="97">
        <v>89</v>
      </c>
      <c r="AF97" s="98" t="e">
        <f t="shared" si="38"/>
        <v>#N/A</v>
      </c>
    </row>
    <row r="98" spans="2:32">
      <c r="B98" s="2">
        <v>90</v>
      </c>
      <c r="C98" s="13" t="str">
        <f>IF(Equipes!C91="","",VLOOKUP(B98,Equipes,2,FALSE))</f>
        <v/>
      </c>
      <c r="D98" s="55">
        <f>SUMPRODUCT((tirage1!$C$5:$E$100=résultats!$C98)*tirage1!$F$5:$F$100)+SUMPRODUCT((tirage1!$I$5:$K$100=résultats!$C98)*tirage1!$L$5:$L$100)</f>
        <v>0</v>
      </c>
      <c r="E98" s="56">
        <f>SUMPRODUCT((tirage1!$C$5:$E$100=résultats!$C98)*tirage1!$L$5:$L$100)+SUMPRODUCT((tirage1!$I$5:$K$100=résultats!$C98)*tirage1!$F$5:$F$100)</f>
        <v>0</v>
      </c>
      <c r="F98" s="32">
        <f t="shared" si="27"/>
        <v>0</v>
      </c>
      <c r="G98" s="55">
        <f>SUMPRODUCT((tirage2!$C$5:$E$100=résultats!$C98)*tirage2!$F$5:$F$100)+SUMPRODUCT((tirage2!$I$5:$K$100=résultats!$C98)*tirage2!$L$5:$L$100)</f>
        <v>0</v>
      </c>
      <c r="H98" s="56">
        <f>SUMPRODUCT((tirage2!$C$5:$E$100=résultats!$C98)*tirage2!$L$5:$L$100)+SUMPRODUCT((tirage2!$I$5:$K$100=résultats!$C98)*tirage2!$F$5:$F$100)</f>
        <v>0</v>
      </c>
      <c r="I98" s="32">
        <f t="shared" si="28"/>
        <v>0</v>
      </c>
      <c r="J98" s="55">
        <f>SUMPRODUCT((tirage3!$C$5:$E$100=résultats!$C98)*tirage3!$F$5:$F$100)+SUMPRODUCT((tirage3!$I$5:$K$100=résultats!$C98)*tirage3!$L$5:$L$100)</f>
        <v>0</v>
      </c>
      <c r="K98" s="56">
        <f>SUMPRODUCT((tirage3!$C$5:$E$100=résultats!$C98)*tirage3!$L$5:$L$100)+SUMPRODUCT((tirage3!$I$5:$K$100=résultats!$C98)*tirage3!$F$5:$F$100)</f>
        <v>0</v>
      </c>
      <c r="L98" s="32">
        <f t="shared" si="29"/>
        <v>0</v>
      </c>
      <c r="M98" s="55">
        <f>SUMPRODUCT((tirage4!$C$5:$E$100=résultats!$C98)*tirage4!$F$5:$F$100)+SUMPRODUCT((tirage4!$I$5:$K$100=résultats!$C98)*tirage4!$L$5:$L$100)</f>
        <v>0</v>
      </c>
      <c r="N98" s="56">
        <f>SUMPRODUCT((tirage4!$C$5:$E$100=résultats!$C98)*tirage4!$L$5:$L$100)+SUMPRODUCT((tirage4!$I$5:$K$100=résultats!$C98)*tirage4!$F$5:$F$100)</f>
        <v>0</v>
      </c>
      <c r="O98" s="32">
        <f t="shared" si="30"/>
        <v>0</v>
      </c>
      <c r="P98" s="11">
        <f t="shared" si="31"/>
        <v>0</v>
      </c>
      <c r="Q98" s="22">
        <f t="shared" si="32"/>
        <v>0</v>
      </c>
      <c r="R98" s="18">
        <f t="shared" si="33"/>
        <v>0</v>
      </c>
      <c r="S98" s="8">
        <f t="shared" si="34"/>
        <v>0</v>
      </c>
      <c r="V98" s="2">
        <f t="shared" si="35"/>
        <v>90</v>
      </c>
      <c r="W98" s="6" t="str">
        <f t="shared" si="22"/>
        <v/>
      </c>
      <c r="X98" s="7">
        <f t="shared" si="23"/>
        <v>0</v>
      </c>
      <c r="Y98" s="50">
        <f t="shared" si="24"/>
        <v>0</v>
      </c>
      <c r="Z98" s="46">
        <f t="shared" si="25"/>
        <v>0</v>
      </c>
      <c r="AA98" s="36">
        <f t="shared" si="26"/>
        <v>0</v>
      </c>
      <c r="AB98" s="35">
        <f t="shared" si="36"/>
        <v>0</v>
      </c>
      <c r="AC98" s="53" t="str">
        <f t="shared" si="37"/>
        <v/>
      </c>
      <c r="AE98" s="97">
        <v>90</v>
      </c>
      <c r="AF98" s="98" t="e">
        <f t="shared" si="38"/>
        <v>#N/A</v>
      </c>
    </row>
    <row r="99" spans="2:32">
      <c r="B99" s="2">
        <v>91</v>
      </c>
      <c r="C99" s="13" t="str">
        <f>IF(Equipes!C92="","",VLOOKUP(B99,Equipes,2,FALSE))</f>
        <v/>
      </c>
      <c r="D99" s="55">
        <f>SUMPRODUCT((tirage1!$C$5:$E$100=résultats!$C99)*tirage1!$F$5:$F$100)+SUMPRODUCT((tirage1!$I$5:$K$100=résultats!$C99)*tirage1!$L$5:$L$100)</f>
        <v>0</v>
      </c>
      <c r="E99" s="56">
        <f>SUMPRODUCT((tirage1!$C$5:$E$100=résultats!$C99)*tirage1!$L$5:$L$100)+SUMPRODUCT((tirage1!$I$5:$K$100=résultats!$C99)*tirage1!$F$5:$F$100)</f>
        <v>0</v>
      </c>
      <c r="F99" s="32">
        <f t="shared" si="27"/>
        <v>0</v>
      </c>
      <c r="G99" s="55">
        <f>SUMPRODUCT((tirage2!$C$5:$E$100=résultats!$C99)*tirage2!$F$5:$F$100)+SUMPRODUCT((tirage2!$I$5:$K$100=résultats!$C99)*tirage2!$L$5:$L$100)</f>
        <v>0</v>
      </c>
      <c r="H99" s="56">
        <f>SUMPRODUCT((tirage2!$C$5:$E$100=résultats!$C99)*tirage2!$L$5:$L$100)+SUMPRODUCT((tirage2!$I$5:$K$100=résultats!$C99)*tirage2!$F$5:$F$100)</f>
        <v>0</v>
      </c>
      <c r="I99" s="32">
        <f t="shared" si="28"/>
        <v>0</v>
      </c>
      <c r="J99" s="55">
        <f>SUMPRODUCT((tirage3!$C$5:$E$100=résultats!$C99)*tirage3!$F$5:$F$100)+SUMPRODUCT((tirage3!$I$5:$K$100=résultats!$C99)*tirage3!$L$5:$L$100)</f>
        <v>0</v>
      </c>
      <c r="K99" s="56">
        <f>SUMPRODUCT((tirage3!$C$5:$E$100=résultats!$C99)*tirage3!$L$5:$L$100)+SUMPRODUCT((tirage3!$I$5:$K$100=résultats!$C99)*tirage3!$F$5:$F$100)</f>
        <v>0</v>
      </c>
      <c r="L99" s="32">
        <f t="shared" si="29"/>
        <v>0</v>
      </c>
      <c r="M99" s="55">
        <f>SUMPRODUCT((tirage4!$C$5:$E$100=résultats!$C99)*tirage4!$F$5:$F$100)+SUMPRODUCT((tirage4!$I$5:$K$100=résultats!$C99)*tirage4!$L$5:$L$100)</f>
        <v>0</v>
      </c>
      <c r="N99" s="56">
        <f>SUMPRODUCT((tirage4!$C$5:$E$100=résultats!$C99)*tirage4!$L$5:$L$100)+SUMPRODUCT((tirage4!$I$5:$K$100=résultats!$C99)*tirage4!$F$5:$F$100)</f>
        <v>0</v>
      </c>
      <c r="O99" s="32">
        <f t="shared" si="30"/>
        <v>0</v>
      </c>
      <c r="P99" s="11">
        <f t="shared" si="31"/>
        <v>0</v>
      </c>
      <c r="Q99" s="22">
        <f t="shared" si="32"/>
        <v>0</v>
      </c>
      <c r="R99" s="18">
        <f t="shared" si="33"/>
        <v>0</v>
      </c>
      <c r="S99" s="8">
        <f t="shared" si="34"/>
        <v>0</v>
      </c>
      <c r="V99" s="2">
        <f t="shared" si="35"/>
        <v>91</v>
      </c>
      <c r="W99" s="6" t="str">
        <f t="shared" si="22"/>
        <v/>
      </c>
      <c r="X99" s="7">
        <f t="shared" si="23"/>
        <v>0</v>
      </c>
      <c r="Y99" s="50">
        <f t="shared" si="24"/>
        <v>0</v>
      </c>
      <c r="Z99" s="46">
        <f t="shared" si="25"/>
        <v>0</v>
      </c>
      <c r="AA99" s="36">
        <f t="shared" si="26"/>
        <v>0</v>
      </c>
      <c r="AB99" s="35">
        <f t="shared" si="36"/>
        <v>0</v>
      </c>
      <c r="AC99" s="53" t="str">
        <f t="shared" si="37"/>
        <v/>
      </c>
      <c r="AE99" s="97">
        <v>91</v>
      </c>
      <c r="AF99" s="98" t="e">
        <f t="shared" si="38"/>
        <v>#N/A</v>
      </c>
    </row>
    <row r="100" spans="2:32">
      <c r="B100" s="2">
        <v>92</v>
      </c>
      <c r="C100" s="13" t="str">
        <f>IF(Equipes!C93="","",VLOOKUP(B100,Equipes,2,FALSE))</f>
        <v/>
      </c>
      <c r="D100" s="55">
        <f>SUMPRODUCT((tirage1!$C$5:$E$100=résultats!$C100)*tirage1!$F$5:$F$100)+SUMPRODUCT((tirage1!$I$5:$K$100=résultats!$C100)*tirage1!$L$5:$L$100)</f>
        <v>0</v>
      </c>
      <c r="E100" s="56">
        <f>SUMPRODUCT((tirage1!$C$5:$E$100=résultats!$C100)*tirage1!$L$5:$L$100)+SUMPRODUCT((tirage1!$I$5:$K$100=résultats!$C100)*tirage1!$F$5:$F$100)</f>
        <v>0</v>
      </c>
      <c r="F100" s="32">
        <f t="shared" si="27"/>
        <v>0</v>
      </c>
      <c r="G100" s="55">
        <f>SUMPRODUCT((tirage2!$C$5:$E$100=résultats!$C100)*tirage2!$F$5:$F$100)+SUMPRODUCT((tirage2!$I$5:$K$100=résultats!$C100)*tirage2!$L$5:$L$100)</f>
        <v>0</v>
      </c>
      <c r="H100" s="56">
        <f>SUMPRODUCT((tirage2!$C$5:$E$100=résultats!$C100)*tirage2!$L$5:$L$100)+SUMPRODUCT((tirage2!$I$5:$K$100=résultats!$C100)*tirage2!$F$5:$F$100)</f>
        <v>0</v>
      </c>
      <c r="I100" s="32">
        <f t="shared" si="28"/>
        <v>0</v>
      </c>
      <c r="J100" s="55">
        <f>SUMPRODUCT((tirage3!$C$5:$E$100=résultats!$C100)*tirage3!$F$5:$F$100)+SUMPRODUCT((tirage3!$I$5:$K$100=résultats!$C100)*tirage3!$L$5:$L$100)</f>
        <v>0</v>
      </c>
      <c r="K100" s="56">
        <f>SUMPRODUCT((tirage3!$C$5:$E$100=résultats!$C100)*tirage3!$L$5:$L$100)+SUMPRODUCT((tirage3!$I$5:$K$100=résultats!$C100)*tirage3!$F$5:$F$100)</f>
        <v>0</v>
      </c>
      <c r="L100" s="32">
        <f t="shared" si="29"/>
        <v>0</v>
      </c>
      <c r="M100" s="55">
        <f>SUMPRODUCT((tirage4!$C$5:$E$100=résultats!$C100)*tirage4!$F$5:$F$100)+SUMPRODUCT((tirage4!$I$5:$K$100=résultats!$C100)*tirage4!$L$5:$L$100)</f>
        <v>0</v>
      </c>
      <c r="N100" s="56">
        <f>SUMPRODUCT((tirage4!$C$5:$E$100=résultats!$C100)*tirage4!$L$5:$L$100)+SUMPRODUCT((tirage4!$I$5:$K$100=résultats!$C100)*tirage4!$F$5:$F$100)</f>
        <v>0</v>
      </c>
      <c r="O100" s="32">
        <f t="shared" si="30"/>
        <v>0</v>
      </c>
      <c r="P100" s="11">
        <f t="shared" si="31"/>
        <v>0</v>
      </c>
      <c r="Q100" s="22">
        <f t="shared" si="32"/>
        <v>0</v>
      </c>
      <c r="R100" s="18">
        <f t="shared" si="33"/>
        <v>0</v>
      </c>
      <c r="S100" s="8">
        <f t="shared" si="34"/>
        <v>0</v>
      </c>
      <c r="V100" s="2">
        <f t="shared" si="35"/>
        <v>92</v>
      </c>
      <c r="W100" s="6" t="str">
        <f t="shared" si="22"/>
        <v/>
      </c>
      <c r="X100" s="7">
        <f t="shared" si="23"/>
        <v>0</v>
      </c>
      <c r="Y100" s="50">
        <f t="shared" si="24"/>
        <v>0</v>
      </c>
      <c r="Z100" s="46">
        <f t="shared" si="25"/>
        <v>0</v>
      </c>
      <c r="AA100" s="36">
        <f t="shared" si="26"/>
        <v>0</v>
      </c>
      <c r="AB100" s="35">
        <f t="shared" si="36"/>
        <v>0</v>
      </c>
      <c r="AC100" s="53" t="str">
        <f t="shared" si="37"/>
        <v/>
      </c>
      <c r="AE100" s="97">
        <v>92</v>
      </c>
      <c r="AF100" s="98" t="e">
        <f t="shared" si="38"/>
        <v>#N/A</v>
      </c>
    </row>
    <row r="101" spans="2:32">
      <c r="B101" s="2">
        <v>93</v>
      </c>
      <c r="C101" s="13" t="str">
        <f>IF(Equipes!C94="","",VLOOKUP(B101,Equipes,2,FALSE))</f>
        <v/>
      </c>
      <c r="D101" s="55">
        <f>SUMPRODUCT((tirage1!$C$5:$E$100=résultats!$C101)*tirage1!$F$5:$F$100)+SUMPRODUCT((tirage1!$I$5:$K$100=résultats!$C101)*tirage1!$L$5:$L$100)</f>
        <v>0</v>
      </c>
      <c r="E101" s="56">
        <f>SUMPRODUCT((tirage1!$C$5:$E$100=résultats!$C101)*tirage1!$L$5:$L$100)+SUMPRODUCT((tirage1!$I$5:$K$100=résultats!$C101)*tirage1!$F$5:$F$100)</f>
        <v>0</v>
      </c>
      <c r="F101" s="32">
        <f t="shared" si="27"/>
        <v>0</v>
      </c>
      <c r="G101" s="55">
        <f>SUMPRODUCT((tirage2!$C$5:$E$100=résultats!$C101)*tirage2!$F$5:$F$100)+SUMPRODUCT((tirage2!$I$5:$K$100=résultats!$C101)*tirage2!$L$5:$L$100)</f>
        <v>0</v>
      </c>
      <c r="H101" s="56">
        <f>SUMPRODUCT((tirage2!$C$5:$E$100=résultats!$C101)*tirage2!$L$5:$L$100)+SUMPRODUCT((tirage2!$I$5:$K$100=résultats!$C101)*tirage2!$F$5:$F$100)</f>
        <v>0</v>
      </c>
      <c r="I101" s="32">
        <f t="shared" si="28"/>
        <v>0</v>
      </c>
      <c r="J101" s="55">
        <f>SUMPRODUCT((tirage3!$C$5:$E$100=résultats!$C101)*tirage3!$F$5:$F$100)+SUMPRODUCT((tirage3!$I$5:$K$100=résultats!$C101)*tirage3!$L$5:$L$100)</f>
        <v>0</v>
      </c>
      <c r="K101" s="56">
        <f>SUMPRODUCT((tirage3!$C$5:$E$100=résultats!$C101)*tirage3!$L$5:$L$100)+SUMPRODUCT((tirage3!$I$5:$K$100=résultats!$C101)*tirage3!$F$5:$F$100)</f>
        <v>0</v>
      </c>
      <c r="L101" s="32">
        <f t="shared" si="29"/>
        <v>0</v>
      </c>
      <c r="M101" s="55">
        <f>SUMPRODUCT((tirage4!$C$5:$E$100=résultats!$C101)*tirage4!$F$5:$F$100)+SUMPRODUCT((tirage4!$I$5:$K$100=résultats!$C101)*tirage4!$L$5:$L$100)</f>
        <v>0</v>
      </c>
      <c r="N101" s="56">
        <f>SUMPRODUCT((tirage4!$C$5:$E$100=résultats!$C101)*tirage4!$L$5:$L$100)+SUMPRODUCT((tirage4!$I$5:$K$100=résultats!$C101)*tirage4!$F$5:$F$100)</f>
        <v>0</v>
      </c>
      <c r="O101" s="32">
        <f t="shared" si="30"/>
        <v>0</v>
      </c>
      <c r="P101" s="11">
        <f t="shared" si="31"/>
        <v>0</v>
      </c>
      <c r="Q101" s="22">
        <f t="shared" si="32"/>
        <v>0</v>
      </c>
      <c r="R101" s="18">
        <f t="shared" si="33"/>
        <v>0</v>
      </c>
      <c r="S101" s="8">
        <f t="shared" si="34"/>
        <v>0</v>
      </c>
      <c r="V101" s="2">
        <f t="shared" si="35"/>
        <v>93</v>
      </c>
      <c r="W101" s="6" t="str">
        <f t="shared" si="22"/>
        <v/>
      </c>
      <c r="X101" s="7">
        <f t="shared" si="23"/>
        <v>0</v>
      </c>
      <c r="Y101" s="50">
        <f t="shared" si="24"/>
        <v>0</v>
      </c>
      <c r="Z101" s="46">
        <f t="shared" si="25"/>
        <v>0</v>
      </c>
      <c r="AA101" s="36">
        <f t="shared" si="26"/>
        <v>0</v>
      </c>
      <c r="AB101" s="35">
        <f t="shared" si="36"/>
        <v>0</v>
      </c>
      <c r="AC101" s="53" t="str">
        <f t="shared" si="37"/>
        <v/>
      </c>
      <c r="AE101" s="97">
        <v>93</v>
      </c>
      <c r="AF101" s="98" t="e">
        <f t="shared" si="38"/>
        <v>#N/A</v>
      </c>
    </row>
    <row r="102" spans="2:32">
      <c r="B102" s="2">
        <v>94</v>
      </c>
      <c r="C102" s="13" t="str">
        <f>IF(Equipes!C95="","",VLOOKUP(B102,Equipes,2,FALSE))</f>
        <v/>
      </c>
      <c r="D102" s="55">
        <f>SUMPRODUCT((tirage1!$C$5:$E$100=résultats!$C102)*tirage1!$F$5:$F$100)+SUMPRODUCT((tirage1!$I$5:$K$100=résultats!$C102)*tirage1!$L$5:$L$100)</f>
        <v>0</v>
      </c>
      <c r="E102" s="56">
        <f>SUMPRODUCT((tirage1!$C$5:$E$100=résultats!$C102)*tirage1!$L$5:$L$100)+SUMPRODUCT((tirage1!$I$5:$K$100=résultats!$C102)*tirage1!$F$5:$F$100)</f>
        <v>0</v>
      </c>
      <c r="F102" s="32">
        <f t="shared" si="27"/>
        <v>0</v>
      </c>
      <c r="G102" s="55">
        <f>SUMPRODUCT((tirage2!$C$5:$E$100=résultats!$C102)*tirage2!$F$5:$F$100)+SUMPRODUCT((tirage2!$I$5:$K$100=résultats!$C102)*tirage2!$L$5:$L$100)</f>
        <v>0</v>
      </c>
      <c r="H102" s="56">
        <f>SUMPRODUCT((tirage2!$C$5:$E$100=résultats!$C102)*tirage2!$L$5:$L$100)+SUMPRODUCT((tirage2!$I$5:$K$100=résultats!$C102)*tirage2!$F$5:$F$100)</f>
        <v>0</v>
      </c>
      <c r="I102" s="32">
        <f t="shared" si="28"/>
        <v>0</v>
      </c>
      <c r="J102" s="55">
        <f>SUMPRODUCT((tirage3!$C$5:$E$100=résultats!$C102)*tirage3!$F$5:$F$100)+SUMPRODUCT((tirage3!$I$5:$K$100=résultats!$C102)*tirage3!$L$5:$L$100)</f>
        <v>0</v>
      </c>
      <c r="K102" s="56">
        <f>SUMPRODUCT((tirage3!$C$5:$E$100=résultats!$C102)*tirage3!$L$5:$L$100)+SUMPRODUCT((tirage3!$I$5:$K$100=résultats!$C102)*tirage3!$F$5:$F$100)</f>
        <v>0</v>
      </c>
      <c r="L102" s="32">
        <f t="shared" si="29"/>
        <v>0</v>
      </c>
      <c r="M102" s="55">
        <f>SUMPRODUCT((tirage4!$C$5:$E$100=résultats!$C102)*tirage4!$F$5:$F$100)+SUMPRODUCT((tirage4!$I$5:$K$100=résultats!$C102)*tirage4!$L$5:$L$100)</f>
        <v>0</v>
      </c>
      <c r="N102" s="56">
        <f>SUMPRODUCT((tirage4!$C$5:$E$100=résultats!$C102)*tirage4!$L$5:$L$100)+SUMPRODUCT((tirage4!$I$5:$K$100=résultats!$C102)*tirage4!$F$5:$F$100)</f>
        <v>0</v>
      </c>
      <c r="O102" s="32">
        <f t="shared" si="30"/>
        <v>0</v>
      </c>
      <c r="P102" s="11">
        <f t="shared" si="31"/>
        <v>0</v>
      </c>
      <c r="Q102" s="22">
        <f t="shared" si="32"/>
        <v>0</v>
      </c>
      <c r="R102" s="18">
        <f t="shared" si="33"/>
        <v>0</v>
      </c>
      <c r="S102" s="8">
        <f t="shared" si="34"/>
        <v>0</v>
      </c>
      <c r="V102" s="2">
        <f t="shared" si="35"/>
        <v>94</v>
      </c>
      <c r="W102" s="6" t="str">
        <f t="shared" si="22"/>
        <v/>
      </c>
      <c r="X102" s="7">
        <f t="shared" si="23"/>
        <v>0</v>
      </c>
      <c r="Y102" s="50">
        <f t="shared" si="24"/>
        <v>0</v>
      </c>
      <c r="Z102" s="46">
        <f t="shared" si="25"/>
        <v>0</v>
      </c>
      <c r="AA102" s="36">
        <f t="shared" si="26"/>
        <v>0</v>
      </c>
      <c r="AB102" s="35">
        <f t="shared" si="36"/>
        <v>0</v>
      </c>
      <c r="AC102" s="53" t="str">
        <f t="shared" si="37"/>
        <v/>
      </c>
      <c r="AE102" s="97">
        <v>94</v>
      </c>
      <c r="AF102" s="98" t="e">
        <f t="shared" si="38"/>
        <v>#N/A</v>
      </c>
    </row>
    <row r="103" spans="2:32">
      <c r="B103" s="2">
        <v>95</v>
      </c>
      <c r="C103" s="13" t="str">
        <f>IF(Equipes!C96="","",VLOOKUP(B103,Equipes,2,FALSE))</f>
        <v/>
      </c>
      <c r="D103" s="55">
        <f>SUMPRODUCT((tirage1!$C$5:$E$100=résultats!$C103)*tirage1!$F$5:$F$100)+SUMPRODUCT((tirage1!$I$5:$K$100=résultats!$C103)*tirage1!$L$5:$L$100)</f>
        <v>0</v>
      </c>
      <c r="E103" s="56">
        <f>SUMPRODUCT((tirage1!$C$5:$E$100=résultats!$C103)*tirage1!$L$5:$L$100)+SUMPRODUCT((tirage1!$I$5:$K$100=résultats!$C103)*tirage1!$F$5:$F$100)</f>
        <v>0</v>
      </c>
      <c r="F103" s="32">
        <f t="shared" si="27"/>
        <v>0</v>
      </c>
      <c r="G103" s="55">
        <f>SUMPRODUCT((tirage2!$C$5:$E$100=résultats!$C103)*tirage2!$F$5:$F$100)+SUMPRODUCT((tirage2!$I$5:$K$100=résultats!$C103)*tirage2!$L$5:$L$100)</f>
        <v>0</v>
      </c>
      <c r="H103" s="56">
        <f>SUMPRODUCT((tirage2!$C$5:$E$100=résultats!$C103)*tirage2!$L$5:$L$100)+SUMPRODUCT((tirage2!$I$5:$K$100=résultats!$C103)*tirage2!$F$5:$F$100)</f>
        <v>0</v>
      </c>
      <c r="I103" s="32">
        <f t="shared" si="28"/>
        <v>0</v>
      </c>
      <c r="J103" s="55">
        <f>SUMPRODUCT((tirage3!$C$5:$E$100=résultats!$C103)*tirage3!$F$5:$F$100)+SUMPRODUCT((tirage3!$I$5:$K$100=résultats!$C103)*tirage3!$L$5:$L$100)</f>
        <v>0</v>
      </c>
      <c r="K103" s="56">
        <f>SUMPRODUCT((tirage3!$C$5:$E$100=résultats!$C103)*tirage3!$L$5:$L$100)+SUMPRODUCT((tirage3!$I$5:$K$100=résultats!$C103)*tirage3!$F$5:$F$100)</f>
        <v>0</v>
      </c>
      <c r="L103" s="32">
        <f t="shared" si="29"/>
        <v>0</v>
      </c>
      <c r="M103" s="55">
        <f>SUMPRODUCT((tirage4!$C$5:$E$100=résultats!$C103)*tirage4!$F$5:$F$100)+SUMPRODUCT((tirage4!$I$5:$K$100=résultats!$C103)*tirage4!$L$5:$L$100)</f>
        <v>0</v>
      </c>
      <c r="N103" s="56">
        <f>SUMPRODUCT((tirage4!$C$5:$E$100=résultats!$C103)*tirage4!$L$5:$L$100)+SUMPRODUCT((tirage4!$I$5:$K$100=résultats!$C103)*tirage4!$F$5:$F$100)</f>
        <v>0</v>
      </c>
      <c r="O103" s="32">
        <f t="shared" si="30"/>
        <v>0</v>
      </c>
      <c r="P103" s="11">
        <f t="shared" si="31"/>
        <v>0</v>
      </c>
      <c r="Q103" s="22">
        <f t="shared" si="32"/>
        <v>0</v>
      </c>
      <c r="R103" s="18">
        <f t="shared" si="33"/>
        <v>0</v>
      </c>
      <c r="S103" s="8">
        <f t="shared" si="34"/>
        <v>0</v>
      </c>
      <c r="V103" s="2">
        <f t="shared" si="35"/>
        <v>95</v>
      </c>
      <c r="W103" s="6" t="str">
        <f t="shared" si="22"/>
        <v/>
      </c>
      <c r="X103" s="7">
        <f t="shared" si="23"/>
        <v>0</v>
      </c>
      <c r="Y103" s="50">
        <f t="shared" si="24"/>
        <v>0</v>
      </c>
      <c r="Z103" s="46">
        <f t="shared" si="25"/>
        <v>0</v>
      </c>
      <c r="AA103" s="36">
        <f t="shared" si="26"/>
        <v>0</v>
      </c>
      <c r="AB103" s="35">
        <f t="shared" si="36"/>
        <v>0</v>
      </c>
      <c r="AC103" s="53" t="str">
        <f t="shared" si="37"/>
        <v/>
      </c>
      <c r="AE103" s="97">
        <v>95</v>
      </c>
      <c r="AF103" s="98" t="e">
        <f t="shared" si="38"/>
        <v>#N/A</v>
      </c>
    </row>
    <row r="104" spans="2:32">
      <c r="B104" s="2">
        <v>96</v>
      </c>
      <c r="C104" s="13" t="str">
        <f>IF(Equipes!C97="","",VLOOKUP(B104,Equipes,2,FALSE))</f>
        <v/>
      </c>
      <c r="D104" s="55">
        <f>SUMPRODUCT((tirage1!$C$5:$E$100=résultats!$C104)*tirage1!$F$5:$F$100)+SUMPRODUCT((tirage1!$I$5:$K$100=résultats!$C104)*tirage1!$L$5:$L$100)</f>
        <v>0</v>
      </c>
      <c r="E104" s="56">
        <f>SUMPRODUCT((tirage1!$C$5:$E$100=résultats!$C104)*tirage1!$L$5:$L$100)+SUMPRODUCT((tirage1!$I$5:$K$100=résultats!$C104)*tirage1!$F$5:$F$100)</f>
        <v>0</v>
      </c>
      <c r="F104" s="32">
        <f t="shared" si="27"/>
        <v>0</v>
      </c>
      <c r="G104" s="55">
        <f>SUMPRODUCT((tirage2!$C$5:$E$100=résultats!$C104)*tirage2!$F$5:$F$100)+SUMPRODUCT((tirage2!$I$5:$K$100=résultats!$C104)*tirage2!$L$5:$L$100)</f>
        <v>0</v>
      </c>
      <c r="H104" s="56">
        <f>SUMPRODUCT((tirage2!$C$5:$E$100=résultats!$C104)*tirage2!$L$5:$L$100)+SUMPRODUCT((tirage2!$I$5:$K$100=résultats!$C104)*tirage2!$F$5:$F$100)</f>
        <v>0</v>
      </c>
      <c r="I104" s="32">
        <f t="shared" si="28"/>
        <v>0</v>
      </c>
      <c r="J104" s="55">
        <f>SUMPRODUCT((tirage3!$C$5:$E$100=résultats!$C104)*tirage3!$F$5:$F$100)+SUMPRODUCT((tirage3!$I$5:$K$100=résultats!$C104)*tirage3!$L$5:$L$100)</f>
        <v>0</v>
      </c>
      <c r="K104" s="56">
        <f>SUMPRODUCT((tirage3!$C$5:$E$100=résultats!$C104)*tirage3!$L$5:$L$100)+SUMPRODUCT((tirage3!$I$5:$K$100=résultats!$C104)*tirage3!$F$5:$F$100)</f>
        <v>0</v>
      </c>
      <c r="L104" s="32">
        <f t="shared" si="29"/>
        <v>0</v>
      </c>
      <c r="M104" s="55">
        <f>SUMPRODUCT((tirage4!$C$5:$E$100=résultats!$C104)*tirage4!$F$5:$F$100)+SUMPRODUCT((tirage4!$I$5:$K$100=résultats!$C104)*tirage4!$L$5:$L$100)</f>
        <v>0</v>
      </c>
      <c r="N104" s="56">
        <f>SUMPRODUCT((tirage4!$C$5:$E$100=résultats!$C104)*tirage4!$L$5:$L$100)+SUMPRODUCT((tirage4!$I$5:$K$100=résultats!$C104)*tirage4!$F$5:$F$100)</f>
        <v>0</v>
      </c>
      <c r="O104" s="32">
        <f t="shared" si="30"/>
        <v>0</v>
      </c>
      <c r="P104" s="11">
        <f t="shared" si="31"/>
        <v>0</v>
      </c>
      <c r="Q104" s="22">
        <f t="shared" si="32"/>
        <v>0</v>
      </c>
      <c r="R104" s="18">
        <f t="shared" si="33"/>
        <v>0</v>
      </c>
      <c r="S104" s="8">
        <f t="shared" si="34"/>
        <v>0</v>
      </c>
      <c r="V104" s="2">
        <f t="shared" si="35"/>
        <v>96</v>
      </c>
      <c r="W104" s="6" t="str">
        <f t="shared" si="22"/>
        <v/>
      </c>
      <c r="X104" s="7">
        <f t="shared" si="23"/>
        <v>0</v>
      </c>
      <c r="Y104" s="50">
        <f t="shared" si="24"/>
        <v>0</v>
      </c>
      <c r="Z104" s="46">
        <f t="shared" si="25"/>
        <v>0</v>
      </c>
      <c r="AA104" s="36">
        <f t="shared" si="26"/>
        <v>0</v>
      </c>
      <c r="AB104" s="35">
        <f t="shared" si="36"/>
        <v>0</v>
      </c>
      <c r="AC104" s="53" t="str">
        <f t="shared" si="37"/>
        <v/>
      </c>
      <c r="AE104" s="97">
        <v>96</v>
      </c>
      <c r="AF104" s="98" t="e">
        <f t="shared" si="38"/>
        <v>#N/A</v>
      </c>
    </row>
    <row r="105" spans="2:32">
      <c r="B105" s="2">
        <v>97</v>
      </c>
      <c r="C105" s="13" t="str">
        <f>IF(Equipes!C98="","",VLOOKUP(B105,Equipes,2,FALSE))</f>
        <v/>
      </c>
      <c r="D105" s="55">
        <f>SUMPRODUCT((tirage1!$C$5:$E$100=résultats!$C105)*tirage1!$F$5:$F$100)+SUMPRODUCT((tirage1!$I$5:$K$100=résultats!$C105)*tirage1!$L$5:$L$100)</f>
        <v>0</v>
      </c>
      <c r="E105" s="56">
        <f>SUMPRODUCT((tirage1!$C$5:$E$100=résultats!$C105)*tirage1!$L$5:$L$100)+SUMPRODUCT((tirage1!$I$5:$K$100=résultats!$C105)*tirage1!$F$5:$F$100)</f>
        <v>0</v>
      </c>
      <c r="F105" s="32">
        <f t="shared" si="27"/>
        <v>0</v>
      </c>
      <c r="G105" s="55">
        <f>SUMPRODUCT((tirage2!$C$5:$E$100=résultats!$C105)*tirage2!$F$5:$F$100)+SUMPRODUCT((tirage2!$I$5:$K$100=résultats!$C105)*tirage2!$L$5:$L$100)</f>
        <v>0</v>
      </c>
      <c r="H105" s="56">
        <f>SUMPRODUCT((tirage2!$C$5:$E$100=résultats!$C105)*tirage2!$L$5:$L$100)+SUMPRODUCT((tirage2!$I$5:$K$100=résultats!$C105)*tirage2!$F$5:$F$100)</f>
        <v>0</v>
      </c>
      <c r="I105" s="32">
        <f t="shared" si="28"/>
        <v>0</v>
      </c>
      <c r="J105" s="55">
        <f>SUMPRODUCT((tirage3!$C$5:$E$100=résultats!$C105)*tirage3!$F$5:$F$100)+SUMPRODUCT((tirage3!$I$5:$K$100=résultats!$C105)*tirage3!$L$5:$L$100)</f>
        <v>0</v>
      </c>
      <c r="K105" s="56">
        <f>SUMPRODUCT((tirage3!$C$5:$E$100=résultats!$C105)*tirage3!$L$5:$L$100)+SUMPRODUCT((tirage3!$I$5:$K$100=résultats!$C105)*tirage3!$F$5:$F$100)</f>
        <v>0</v>
      </c>
      <c r="L105" s="32">
        <f t="shared" si="29"/>
        <v>0</v>
      </c>
      <c r="M105" s="55">
        <f>SUMPRODUCT((tirage4!$C$5:$E$100=résultats!$C105)*tirage4!$F$5:$F$100)+SUMPRODUCT((tirage4!$I$5:$K$100=résultats!$C105)*tirage4!$L$5:$L$100)</f>
        <v>0</v>
      </c>
      <c r="N105" s="56">
        <f>SUMPRODUCT((tirage4!$C$5:$E$100=résultats!$C105)*tirage4!$L$5:$L$100)+SUMPRODUCT((tirage4!$I$5:$K$100=résultats!$C105)*tirage4!$F$5:$F$100)</f>
        <v>0</v>
      </c>
      <c r="O105" s="32">
        <f t="shared" si="30"/>
        <v>0</v>
      </c>
      <c r="P105" s="11">
        <f t="shared" si="31"/>
        <v>0</v>
      </c>
      <c r="Q105" s="22">
        <f t="shared" si="32"/>
        <v>0</v>
      </c>
      <c r="R105" s="18">
        <f t="shared" si="33"/>
        <v>0</v>
      </c>
      <c r="S105" s="8">
        <f t="shared" si="34"/>
        <v>0</v>
      </c>
      <c r="V105" s="2">
        <f t="shared" si="35"/>
        <v>97</v>
      </c>
      <c r="W105" s="6" t="str">
        <f>IF(C105="","",VLOOKUP(V105,Parties,2,FALSE))</f>
        <v/>
      </c>
      <c r="X105" s="7">
        <f t="shared" si="23"/>
        <v>0</v>
      </c>
      <c r="Y105" s="50">
        <f t="shared" si="24"/>
        <v>0</v>
      </c>
      <c r="Z105" s="46">
        <f t="shared" si="25"/>
        <v>0</v>
      </c>
      <c r="AA105" s="36">
        <f t="shared" si="26"/>
        <v>0</v>
      </c>
      <c r="AB105" s="35">
        <f t="shared" si="36"/>
        <v>0</v>
      </c>
      <c r="AC105" s="53" t="str">
        <f t="shared" si="37"/>
        <v/>
      </c>
      <c r="AE105" s="97">
        <v>97</v>
      </c>
      <c r="AF105" s="98" t="e">
        <f t="shared" si="38"/>
        <v>#N/A</v>
      </c>
    </row>
    <row r="106" spans="2:32">
      <c r="B106" s="2">
        <v>98</v>
      </c>
      <c r="C106" s="13" t="str">
        <f>IF(Equipes!C99="","",VLOOKUP(B106,Equipes,2,FALSE))</f>
        <v/>
      </c>
      <c r="D106" s="55">
        <f>SUMPRODUCT((tirage1!$C$5:$E$100=résultats!$C106)*tirage1!$F$5:$F$100)+SUMPRODUCT((tirage1!$I$5:$K$100=résultats!$C106)*tirage1!$L$5:$L$100)</f>
        <v>0</v>
      </c>
      <c r="E106" s="56">
        <f>SUMPRODUCT((tirage1!$C$5:$E$100=résultats!$C106)*tirage1!$L$5:$L$100)+SUMPRODUCT((tirage1!$I$5:$K$100=résultats!$C106)*tirage1!$F$5:$F$100)</f>
        <v>0</v>
      </c>
      <c r="F106" s="32">
        <f t="shared" si="27"/>
        <v>0</v>
      </c>
      <c r="G106" s="55">
        <f>SUMPRODUCT((tirage2!$C$5:$E$100=résultats!$C106)*tirage2!$F$5:$F$100)+SUMPRODUCT((tirage2!$I$5:$K$100=résultats!$C106)*tirage2!$L$5:$L$100)</f>
        <v>0</v>
      </c>
      <c r="H106" s="56">
        <f>SUMPRODUCT((tirage2!$C$5:$E$100=résultats!$C106)*tirage2!$L$5:$L$100)+SUMPRODUCT((tirage2!$I$5:$K$100=résultats!$C106)*tirage2!$F$5:$F$100)</f>
        <v>0</v>
      </c>
      <c r="I106" s="32">
        <f t="shared" si="28"/>
        <v>0</v>
      </c>
      <c r="J106" s="55">
        <f>SUMPRODUCT((tirage3!$C$5:$E$100=résultats!$C106)*tirage3!$F$5:$F$100)+SUMPRODUCT((tirage3!$I$5:$K$100=résultats!$C106)*tirage3!$L$5:$L$100)</f>
        <v>0</v>
      </c>
      <c r="K106" s="56">
        <f>SUMPRODUCT((tirage3!$C$5:$E$100=résultats!$C106)*tirage3!$L$5:$L$100)+SUMPRODUCT((tirage3!$I$5:$K$100=résultats!$C106)*tirage3!$F$5:$F$100)</f>
        <v>0</v>
      </c>
      <c r="L106" s="32">
        <f t="shared" si="29"/>
        <v>0</v>
      </c>
      <c r="M106" s="55">
        <f>SUMPRODUCT((tirage4!$C$5:$E$100=résultats!$C106)*tirage4!$F$5:$F$100)+SUMPRODUCT((tirage4!$I$5:$K$100=résultats!$C106)*tirage4!$L$5:$L$100)</f>
        <v>0</v>
      </c>
      <c r="N106" s="56">
        <f>SUMPRODUCT((tirage4!$C$5:$E$100=résultats!$C106)*tirage4!$L$5:$L$100)+SUMPRODUCT((tirage4!$I$5:$K$100=résultats!$C106)*tirage4!$F$5:$F$100)</f>
        <v>0</v>
      </c>
      <c r="O106" s="32">
        <f t="shared" si="30"/>
        <v>0</v>
      </c>
      <c r="P106" s="11">
        <f t="shared" si="31"/>
        <v>0</v>
      </c>
      <c r="Q106" s="22">
        <f t="shared" si="32"/>
        <v>0</v>
      </c>
      <c r="R106" s="18">
        <f t="shared" si="33"/>
        <v>0</v>
      </c>
      <c r="S106" s="8">
        <f t="shared" si="34"/>
        <v>0</v>
      </c>
      <c r="V106" s="2">
        <f t="shared" si="35"/>
        <v>98</v>
      </c>
      <c r="W106" s="6" t="str">
        <f>IF(C106="","",VLOOKUP(V106,Parties,2,FALSE))</f>
        <v/>
      </c>
      <c r="X106" s="7">
        <f t="shared" si="23"/>
        <v>0</v>
      </c>
      <c r="Y106" s="50">
        <f t="shared" si="24"/>
        <v>0</v>
      </c>
      <c r="Z106" s="46">
        <f t="shared" si="25"/>
        <v>0</v>
      </c>
      <c r="AA106" s="36">
        <f t="shared" si="26"/>
        <v>0</v>
      </c>
      <c r="AB106" s="35">
        <f t="shared" si="36"/>
        <v>0</v>
      </c>
      <c r="AC106" s="53" t="str">
        <f t="shared" si="37"/>
        <v/>
      </c>
      <c r="AE106" s="97">
        <v>98</v>
      </c>
      <c r="AF106" s="98" t="e">
        <f t="shared" si="38"/>
        <v>#N/A</v>
      </c>
    </row>
    <row r="107" spans="2:32">
      <c r="B107" s="2">
        <v>99</v>
      </c>
      <c r="C107" s="13" t="str">
        <f>IF(Equipes!C100="","",VLOOKUP(B107,Equipes,2,FALSE))</f>
        <v/>
      </c>
      <c r="D107" s="55">
        <f>SUMPRODUCT((tirage1!$C$5:$E$100=résultats!$C107)*tirage1!$F$5:$F$100)+SUMPRODUCT((tirage1!$I$5:$K$100=résultats!$C107)*tirage1!$L$5:$L$100)</f>
        <v>0</v>
      </c>
      <c r="E107" s="56">
        <f>SUMPRODUCT((tirage1!$C$5:$E$100=résultats!$C107)*tirage1!$L$5:$L$100)+SUMPRODUCT((tirage1!$I$5:$K$100=résultats!$C107)*tirage1!$F$5:$F$100)</f>
        <v>0</v>
      </c>
      <c r="F107" s="32">
        <f t="shared" si="27"/>
        <v>0</v>
      </c>
      <c r="G107" s="55">
        <f>SUMPRODUCT((tirage2!$C$5:$E$100=résultats!$C107)*tirage2!$F$5:$F$100)+SUMPRODUCT((tirage2!$I$5:$K$100=résultats!$C107)*tirage2!$L$5:$L$100)</f>
        <v>0</v>
      </c>
      <c r="H107" s="56">
        <f>SUMPRODUCT((tirage2!$C$5:$E$100=résultats!$C107)*tirage2!$L$5:$L$100)+SUMPRODUCT((tirage2!$I$5:$K$100=résultats!$C107)*tirage2!$F$5:$F$100)</f>
        <v>0</v>
      </c>
      <c r="I107" s="32">
        <f t="shared" si="28"/>
        <v>0</v>
      </c>
      <c r="J107" s="55">
        <f>SUMPRODUCT((tirage3!$C$5:$E$100=résultats!$C107)*tirage3!$F$5:$F$100)+SUMPRODUCT((tirage3!$I$5:$K$100=résultats!$C107)*tirage3!$L$5:$L$100)</f>
        <v>0</v>
      </c>
      <c r="K107" s="56">
        <f>SUMPRODUCT((tirage3!$C$5:$E$100=résultats!$C107)*tirage3!$L$5:$L$100)+SUMPRODUCT((tirage3!$I$5:$K$100=résultats!$C107)*tirage3!$F$5:$F$100)</f>
        <v>0</v>
      </c>
      <c r="L107" s="32">
        <f t="shared" si="29"/>
        <v>0</v>
      </c>
      <c r="M107" s="55">
        <f>SUMPRODUCT((tirage4!$C$5:$E$100=résultats!$C107)*tirage4!$F$5:$F$100)+SUMPRODUCT((tirage4!$I$5:$K$100=résultats!$C107)*tirage4!$L$5:$L$100)</f>
        <v>0</v>
      </c>
      <c r="N107" s="56">
        <f>SUMPRODUCT((tirage4!$C$5:$E$100=résultats!$C107)*tirage4!$L$5:$L$100)+SUMPRODUCT((tirage4!$I$5:$K$100=résultats!$C107)*tirage4!$F$5:$F$100)</f>
        <v>0</v>
      </c>
      <c r="O107" s="32">
        <f t="shared" si="30"/>
        <v>0</v>
      </c>
      <c r="P107" s="11">
        <f t="shared" si="31"/>
        <v>0</v>
      </c>
      <c r="Q107" s="22">
        <f t="shared" si="32"/>
        <v>0</v>
      </c>
      <c r="R107" s="18">
        <f t="shared" si="33"/>
        <v>0</v>
      </c>
      <c r="S107" s="8">
        <f t="shared" si="34"/>
        <v>0</v>
      </c>
      <c r="V107" s="2">
        <f t="shared" si="35"/>
        <v>99</v>
      </c>
      <c r="W107" s="6" t="str">
        <f>IF(C107="","",VLOOKUP(V107,Parties,2,FALSE))</f>
        <v/>
      </c>
      <c r="X107" s="7">
        <f t="shared" si="23"/>
        <v>0</v>
      </c>
      <c r="Y107" s="50">
        <f t="shared" si="24"/>
        <v>0</v>
      </c>
      <c r="Z107" s="46">
        <f t="shared" si="25"/>
        <v>0</v>
      </c>
      <c r="AA107" s="36">
        <f t="shared" si="26"/>
        <v>0</v>
      </c>
      <c r="AB107" s="35">
        <f t="shared" si="36"/>
        <v>0</v>
      </c>
      <c r="AC107" s="53" t="str">
        <f t="shared" si="37"/>
        <v/>
      </c>
      <c r="AE107" s="97">
        <v>99</v>
      </c>
      <c r="AF107" s="98" t="e">
        <f t="shared" si="38"/>
        <v>#N/A</v>
      </c>
    </row>
    <row r="108" spans="2:32" ht="15.75" thickBot="1">
      <c r="B108" s="2">
        <v>100</v>
      </c>
      <c r="C108" s="13" t="str">
        <f>IF(Equipes!C101="","",VLOOKUP(B108,Equipes,2,FALSE))</f>
        <v/>
      </c>
      <c r="D108" s="55">
        <f>SUMPRODUCT((tirage1!$C$5:$E$100=résultats!$C108)*tirage1!$F$5:$F$100)+SUMPRODUCT((tirage1!$I$5:$K$100=résultats!$C108)*tirage1!$L$5:$L$100)</f>
        <v>0</v>
      </c>
      <c r="E108" s="56">
        <f>SUMPRODUCT((tirage1!$C$5:$E$100=résultats!$C108)*tirage1!$L$5:$L$100)+SUMPRODUCT((tirage1!$I$5:$K$100=résultats!$C108)*tirage1!$F$5:$F$100)</f>
        <v>0</v>
      </c>
      <c r="F108" s="33">
        <f t="shared" si="27"/>
        <v>0</v>
      </c>
      <c r="G108" s="55">
        <f>SUMPRODUCT((tirage2!$C$5:$E$100=résultats!$C108)*tirage2!$F$5:$F$100)+SUMPRODUCT((tirage2!$I$5:$K$100=résultats!$C108)*tirage2!$L$5:$L$100)</f>
        <v>0</v>
      </c>
      <c r="H108" s="56">
        <f>SUMPRODUCT((tirage2!$C$5:$E$100=résultats!$C108)*tirage2!$L$5:$L$100)+SUMPRODUCT((tirage2!$I$5:$K$100=résultats!$C108)*tirage2!$F$5:$F$100)</f>
        <v>0</v>
      </c>
      <c r="I108" s="33">
        <f t="shared" si="28"/>
        <v>0</v>
      </c>
      <c r="J108" s="55">
        <f>SUMPRODUCT((tirage3!$C$5:$E$100=résultats!$C108)*tirage3!$F$5:$F$100)+SUMPRODUCT((tirage3!$I$5:$K$100=résultats!$C108)*tirage3!$L$5:$L$100)</f>
        <v>0</v>
      </c>
      <c r="K108" s="56">
        <f>SUMPRODUCT((tirage3!$C$5:$E$100=résultats!$C108)*tirage3!$L$5:$L$100)+SUMPRODUCT((tirage3!$I$5:$K$100=résultats!$C108)*tirage3!$F$5:$F$100)</f>
        <v>0</v>
      </c>
      <c r="L108" s="33">
        <f t="shared" si="29"/>
        <v>0</v>
      </c>
      <c r="M108" s="55">
        <f>SUMPRODUCT((tirage4!$C$5:$E$100=résultats!$C108)*tirage4!$F$5:$F$100)+SUMPRODUCT((tirage4!$I$5:$K$100=résultats!$C108)*tirage4!$L$5:$L$100)</f>
        <v>0</v>
      </c>
      <c r="N108" s="56">
        <f>SUMPRODUCT((tirage4!$C$5:$E$100=résultats!$C108)*tirage4!$L$5:$L$100)+SUMPRODUCT((tirage4!$I$5:$K$100=résultats!$C108)*tirage4!$F$5:$F$100)</f>
        <v>0</v>
      </c>
      <c r="O108" s="33">
        <f t="shared" si="30"/>
        <v>0</v>
      </c>
      <c r="P108" s="12">
        <f t="shared" si="31"/>
        <v>0</v>
      </c>
      <c r="Q108" s="23">
        <f t="shared" si="32"/>
        <v>0</v>
      </c>
      <c r="R108" s="19">
        <f t="shared" si="33"/>
        <v>0</v>
      </c>
      <c r="S108" s="10">
        <f t="shared" si="34"/>
        <v>0</v>
      </c>
      <c r="V108" s="2">
        <f t="shared" si="35"/>
        <v>100</v>
      </c>
      <c r="W108" s="9" t="str">
        <f>IF(C108="","",VLOOKUP(V108,Parties,2,FALSE))</f>
        <v/>
      </c>
      <c r="X108" s="37">
        <f t="shared" si="23"/>
        <v>0</v>
      </c>
      <c r="Y108" s="51">
        <f t="shared" si="24"/>
        <v>0</v>
      </c>
      <c r="Z108" s="47">
        <f t="shared" si="25"/>
        <v>0</v>
      </c>
      <c r="AA108" s="38">
        <f t="shared" si="26"/>
        <v>0</v>
      </c>
      <c r="AB108" s="39">
        <f t="shared" si="36"/>
        <v>0</v>
      </c>
      <c r="AC108" s="54" t="str">
        <f t="shared" si="37"/>
        <v/>
      </c>
      <c r="AE108" s="99">
        <v>100</v>
      </c>
      <c r="AF108" s="100" t="e">
        <f t="shared" si="38"/>
        <v>#N/A</v>
      </c>
    </row>
  </sheetData>
  <mergeCells count="20">
    <mergeCell ref="C3:S3"/>
    <mergeCell ref="C7:C8"/>
    <mergeCell ref="P7:Q7"/>
    <mergeCell ref="R7:R8"/>
    <mergeCell ref="S7:S8"/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</mergeCells>
  <pageMargins left="0" right="0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A100"/>
  <sheetViews>
    <sheetView showGridLines="0" topLeftCell="B1" zoomScaleNormal="100" workbookViewId="0">
      <selection activeCell="L12" sqref="L12"/>
    </sheetView>
  </sheetViews>
  <sheetFormatPr baseColWidth="10" defaultColWidth="11.42578125" defaultRowHeight="23.25"/>
  <cols>
    <col min="1" max="1" width="11.42578125" style="119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19" customWidth="1"/>
    <col min="14" max="16384" width="11.42578125" style="75"/>
  </cols>
  <sheetData>
    <row r="1" spans="1:53" s="118" customFormat="1" ht="28.5">
      <c r="B1" s="120" t="s">
        <v>46</v>
      </c>
      <c r="C1" s="121"/>
      <c r="D1" s="120"/>
      <c r="E1" s="121"/>
      <c r="F1" s="121"/>
      <c r="G1" s="122"/>
      <c r="H1" s="122"/>
      <c r="I1" s="121"/>
      <c r="J1" s="120"/>
      <c r="K1" s="121"/>
    </row>
    <row r="2" spans="1:53" s="118" customFormat="1" ht="24" thickBot="1">
      <c r="B2" s="120"/>
      <c r="C2" s="121"/>
      <c r="D2" s="120"/>
      <c r="E2" s="121"/>
      <c r="F2" s="121"/>
      <c r="G2" s="120"/>
      <c r="H2" s="120"/>
      <c r="I2" s="121"/>
      <c r="J2" s="120"/>
      <c r="K2" s="121"/>
    </row>
    <row r="3" spans="1:53" s="62" customFormat="1" ht="24" thickBot="1">
      <c r="A3" s="118"/>
      <c r="B3" s="116" t="s">
        <v>43</v>
      </c>
      <c r="C3" s="114" t="s">
        <v>44</v>
      </c>
      <c r="D3" s="84" t="s">
        <v>43</v>
      </c>
      <c r="E3" s="66" t="s">
        <v>44</v>
      </c>
      <c r="F3" s="79" t="s">
        <v>47</v>
      </c>
      <c r="G3" s="76" t="s">
        <v>45</v>
      </c>
      <c r="H3" s="84" t="s">
        <v>43</v>
      </c>
      <c r="I3" s="86" t="s">
        <v>44</v>
      </c>
      <c r="J3" s="90" t="s">
        <v>43</v>
      </c>
      <c r="K3" s="86" t="s">
        <v>44</v>
      </c>
      <c r="L3" s="79" t="s">
        <v>47</v>
      </c>
      <c r="M3" s="118"/>
      <c r="N3" s="63"/>
      <c r="O3" s="63"/>
      <c r="P3" s="87"/>
    </row>
    <row r="4" spans="1:53" s="64" customFormat="1" ht="24" thickBot="1">
      <c r="A4" s="118"/>
      <c r="B4" s="117"/>
      <c r="C4" s="67"/>
      <c r="D4" s="81"/>
      <c r="E4" s="67"/>
      <c r="F4" s="67"/>
      <c r="G4" s="65"/>
      <c r="H4" s="81"/>
      <c r="I4" s="67"/>
      <c r="J4" s="81"/>
      <c r="K4" s="67"/>
      <c r="M4" s="118"/>
    </row>
    <row r="5" spans="1:53" s="61" customFormat="1" ht="24" thickBot="1">
      <c r="A5" s="118">
        <v>26</v>
      </c>
      <c r="B5" s="82">
        <v>6</v>
      </c>
      <c r="C5" s="115" t="str">
        <f t="shared" ref="C5:C36" si="0">IF(B5&lt;&gt;"",VLOOKUP(B5,Parties,2,FALSE),"")</f>
        <v>Bouty   michelle</v>
      </c>
      <c r="D5" s="82">
        <v>10</v>
      </c>
      <c r="E5" s="115" t="str">
        <f t="shared" ref="E5:E36" si="1">IF(D5&lt;&gt;"",VLOOKUP(D5,Parties,2,FALSE),"")</f>
        <v>Barbeau Arthur</v>
      </c>
      <c r="F5" s="80">
        <v>13</v>
      </c>
      <c r="G5" s="77" t="s">
        <v>52</v>
      </c>
      <c r="H5" s="82">
        <v>3</v>
      </c>
      <c r="I5" s="86" t="str">
        <f t="shared" ref="I5:I36" si="2">IF(H5&lt;&gt;"",VLOOKUP(H5,Parties,2,FALSE),"")</f>
        <v>Richeteau joel</v>
      </c>
      <c r="J5" s="82">
        <v>9</v>
      </c>
      <c r="K5" s="86" t="str">
        <f t="shared" ref="K5:K36" si="3">IF(J5&lt;&gt;"",VLOOKUP(J5,Parties,2,FALSE),"")</f>
        <v>Bouchet alexandre</v>
      </c>
      <c r="L5" s="85">
        <v>0</v>
      </c>
      <c r="M5" s="118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A6" s="119">
        <v>4</v>
      </c>
      <c r="B6" s="83">
        <v>2</v>
      </c>
      <c r="C6" s="115" t="str">
        <f t="shared" si="0"/>
        <v>Bay Rémy</v>
      </c>
      <c r="D6" s="83">
        <v>5</v>
      </c>
      <c r="E6" s="115" t="str">
        <f t="shared" si="1"/>
        <v>Bouty Alain</v>
      </c>
      <c r="F6" s="80">
        <v>13</v>
      </c>
      <c r="G6" s="77" t="s">
        <v>52</v>
      </c>
      <c r="H6" s="83">
        <v>7</v>
      </c>
      <c r="I6" s="86" t="str">
        <f t="shared" si="2"/>
        <v>Borne Philippe</v>
      </c>
      <c r="J6" s="83">
        <v>4</v>
      </c>
      <c r="K6" s="86" t="str">
        <f t="shared" si="3"/>
        <v>Marcu olivier</v>
      </c>
      <c r="L6" s="89">
        <v>1</v>
      </c>
    </row>
    <row r="7" spans="1:53" ht="24" thickBot="1">
      <c r="A7" s="119">
        <v>5</v>
      </c>
      <c r="B7" s="82">
        <v>22</v>
      </c>
      <c r="C7" s="115" t="str">
        <f t="shared" si="0"/>
        <v>Hay Nathalie</v>
      </c>
      <c r="D7" s="82">
        <v>19</v>
      </c>
      <c r="E7" s="115" t="str">
        <f t="shared" si="1"/>
        <v>Hardy andré</v>
      </c>
      <c r="F7" s="80">
        <v>13</v>
      </c>
      <c r="G7" s="77" t="s">
        <v>52</v>
      </c>
      <c r="H7" s="82">
        <v>11</v>
      </c>
      <c r="I7" s="86" t="str">
        <f t="shared" si="2"/>
        <v>Matignon Denis</v>
      </c>
      <c r="J7" s="82">
        <v>12</v>
      </c>
      <c r="K7" s="86" t="str">
        <f t="shared" si="3"/>
        <v>Dechechi Alain</v>
      </c>
      <c r="L7" s="85">
        <v>2</v>
      </c>
    </row>
    <row r="8" spans="1:53" ht="24" thickBot="1">
      <c r="A8" s="119">
        <v>13</v>
      </c>
      <c r="B8" s="82">
        <v>13</v>
      </c>
      <c r="C8" s="115" t="str">
        <f t="shared" si="0"/>
        <v>Luckette Romain</v>
      </c>
      <c r="D8" s="82">
        <v>14</v>
      </c>
      <c r="E8" s="115" t="str">
        <f t="shared" si="1"/>
        <v>Xilliam Patrice</v>
      </c>
      <c r="F8" s="80">
        <v>13</v>
      </c>
      <c r="G8" s="77" t="s">
        <v>52</v>
      </c>
      <c r="H8" s="82">
        <v>8</v>
      </c>
      <c r="I8" s="86" t="str">
        <f t="shared" si="2"/>
        <v>Chartier rémy</v>
      </c>
      <c r="J8" s="82">
        <v>16</v>
      </c>
      <c r="K8" s="86" t="str">
        <f t="shared" si="3"/>
        <v>Vincenzotto Bébert</v>
      </c>
      <c r="L8" s="85">
        <v>3</v>
      </c>
    </row>
    <row r="9" spans="1:53" ht="24" thickBot="1">
      <c r="A9" s="119">
        <v>31</v>
      </c>
      <c r="B9" s="82">
        <v>17</v>
      </c>
      <c r="C9" s="115" t="str">
        <f t="shared" si="0"/>
        <v>Bouchereau Daniel</v>
      </c>
      <c r="D9" s="82">
        <v>18</v>
      </c>
      <c r="E9" s="115" t="str">
        <f t="shared" si="1"/>
        <v>Siew Noel</v>
      </c>
      <c r="F9" s="80">
        <v>13</v>
      </c>
      <c r="G9" s="77" t="s">
        <v>52</v>
      </c>
      <c r="H9" s="82">
        <v>28</v>
      </c>
      <c r="I9" s="86" t="str">
        <f t="shared" si="2"/>
        <v>Naud Pierre</v>
      </c>
      <c r="J9" s="82">
        <v>23</v>
      </c>
      <c r="K9" s="86" t="str">
        <f t="shared" si="3"/>
        <v>Lembert Martial</v>
      </c>
      <c r="L9" s="85">
        <v>4</v>
      </c>
    </row>
    <row r="10" spans="1:53" ht="24" thickBot="1">
      <c r="A10" s="119">
        <v>49</v>
      </c>
      <c r="B10" s="82">
        <v>21</v>
      </c>
      <c r="C10" s="115" t="str">
        <f t="shared" si="0"/>
        <v>Hay Christian</v>
      </c>
      <c r="D10" s="82">
        <v>15</v>
      </c>
      <c r="E10" s="115" t="str">
        <f t="shared" si="1"/>
        <v>Guilmain Christian</v>
      </c>
      <c r="F10" s="80">
        <v>13</v>
      </c>
      <c r="G10" s="77" t="s">
        <v>52</v>
      </c>
      <c r="H10" s="82">
        <v>1</v>
      </c>
      <c r="I10" s="86" t="str">
        <f t="shared" si="2"/>
        <v>Amiot</v>
      </c>
      <c r="J10" s="82">
        <v>24</v>
      </c>
      <c r="K10" s="86" t="str">
        <f t="shared" si="3"/>
        <v>Belot Michel</v>
      </c>
      <c r="L10" s="85">
        <v>5</v>
      </c>
    </row>
    <row r="11" spans="1:53" ht="24" thickBot="1">
      <c r="A11" s="119">
        <v>18</v>
      </c>
      <c r="B11" s="82">
        <v>25</v>
      </c>
      <c r="C11" s="115" t="str">
        <f t="shared" si="0"/>
        <v>Renaudin Monique</v>
      </c>
      <c r="D11" s="82">
        <v>26</v>
      </c>
      <c r="E11" s="115" t="str">
        <f t="shared" si="1"/>
        <v>Rousseau Karina</v>
      </c>
      <c r="F11" s="80">
        <v>13</v>
      </c>
      <c r="G11" s="77" t="s">
        <v>52</v>
      </c>
      <c r="H11" s="82">
        <v>27</v>
      </c>
      <c r="I11" s="86" t="str">
        <f t="shared" si="2"/>
        <v>Naud zaza</v>
      </c>
      <c r="J11" s="82">
        <v>20</v>
      </c>
      <c r="K11" s="86" t="str">
        <f t="shared" si="3"/>
        <v>Pubert Armand</v>
      </c>
      <c r="L11" s="85">
        <v>6</v>
      </c>
    </row>
    <row r="12" spans="1:53" ht="24" thickBot="1">
      <c r="A12" s="119">
        <v>9</v>
      </c>
      <c r="C12" s="115" t="str">
        <f t="shared" si="0"/>
        <v/>
      </c>
      <c r="E12" s="115" t="str">
        <f t="shared" si="1"/>
        <v/>
      </c>
      <c r="G12" s="77" t="s">
        <v>52</v>
      </c>
      <c r="I12" s="86" t="str">
        <f t="shared" si="2"/>
        <v/>
      </c>
      <c r="K12" s="86" t="str">
        <f t="shared" si="3"/>
        <v/>
      </c>
    </row>
    <row r="13" spans="1:53" ht="24" thickBot="1">
      <c r="A13" s="119">
        <v>33</v>
      </c>
      <c r="C13" s="115" t="str">
        <f t="shared" si="0"/>
        <v/>
      </c>
      <c r="E13" s="115" t="str">
        <f t="shared" si="1"/>
        <v/>
      </c>
      <c r="G13" s="77" t="s">
        <v>52</v>
      </c>
      <c r="I13" s="86" t="str">
        <f t="shared" si="2"/>
        <v/>
      </c>
      <c r="K13" s="86" t="str">
        <f t="shared" si="3"/>
        <v/>
      </c>
    </row>
    <row r="14" spans="1:53" ht="24" thickBot="1">
      <c r="A14" s="119">
        <v>77</v>
      </c>
      <c r="C14" s="115" t="str">
        <f t="shared" si="0"/>
        <v/>
      </c>
      <c r="E14" s="115" t="str">
        <f t="shared" si="1"/>
        <v/>
      </c>
      <c r="G14" s="77" t="s">
        <v>52</v>
      </c>
      <c r="I14" s="86" t="str">
        <f t="shared" si="2"/>
        <v/>
      </c>
      <c r="K14" s="86" t="str">
        <f t="shared" si="3"/>
        <v/>
      </c>
    </row>
    <row r="15" spans="1:53" ht="24" thickBot="1">
      <c r="A15" s="119">
        <v>39</v>
      </c>
      <c r="C15" s="115" t="str">
        <f t="shared" si="0"/>
        <v/>
      </c>
      <c r="E15" s="115" t="str">
        <f t="shared" si="1"/>
        <v/>
      </c>
      <c r="G15" s="77" t="s">
        <v>52</v>
      </c>
      <c r="I15" s="86" t="str">
        <f t="shared" si="2"/>
        <v/>
      </c>
      <c r="K15" s="86" t="str">
        <f t="shared" si="3"/>
        <v/>
      </c>
    </row>
    <row r="16" spans="1:53" ht="24" thickBot="1">
      <c r="A16" s="119">
        <v>21</v>
      </c>
      <c r="C16" s="115" t="str">
        <f t="shared" si="0"/>
        <v/>
      </c>
      <c r="E16" s="115" t="str">
        <f t="shared" si="1"/>
        <v/>
      </c>
      <c r="G16" s="77" t="s">
        <v>52</v>
      </c>
      <c r="I16" s="86" t="str">
        <f t="shared" si="2"/>
        <v/>
      </c>
      <c r="K16" s="86" t="str">
        <f t="shared" si="3"/>
        <v/>
      </c>
    </row>
    <row r="17" spans="1:11" ht="24" thickBot="1">
      <c r="A17" s="119">
        <v>6</v>
      </c>
      <c r="C17" s="115" t="str">
        <f t="shared" si="0"/>
        <v/>
      </c>
      <c r="E17" s="115" t="str">
        <f t="shared" si="1"/>
        <v/>
      </c>
      <c r="G17" s="77" t="s">
        <v>52</v>
      </c>
      <c r="I17" s="86" t="str">
        <f t="shared" si="2"/>
        <v/>
      </c>
      <c r="K17" s="86" t="str">
        <f t="shared" si="3"/>
        <v/>
      </c>
    </row>
    <row r="18" spans="1:11" ht="24" thickBot="1">
      <c r="A18" s="119">
        <v>53</v>
      </c>
      <c r="C18" s="115" t="str">
        <f t="shared" si="0"/>
        <v/>
      </c>
      <c r="E18" s="115" t="str">
        <f t="shared" si="1"/>
        <v/>
      </c>
      <c r="G18" s="77" t="s">
        <v>52</v>
      </c>
      <c r="I18" s="86" t="str">
        <f t="shared" si="2"/>
        <v/>
      </c>
      <c r="K18" s="86" t="str">
        <f t="shared" si="3"/>
        <v/>
      </c>
    </row>
    <row r="19" spans="1:11" ht="24" thickBot="1">
      <c r="A19" s="119">
        <v>57</v>
      </c>
      <c r="C19" s="115" t="str">
        <f t="shared" si="0"/>
        <v/>
      </c>
      <c r="E19" s="115" t="str">
        <f t="shared" si="1"/>
        <v/>
      </c>
      <c r="G19" s="77" t="s">
        <v>52</v>
      </c>
      <c r="I19" s="86" t="str">
        <f t="shared" si="2"/>
        <v/>
      </c>
      <c r="K19" s="86" t="str">
        <f t="shared" si="3"/>
        <v/>
      </c>
    </row>
    <row r="20" spans="1:11" ht="24" thickBot="1">
      <c r="A20" s="119">
        <v>42</v>
      </c>
      <c r="C20" s="115" t="str">
        <f t="shared" si="0"/>
        <v/>
      </c>
      <c r="E20" s="115" t="str">
        <f t="shared" si="1"/>
        <v/>
      </c>
      <c r="G20" s="77" t="s">
        <v>52</v>
      </c>
      <c r="I20" s="86" t="str">
        <f t="shared" si="2"/>
        <v/>
      </c>
      <c r="K20" s="86" t="str">
        <f t="shared" si="3"/>
        <v/>
      </c>
    </row>
    <row r="21" spans="1:11" ht="24" thickBot="1">
      <c r="A21" s="119">
        <v>37</v>
      </c>
      <c r="C21" s="115" t="str">
        <f t="shared" si="0"/>
        <v/>
      </c>
      <c r="E21" s="115" t="str">
        <f t="shared" si="1"/>
        <v/>
      </c>
      <c r="G21" s="77" t="s">
        <v>52</v>
      </c>
      <c r="I21" s="86" t="str">
        <f t="shared" si="2"/>
        <v/>
      </c>
      <c r="K21" s="86" t="str">
        <f t="shared" si="3"/>
        <v/>
      </c>
    </row>
    <row r="22" spans="1:11" ht="24" thickBot="1">
      <c r="A22" s="119">
        <v>50</v>
      </c>
      <c r="C22" s="115" t="str">
        <f t="shared" si="0"/>
        <v/>
      </c>
      <c r="E22" s="115" t="str">
        <f t="shared" si="1"/>
        <v/>
      </c>
      <c r="G22" s="77" t="s">
        <v>52</v>
      </c>
      <c r="I22" s="86" t="str">
        <f t="shared" si="2"/>
        <v/>
      </c>
      <c r="K22" s="86" t="str">
        <f t="shared" si="3"/>
        <v/>
      </c>
    </row>
    <row r="23" spans="1:11" ht="24" thickBot="1">
      <c r="A23" s="119">
        <v>73</v>
      </c>
      <c r="C23" s="115" t="str">
        <f t="shared" si="0"/>
        <v/>
      </c>
      <c r="E23" s="115" t="str">
        <f t="shared" si="1"/>
        <v/>
      </c>
      <c r="G23" s="77" t="s">
        <v>52</v>
      </c>
      <c r="I23" s="86" t="str">
        <f t="shared" si="2"/>
        <v/>
      </c>
      <c r="K23" s="86" t="str">
        <f t="shared" si="3"/>
        <v/>
      </c>
    </row>
    <row r="24" spans="1:11" ht="24" thickBot="1">
      <c r="A24" s="119">
        <v>61</v>
      </c>
      <c r="C24" s="115" t="str">
        <f t="shared" si="0"/>
        <v/>
      </c>
      <c r="E24" s="115" t="str">
        <f t="shared" si="1"/>
        <v/>
      </c>
      <c r="G24" s="77" t="s">
        <v>52</v>
      </c>
      <c r="I24" s="86" t="str">
        <f t="shared" si="2"/>
        <v/>
      </c>
      <c r="K24" s="86" t="str">
        <f t="shared" si="3"/>
        <v/>
      </c>
    </row>
    <row r="25" spans="1:11" ht="24" thickBot="1">
      <c r="A25" s="119">
        <v>81</v>
      </c>
      <c r="C25" s="115" t="str">
        <f t="shared" si="0"/>
        <v/>
      </c>
      <c r="E25" s="115" t="str">
        <f t="shared" si="1"/>
        <v/>
      </c>
      <c r="G25" s="77" t="s">
        <v>52</v>
      </c>
      <c r="I25" s="86" t="str">
        <f t="shared" si="2"/>
        <v/>
      </c>
      <c r="K25" s="86" t="str">
        <f t="shared" si="3"/>
        <v/>
      </c>
    </row>
    <row r="26" spans="1:11" ht="24" thickBot="1">
      <c r="A26" s="119">
        <v>85</v>
      </c>
      <c r="C26" s="115" t="str">
        <f t="shared" si="0"/>
        <v/>
      </c>
      <c r="E26" s="115" t="str">
        <f t="shared" si="1"/>
        <v/>
      </c>
      <c r="G26" s="77" t="s">
        <v>52</v>
      </c>
      <c r="I26" s="86" t="str">
        <f t="shared" si="2"/>
        <v/>
      </c>
      <c r="K26" s="86" t="str">
        <f t="shared" si="3"/>
        <v/>
      </c>
    </row>
    <row r="27" spans="1:11" ht="24" thickBot="1">
      <c r="A27" s="119">
        <v>89</v>
      </c>
      <c r="C27" s="115" t="str">
        <f t="shared" si="0"/>
        <v/>
      </c>
      <c r="E27" s="115" t="str">
        <f t="shared" si="1"/>
        <v/>
      </c>
      <c r="G27" s="77" t="s">
        <v>52</v>
      </c>
      <c r="I27" s="86" t="str">
        <f t="shared" si="2"/>
        <v/>
      </c>
      <c r="K27" s="86" t="str">
        <f t="shared" si="3"/>
        <v/>
      </c>
    </row>
    <row r="28" spans="1:11" ht="24" thickBot="1">
      <c r="A28" s="119">
        <v>93</v>
      </c>
      <c r="C28" s="115" t="str">
        <f t="shared" si="0"/>
        <v/>
      </c>
      <c r="E28" s="115" t="str">
        <f t="shared" si="1"/>
        <v/>
      </c>
      <c r="G28" s="77" t="s">
        <v>52</v>
      </c>
      <c r="I28" s="86" t="str">
        <f t="shared" si="2"/>
        <v/>
      </c>
      <c r="K28" s="86" t="str">
        <f t="shared" si="3"/>
        <v/>
      </c>
    </row>
    <row r="29" spans="1:11" ht="24" thickBot="1">
      <c r="A29" s="119">
        <v>97</v>
      </c>
      <c r="C29" s="115" t="str">
        <f t="shared" si="0"/>
        <v/>
      </c>
      <c r="E29" s="115" t="str">
        <f t="shared" si="1"/>
        <v/>
      </c>
      <c r="G29" s="77" t="s">
        <v>52</v>
      </c>
      <c r="I29" s="86" t="str">
        <f t="shared" si="2"/>
        <v/>
      </c>
      <c r="K29" s="86" t="str">
        <f t="shared" si="3"/>
        <v/>
      </c>
    </row>
    <row r="30" spans="1:11" ht="24" thickBot="1">
      <c r="C30" s="115" t="str">
        <f t="shared" si="0"/>
        <v/>
      </c>
      <c r="E30" s="115" t="str">
        <f t="shared" si="1"/>
        <v/>
      </c>
      <c r="G30" s="77" t="s">
        <v>52</v>
      </c>
      <c r="I30" s="86" t="str">
        <f t="shared" si="2"/>
        <v/>
      </c>
      <c r="K30" s="86" t="str">
        <f t="shared" si="3"/>
        <v/>
      </c>
    </row>
    <row r="31" spans="1:11" ht="24" thickBot="1">
      <c r="C31" s="115" t="str">
        <f t="shared" si="0"/>
        <v/>
      </c>
      <c r="E31" s="115" t="str">
        <f t="shared" si="1"/>
        <v/>
      </c>
      <c r="G31" s="77" t="s">
        <v>52</v>
      </c>
      <c r="I31" s="86" t="str">
        <f t="shared" si="2"/>
        <v/>
      </c>
      <c r="K31" s="86" t="str">
        <f t="shared" si="3"/>
        <v/>
      </c>
    </row>
    <row r="32" spans="1:11" ht="24" thickBot="1">
      <c r="C32" s="115" t="str">
        <f t="shared" si="0"/>
        <v/>
      </c>
      <c r="E32" s="115" t="str">
        <f t="shared" si="1"/>
        <v/>
      </c>
      <c r="G32" s="77" t="s">
        <v>52</v>
      </c>
      <c r="I32" s="86" t="str">
        <f t="shared" si="2"/>
        <v/>
      </c>
      <c r="K32" s="86" t="str">
        <f t="shared" si="3"/>
        <v/>
      </c>
    </row>
    <row r="33" spans="3:11" ht="24" thickBot="1">
      <c r="C33" s="115" t="str">
        <f t="shared" si="0"/>
        <v/>
      </c>
      <c r="E33" s="115" t="str">
        <f t="shared" si="1"/>
        <v/>
      </c>
      <c r="G33" s="77" t="s">
        <v>52</v>
      </c>
      <c r="I33" s="86" t="str">
        <f t="shared" si="2"/>
        <v/>
      </c>
      <c r="K33" s="86" t="str">
        <f t="shared" si="3"/>
        <v/>
      </c>
    </row>
    <row r="34" spans="3:11" ht="24" thickBot="1">
      <c r="C34" s="115" t="str">
        <f t="shared" si="0"/>
        <v/>
      </c>
      <c r="E34" s="115" t="str">
        <f t="shared" si="1"/>
        <v/>
      </c>
      <c r="G34" s="77" t="s">
        <v>52</v>
      </c>
      <c r="I34" s="86" t="str">
        <f t="shared" si="2"/>
        <v/>
      </c>
      <c r="K34" s="86" t="str">
        <f t="shared" si="3"/>
        <v/>
      </c>
    </row>
    <row r="35" spans="3:11" ht="24" thickBot="1">
      <c r="C35" s="115" t="str">
        <f t="shared" si="0"/>
        <v/>
      </c>
      <c r="E35" s="115" t="str">
        <f t="shared" si="1"/>
        <v/>
      </c>
      <c r="G35" s="77" t="s">
        <v>52</v>
      </c>
      <c r="I35" s="86" t="str">
        <f t="shared" si="2"/>
        <v/>
      </c>
      <c r="K35" s="86" t="str">
        <f t="shared" si="3"/>
        <v/>
      </c>
    </row>
    <row r="36" spans="3:11" ht="24" thickBot="1">
      <c r="C36" s="115" t="str">
        <f t="shared" si="0"/>
        <v/>
      </c>
      <c r="E36" s="115" t="str">
        <f t="shared" si="1"/>
        <v/>
      </c>
      <c r="G36" s="77" t="s">
        <v>52</v>
      </c>
      <c r="I36" s="86" t="str">
        <f t="shared" si="2"/>
        <v/>
      </c>
      <c r="K36" s="86" t="str">
        <f t="shared" si="3"/>
        <v/>
      </c>
    </row>
    <row r="37" spans="3:11" ht="24" thickBot="1">
      <c r="C37" s="115" t="str">
        <f t="shared" ref="C37:C68" si="4">IF(B37&lt;&gt;"",VLOOKUP(B37,Parties,2,FALSE),"")</f>
        <v/>
      </c>
      <c r="E37" s="115" t="str">
        <f t="shared" ref="E37:E68" si="5">IF(D37&lt;&gt;"",VLOOKUP(D37,Parties,2,FALSE),"")</f>
        <v/>
      </c>
      <c r="G37" s="77" t="s">
        <v>52</v>
      </c>
      <c r="I37" s="86" t="str">
        <f t="shared" ref="I37:I68" si="6">IF(H37&lt;&gt;"",VLOOKUP(H37,Parties,2,FALSE),"")</f>
        <v/>
      </c>
      <c r="K37" s="86" t="str">
        <f t="shared" ref="K37:K68" si="7">IF(J37&lt;&gt;"",VLOOKUP(J37,Parties,2,FALSE),"")</f>
        <v/>
      </c>
    </row>
    <row r="38" spans="3:11" ht="24" thickBot="1">
      <c r="C38" s="115" t="str">
        <f t="shared" si="4"/>
        <v/>
      </c>
      <c r="E38" s="115" t="str">
        <f t="shared" si="5"/>
        <v/>
      </c>
      <c r="G38" s="77" t="s">
        <v>52</v>
      </c>
      <c r="I38" s="86" t="str">
        <f t="shared" si="6"/>
        <v/>
      </c>
      <c r="K38" s="86" t="str">
        <f t="shared" si="7"/>
        <v/>
      </c>
    </row>
    <row r="39" spans="3:11" ht="24" thickBot="1">
      <c r="C39" s="115" t="str">
        <f t="shared" si="4"/>
        <v/>
      </c>
      <c r="E39" s="115" t="str">
        <f t="shared" si="5"/>
        <v/>
      </c>
      <c r="G39" s="77" t="s">
        <v>52</v>
      </c>
      <c r="I39" s="86" t="str">
        <f t="shared" si="6"/>
        <v/>
      </c>
      <c r="K39" s="86" t="str">
        <f t="shared" si="7"/>
        <v/>
      </c>
    </row>
    <row r="40" spans="3:11" ht="24" thickBot="1">
      <c r="C40" s="115" t="str">
        <f t="shared" si="4"/>
        <v/>
      </c>
      <c r="E40" s="115" t="str">
        <f t="shared" si="5"/>
        <v/>
      </c>
      <c r="G40" s="77" t="s">
        <v>52</v>
      </c>
      <c r="I40" s="86" t="str">
        <f t="shared" si="6"/>
        <v/>
      </c>
      <c r="K40" s="86" t="str">
        <f t="shared" si="7"/>
        <v/>
      </c>
    </row>
    <row r="41" spans="3:11" ht="24" thickBot="1">
      <c r="C41" s="115" t="str">
        <f t="shared" si="4"/>
        <v/>
      </c>
      <c r="E41" s="115" t="str">
        <f t="shared" si="5"/>
        <v/>
      </c>
      <c r="G41" s="77" t="s">
        <v>52</v>
      </c>
      <c r="I41" s="86" t="str">
        <f t="shared" si="6"/>
        <v/>
      </c>
      <c r="K41" s="86" t="str">
        <f t="shared" si="7"/>
        <v/>
      </c>
    </row>
    <row r="42" spans="3:11" ht="24" thickBot="1">
      <c r="C42" s="115" t="str">
        <f t="shared" si="4"/>
        <v/>
      </c>
      <c r="E42" s="115" t="str">
        <f t="shared" si="5"/>
        <v/>
      </c>
      <c r="G42" s="77" t="s">
        <v>52</v>
      </c>
      <c r="I42" s="86" t="str">
        <f t="shared" si="6"/>
        <v/>
      </c>
      <c r="K42" s="86" t="str">
        <f t="shared" si="7"/>
        <v/>
      </c>
    </row>
    <row r="43" spans="3:11" ht="24" thickBot="1">
      <c r="C43" s="115" t="str">
        <f t="shared" si="4"/>
        <v/>
      </c>
      <c r="E43" s="115" t="str">
        <f t="shared" si="5"/>
        <v/>
      </c>
      <c r="G43" s="77" t="s">
        <v>52</v>
      </c>
      <c r="I43" s="86" t="str">
        <f t="shared" si="6"/>
        <v/>
      </c>
      <c r="K43" s="86" t="str">
        <f t="shared" si="7"/>
        <v/>
      </c>
    </row>
    <row r="44" spans="3:11" ht="24" thickBot="1">
      <c r="C44" s="115" t="str">
        <f t="shared" si="4"/>
        <v/>
      </c>
      <c r="E44" s="115" t="str">
        <f t="shared" si="5"/>
        <v/>
      </c>
      <c r="G44" s="77" t="s">
        <v>52</v>
      </c>
      <c r="I44" s="86" t="str">
        <f t="shared" si="6"/>
        <v/>
      </c>
      <c r="K44" s="86" t="str">
        <f t="shared" si="7"/>
        <v/>
      </c>
    </row>
    <row r="45" spans="3:11" ht="24" thickBot="1">
      <c r="C45" s="115" t="str">
        <f t="shared" si="4"/>
        <v/>
      </c>
      <c r="E45" s="115" t="str">
        <f t="shared" si="5"/>
        <v/>
      </c>
      <c r="G45" s="77" t="s">
        <v>52</v>
      </c>
      <c r="I45" s="86" t="str">
        <f t="shared" si="6"/>
        <v/>
      </c>
      <c r="K45" s="86" t="str">
        <f t="shared" si="7"/>
        <v/>
      </c>
    </row>
    <row r="46" spans="3:11" ht="24" thickBot="1">
      <c r="C46" s="115" t="str">
        <f t="shared" si="4"/>
        <v/>
      </c>
      <c r="E46" s="115" t="str">
        <f t="shared" si="5"/>
        <v/>
      </c>
      <c r="G46" s="77" t="s">
        <v>52</v>
      </c>
      <c r="I46" s="86" t="str">
        <f t="shared" si="6"/>
        <v/>
      </c>
      <c r="K46" s="86" t="str">
        <f t="shared" si="7"/>
        <v/>
      </c>
    </row>
    <row r="47" spans="3:11" ht="24" thickBot="1">
      <c r="C47" s="115" t="str">
        <f t="shared" si="4"/>
        <v/>
      </c>
      <c r="E47" s="115" t="str">
        <f t="shared" si="5"/>
        <v/>
      </c>
      <c r="G47" s="77" t="s">
        <v>52</v>
      </c>
      <c r="I47" s="86" t="str">
        <f t="shared" si="6"/>
        <v/>
      </c>
      <c r="K47" s="86" t="str">
        <f t="shared" si="7"/>
        <v/>
      </c>
    </row>
    <row r="48" spans="3:11" ht="24" thickBot="1">
      <c r="C48" s="115" t="str">
        <f t="shared" si="4"/>
        <v/>
      </c>
      <c r="E48" s="115" t="str">
        <f t="shared" si="5"/>
        <v/>
      </c>
      <c r="G48" s="77" t="s">
        <v>52</v>
      </c>
      <c r="I48" s="86" t="str">
        <f t="shared" si="6"/>
        <v/>
      </c>
      <c r="K48" s="86" t="str">
        <f t="shared" si="7"/>
        <v/>
      </c>
    </row>
    <row r="49" spans="3:11" ht="24" thickBot="1">
      <c r="C49" s="115" t="str">
        <f t="shared" si="4"/>
        <v/>
      </c>
      <c r="E49" s="115" t="str">
        <f t="shared" si="5"/>
        <v/>
      </c>
      <c r="G49" s="77" t="s">
        <v>52</v>
      </c>
      <c r="I49" s="86" t="str">
        <f t="shared" si="6"/>
        <v/>
      </c>
      <c r="K49" s="86" t="str">
        <f t="shared" si="7"/>
        <v/>
      </c>
    </row>
    <row r="50" spans="3:11" ht="24" thickBot="1">
      <c r="C50" s="115" t="str">
        <f t="shared" si="4"/>
        <v/>
      </c>
      <c r="E50" s="115" t="str">
        <f t="shared" si="5"/>
        <v/>
      </c>
      <c r="G50" s="77" t="s">
        <v>52</v>
      </c>
      <c r="I50" s="86" t="str">
        <f t="shared" si="6"/>
        <v/>
      </c>
      <c r="K50" s="86" t="str">
        <f t="shared" si="7"/>
        <v/>
      </c>
    </row>
    <row r="51" spans="3:11" ht="24" thickBot="1">
      <c r="C51" s="115" t="str">
        <f t="shared" si="4"/>
        <v/>
      </c>
      <c r="E51" s="115" t="str">
        <f t="shared" si="5"/>
        <v/>
      </c>
      <c r="G51" s="77" t="s">
        <v>52</v>
      </c>
      <c r="I51" s="86" t="str">
        <f t="shared" si="6"/>
        <v/>
      </c>
      <c r="K51" s="86" t="str">
        <f t="shared" si="7"/>
        <v/>
      </c>
    </row>
    <row r="52" spans="3:11" ht="24" thickBot="1">
      <c r="C52" s="115" t="str">
        <f t="shared" si="4"/>
        <v/>
      </c>
      <c r="E52" s="115" t="str">
        <f t="shared" si="5"/>
        <v/>
      </c>
      <c r="G52" s="77" t="s">
        <v>52</v>
      </c>
      <c r="I52" s="86" t="str">
        <f t="shared" si="6"/>
        <v/>
      </c>
      <c r="K52" s="86" t="str">
        <f t="shared" si="7"/>
        <v/>
      </c>
    </row>
    <row r="53" spans="3:11" ht="24" thickBot="1">
      <c r="C53" s="115" t="str">
        <f t="shared" si="4"/>
        <v/>
      </c>
      <c r="E53" s="115" t="str">
        <f t="shared" si="5"/>
        <v/>
      </c>
      <c r="G53" s="77" t="s">
        <v>52</v>
      </c>
      <c r="I53" s="86" t="str">
        <f t="shared" si="6"/>
        <v/>
      </c>
      <c r="K53" s="86" t="str">
        <f t="shared" si="7"/>
        <v/>
      </c>
    </row>
    <row r="54" spans="3:11" ht="24" thickBot="1">
      <c r="C54" s="115" t="str">
        <f t="shared" si="4"/>
        <v/>
      </c>
      <c r="E54" s="115" t="str">
        <f t="shared" si="5"/>
        <v/>
      </c>
      <c r="G54" s="77" t="s">
        <v>52</v>
      </c>
      <c r="I54" s="86" t="str">
        <f t="shared" si="6"/>
        <v/>
      </c>
      <c r="K54" s="86" t="str">
        <f t="shared" si="7"/>
        <v/>
      </c>
    </row>
    <row r="55" spans="3:11" ht="24" thickBot="1">
      <c r="C55" s="115" t="str">
        <f t="shared" si="4"/>
        <v/>
      </c>
      <c r="E55" s="115" t="str">
        <f t="shared" si="5"/>
        <v/>
      </c>
      <c r="G55" s="77" t="s">
        <v>52</v>
      </c>
      <c r="I55" s="86" t="str">
        <f t="shared" si="6"/>
        <v/>
      </c>
      <c r="K55" s="86" t="str">
        <f t="shared" si="7"/>
        <v/>
      </c>
    </row>
    <row r="56" spans="3:11" ht="24" thickBot="1">
      <c r="C56" s="115" t="str">
        <f t="shared" si="4"/>
        <v/>
      </c>
      <c r="E56" s="115" t="str">
        <f t="shared" si="5"/>
        <v/>
      </c>
      <c r="G56" s="77" t="s">
        <v>52</v>
      </c>
      <c r="I56" s="86" t="str">
        <f t="shared" si="6"/>
        <v/>
      </c>
      <c r="K56" s="86" t="str">
        <f t="shared" si="7"/>
        <v/>
      </c>
    </row>
    <row r="57" spans="3:11" ht="24" thickBot="1">
      <c r="C57" s="115" t="str">
        <f t="shared" si="4"/>
        <v/>
      </c>
      <c r="E57" s="115" t="str">
        <f t="shared" si="5"/>
        <v/>
      </c>
      <c r="G57" s="77" t="s">
        <v>52</v>
      </c>
      <c r="I57" s="86" t="str">
        <f t="shared" si="6"/>
        <v/>
      </c>
      <c r="K57" s="86" t="str">
        <f t="shared" si="7"/>
        <v/>
      </c>
    </row>
    <row r="58" spans="3:11" ht="24" thickBot="1">
      <c r="C58" s="115" t="str">
        <f t="shared" si="4"/>
        <v/>
      </c>
      <c r="E58" s="115" t="str">
        <f t="shared" si="5"/>
        <v/>
      </c>
      <c r="G58" s="77" t="s">
        <v>52</v>
      </c>
      <c r="I58" s="86" t="str">
        <f t="shared" si="6"/>
        <v/>
      </c>
      <c r="K58" s="86" t="str">
        <f t="shared" si="7"/>
        <v/>
      </c>
    </row>
    <row r="59" spans="3:11" ht="24" thickBot="1">
      <c r="C59" s="115" t="str">
        <f t="shared" si="4"/>
        <v/>
      </c>
      <c r="E59" s="115" t="str">
        <f t="shared" si="5"/>
        <v/>
      </c>
      <c r="G59" s="77" t="s">
        <v>52</v>
      </c>
      <c r="I59" s="86" t="str">
        <f t="shared" si="6"/>
        <v/>
      </c>
      <c r="K59" s="86" t="str">
        <f t="shared" si="7"/>
        <v/>
      </c>
    </row>
    <row r="60" spans="3:11" ht="24" thickBot="1">
      <c r="C60" s="115" t="str">
        <f t="shared" si="4"/>
        <v/>
      </c>
      <c r="E60" s="115" t="str">
        <f t="shared" si="5"/>
        <v/>
      </c>
      <c r="G60" s="77" t="s">
        <v>52</v>
      </c>
      <c r="I60" s="86" t="str">
        <f t="shared" si="6"/>
        <v/>
      </c>
      <c r="K60" s="86" t="str">
        <f t="shared" si="7"/>
        <v/>
      </c>
    </row>
    <row r="61" spans="3:11" ht="24" thickBot="1">
      <c r="C61" s="115" t="str">
        <f t="shared" si="4"/>
        <v/>
      </c>
      <c r="E61" s="115" t="str">
        <f t="shared" si="5"/>
        <v/>
      </c>
      <c r="G61" s="77" t="s">
        <v>52</v>
      </c>
      <c r="I61" s="86" t="str">
        <f t="shared" si="6"/>
        <v/>
      </c>
      <c r="K61" s="86" t="str">
        <f t="shared" si="7"/>
        <v/>
      </c>
    </row>
    <row r="62" spans="3:11" ht="24" thickBot="1">
      <c r="C62" s="115" t="str">
        <f t="shared" si="4"/>
        <v/>
      </c>
      <c r="E62" s="115" t="str">
        <f t="shared" si="5"/>
        <v/>
      </c>
      <c r="G62" s="77" t="s">
        <v>52</v>
      </c>
      <c r="I62" s="86" t="str">
        <f t="shared" si="6"/>
        <v/>
      </c>
      <c r="K62" s="86" t="str">
        <f t="shared" si="7"/>
        <v/>
      </c>
    </row>
    <row r="63" spans="3:11" ht="24" thickBot="1">
      <c r="C63" s="115" t="str">
        <f t="shared" si="4"/>
        <v/>
      </c>
      <c r="E63" s="115" t="str">
        <f t="shared" si="5"/>
        <v/>
      </c>
      <c r="G63" s="77" t="s">
        <v>52</v>
      </c>
      <c r="I63" s="86" t="str">
        <f t="shared" si="6"/>
        <v/>
      </c>
      <c r="K63" s="86" t="str">
        <f t="shared" si="7"/>
        <v/>
      </c>
    </row>
    <row r="64" spans="3:11" ht="24" thickBot="1">
      <c r="C64" s="115" t="str">
        <f t="shared" si="4"/>
        <v/>
      </c>
      <c r="E64" s="115" t="str">
        <f t="shared" si="5"/>
        <v/>
      </c>
      <c r="G64" s="77" t="s">
        <v>52</v>
      </c>
      <c r="I64" s="86" t="str">
        <f t="shared" si="6"/>
        <v/>
      </c>
      <c r="K64" s="86" t="str">
        <f t="shared" si="7"/>
        <v/>
      </c>
    </row>
    <row r="65" spans="3:11" ht="24" thickBot="1">
      <c r="C65" s="115" t="str">
        <f t="shared" si="4"/>
        <v/>
      </c>
      <c r="E65" s="115" t="str">
        <f t="shared" si="5"/>
        <v/>
      </c>
      <c r="G65" s="77" t="s">
        <v>52</v>
      </c>
      <c r="I65" s="86" t="str">
        <f t="shared" si="6"/>
        <v/>
      </c>
      <c r="K65" s="86" t="str">
        <f t="shared" si="7"/>
        <v/>
      </c>
    </row>
    <row r="66" spans="3:11" ht="24" thickBot="1">
      <c r="C66" s="115" t="str">
        <f t="shared" si="4"/>
        <v/>
      </c>
      <c r="E66" s="115" t="str">
        <f t="shared" si="5"/>
        <v/>
      </c>
      <c r="G66" s="77" t="s">
        <v>52</v>
      </c>
      <c r="I66" s="86" t="str">
        <f t="shared" si="6"/>
        <v/>
      </c>
      <c r="K66" s="86" t="str">
        <f t="shared" si="7"/>
        <v/>
      </c>
    </row>
    <row r="67" spans="3:11" ht="24" thickBot="1">
      <c r="C67" s="115" t="str">
        <f t="shared" si="4"/>
        <v/>
      </c>
      <c r="E67" s="115" t="str">
        <f t="shared" si="5"/>
        <v/>
      </c>
      <c r="G67" s="77" t="s">
        <v>52</v>
      </c>
      <c r="I67" s="86" t="str">
        <f t="shared" si="6"/>
        <v/>
      </c>
      <c r="K67" s="86" t="str">
        <f t="shared" si="7"/>
        <v/>
      </c>
    </row>
    <row r="68" spans="3:11" ht="24" thickBot="1">
      <c r="C68" s="115" t="str">
        <f t="shared" si="4"/>
        <v/>
      </c>
      <c r="E68" s="115" t="str">
        <f t="shared" si="5"/>
        <v/>
      </c>
      <c r="G68" s="77" t="s">
        <v>52</v>
      </c>
      <c r="I68" s="86" t="str">
        <f t="shared" si="6"/>
        <v/>
      </c>
      <c r="K68" s="86" t="str">
        <f t="shared" si="7"/>
        <v/>
      </c>
    </row>
    <row r="69" spans="3:11" ht="24" thickBot="1">
      <c r="C69" s="115" t="str">
        <f t="shared" ref="C69:C100" si="8">IF(B69&lt;&gt;"",VLOOKUP(B69,Parties,2,FALSE),"")</f>
        <v/>
      </c>
      <c r="E69" s="115" t="str">
        <f t="shared" ref="E69:E100" si="9">IF(D69&lt;&gt;"",VLOOKUP(D69,Parties,2,FALSE),"")</f>
        <v/>
      </c>
      <c r="G69" s="77" t="s">
        <v>52</v>
      </c>
      <c r="I69" s="86" t="str">
        <f t="shared" ref="I69:I100" si="10">IF(H69&lt;&gt;"",VLOOKUP(H69,Parties,2,FALSE),"")</f>
        <v/>
      </c>
      <c r="K69" s="86" t="str">
        <f t="shared" ref="K69:K100" si="11">IF(J69&lt;&gt;"",VLOOKUP(J69,Parties,2,FALSE),"")</f>
        <v/>
      </c>
    </row>
    <row r="70" spans="3:11" ht="24" thickBot="1">
      <c r="C70" s="115" t="str">
        <f t="shared" si="8"/>
        <v/>
      </c>
      <c r="E70" s="115" t="str">
        <f t="shared" si="9"/>
        <v/>
      </c>
      <c r="G70" s="77" t="s">
        <v>52</v>
      </c>
      <c r="I70" s="86" t="str">
        <f t="shared" si="10"/>
        <v/>
      </c>
      <c r="K70" s="86" t="str">
        <f t="shared" si="11"/>
        <v/>
      </c>
    </row>
    <row r="71" spans="3:11" ht="24" thickBot="1">
      <c r="C71" s="115" t="str">
        <f t="shared" si="8"/>
        <v/>
      </c>
      <c r="E71" s="115" t="str">
        <f t="shared" si="9"/>
        <v/>
      </c>
      <c r="G71" s="77" t="s">
        <v>52</v>
      </c>
      <c r="I71" s="86" t="str">
        <f t="shared" si="10"/>
        <v/>
      </c>
      <c r="K71" s="86" t="str">
        <f t="shared" si="11"/>
        <v/>
      </c>
    </row>
    <row r="72" spans="3:11" ht="24" thickBot="1">
      <c r="C72" s="115" t="str">
        <f t="shared" si="8"/>
        <v/>
      </c>
      <c r="E72" s="115" t="str">
        <f t="shared" si="9"/>
        <v/>
      </c>
      <c r="G72" s="77" t="s">
        <v>52</v>
      </c>
      <c r="I72" s="86" t="str">
        <f t="shared" si="10"/>
        <v/>
      </c>
      <c r="K72" s="86" t="str">
        <f t="shared" si="11"/>
        <v/>
      </c>
    </row>
    <row r="73" spans="3:11" ht="24" thickBot="1">
      <c r="C73" s="115" t="str">
        <f t="shared" si="8"/>
        <v/>
      </c>
      <c r="E73" s="115" t="str">
        <f t="shared" si="9"/>
        <v/>
      </c>
      <c r="G73" s="77" t="s">
        <v>52</v>
      </c>
      <c r="I73" s="86" t="str">
        <f t="shared" si="10"/>
        <v/>
      </c>
      <c r="K73" s="86" t="str">
        <f t="shared" si="11"/>
        <v/>
      </c>
    </row>
    <row r="74" spans="3:11" ht="24" thickBot="1">
      <c r="C74" s="115" t="str">
        <f t="shared" si="8"/>
        <v/>
      </c>
      <c r="E74" s="115" t="str">
        <f t="shared" si="9"/>
        <v/>
      </c>
      <c r="G74" s="77" t="s">
        <v>52</v>
      </c>
      <c r="I74" s="86" t="str">
        <f t="shared" si="10"/>
        <v/>
      </c>
      <c r="K74" s="86" t="str">
        <f t="shared" si="11"/>
        <v/>
      </c>
    </row>
    <row r="75" spans="3:11" ht="24" thickBot="1">
      <c r="C75" s="115" t="str">
        <f t="shared" si="8"/>
        <v/>
      </c>
      <c r="E75" s="115" t="str">
        <f t="shared" si="9"/>
        <v/>
      </c>
      <c r="G75" s="77" t="s">
        <v>52</v>
      </c>
      <c r="I75" s="86" t="str">
        <f t="shared" si="10"/>
        <v/>
      </c>
      <c r="K75" s="86" t="str">
        <f t="shared" si="11"/>
        <v/>
      </c>
    </row>
    <row r="76" spans="3:11" ht="24" thickBot="1">
      <c r="C76" s="115" t="str">
        <f t="shared" si="8"/>
        <v/>
      </c>
      <c r="E76" s="115" t="str">
        <f t="shared" si="9"/>
        <v/>
      </c>
      <c r="G76" s="77" t="s">
        <v>52</v>
      </c>
      <c r="I76" s="86" t="str">
        <f t="shared" si="10"/>
        <v/>
      </c>
      <c r="K76" s="86" t="str">
        <f t="shared" si="11"/>
        <v/>
      </c>
    </row>
    <row r="77" spans="3:11" ht="24" thickBot="1">
      <c r="C77" s="115" t="str">
        <f t="shared" si="8"/>
        <v/>
      </c>
      <c r="E77" s="115" t="str">
        <f t="shared" si="9"/>
        <v/>
      </c>
      <c r="G77" s="77" t="s">
        <v>52</v>
      </c>
      <c r="I77" s="86" t="str">
        <f t="shared" si="10"/>
        <v/>
      </c>
      <c r="K77" s="86" t="str">
        <f t="shared" si="11"/>
        <v/>
      </c>
    </row>
    <row r="78" spans="3:11" ht="24" thickBot="1">
      <c r="C78" s="115" t="str">
        <f t="shared" si="8"/>
        <v/>
      </c>
      <c r="E78" s="115" t="str">
        <f t="shared" si="9"/>
        <v/>
      </c>
      <c r="G78" s="77" t="s">
        <v>52</v>
      </c>
      <c r="I78" s="86" t="str">
        <f t="shared" si="10"/>
        <v/>
      </c>
      <c r="K78" s="86" t="str">
        <f t="shared" si="11"/>
        <v/>
      </c>
    </row>
    <row r="79" spans="3:11" ht="24" thickBot="1">
      <c r="C79" s="115" t="str">
        <f t="shared" si="8"/>
        <v/>
      </c>
      <c r="E79" s="115" t="str">
        <f t="shared" si="9"/>
        <v/>
      </c>
      <c r="G79" s="77" t="s">
        <v>52</v>
      </c>
      <c r="I79" s="86" t="str">
        <f t="shared" si="10"/>
        <v/>
      </c>
      <c r="K79" s="86" t="str">
        <f t="shared" si="11"/>
        <v/>
      </c>
    </row>
    <row r="80" spans="3:11" ht="24" thickBot="1">
      <c r="C80" s="115" t="str">
        <f t="shared" si="8"/>
        <v/>
      </c>
      <c r="E80" s="115" t="str">
        <f t="shared" si="9"/>
        <v/>
      </c>
      <c r="G80" s="77" t="s">
        <v>52</v>
      </c>
      <c r="I80" s="86" t="str">
        <f t="shared" si="10"/>
        <v/>
      </c>
      <c r="K80" s="86" t="str">
        <f t="shared" si="11"/>
        <v/>
      </c>
    </row>
    <row r="81" spans="3:11" ht="24" thickBot="1">
      <c r="C81" s="115" t="str">
        <f t="shared" si="8"/>
        <v/>
      </c>
      <c r="E81" s="115" t="str">
        <f t="shared" si="9"/>
        <v/>
      </c>
      <c r="G81" s="77" t="s">
        <v>52</v>
      </c>
      <c r="I81" s="86" t="str">
        <f t="shared" si="10"/>
        <v/>
      </c>
      <c r="K81" s="86" t="str">
        <f t="shared" si="11"/>
        <v/>
      </c>
    </row>
    <row r="82" spans="3:11" ht="24" thickBot="1">
      <c r="C82" s="115" t="str">
        <f t="shared" si="8"/>
        <v/>
      </c>
      <c r="E82" s="115" t="str">
        <f t="shared" si="9"/>
        <v/>
      </c>
      <c r="G82" s="77" t="s">
        <v>52</v>
      </c>
      <c r="I82" s="86" t="str">
        <f t="shared" si="10"/>
        <v/>
      </c>
      <c r="K82" s="86" t="str">
        <f t="shared" si="11"/>
        <v/>
      </c>
    </row>
    <row r="83" spans="3:11" ht="24" thickBot="1">
      <c r="C83" s="115" t="str">
        <f t="shared" si="8"/>
        <v/>
      </c>
      <c r="E83" s="115" t="str">
        <f t="shared" si="9"/>
        <v/>
      </c>
      <c r="G83" s="77" t="s">
        <v>52</v>
      </c>
      <c r="I83" s="86" t="str">
        <f t="shared" si="10"/>
        <v/>
      </c>
      <c r="K83" s="86" t="str">
        <f t="shared" si="11"/>
        <v/>
      </c>
    </row>
    <row r="84" spans="3:11" ht="24" thickBot="1">
      <c r="C84" s="115" t="str">
        <f t="shared" si="8"/>
        <v/>
      </c>
      <c r="E84" s="115" t="str">
        <f t="shared" si="9"/>
        <v/>
      </c>
      <c r="G84" s="77" t="s">
        <v>52</v>
      </c>
      <c r="I84" s="86" t="str">
        <f t="shared" si="10"/>
        <v/>
      </c>
      <c r="K84" s="86" t="str">
        <f t="shared" si="11"/>
        <v/>
      </c>
    </row>
    <row r="85" spans="3:11" ht="24" thickBot="1">
      <c r="C85" s="115" t="str">
        <f t="shared" si="8"/>
        <v/>
      </c>
      <c r="E85" s="115" t="str">
        <f t="shared" si="9"/>
        <v/>
      </c>
      <c r="G85" s="77" t="s">
        <v>52</v>
      </c>
      <c r="I85" s="86" t="str">
        <f t="shared" si="10"/>
        <v/>
      </c>
      <c r="K85" s="86" t="str">
        <f t="shared" si="11"/>
        <v/>
      </c>
    </row>
    <row r="86" spans="3:11" ht="24" thickBot="1">
      <c r="C86" s="115" t="str">
        <f t="shared" si="8"/>
        <v/>
      </c>
      <c r="E86" s="115" t="str">
        <f t="shared" si="9"/>
        <v/>
      </c>
      <c r="G86" s="77" t="s">
        <v>52</v>
      </c>
      <c r="I86" s="86" t="str">
        <f t="shared" si="10"/>
        <v/>
      </c>
      <c r="K86" s="86" t="str">
        <f t="shared" si="11"/>
        <v/>
      </c>
    </row>
    <row r="87" spans="3:11" ht="24" thickBot="1">
      <c r="C87" s="115" t="str">
        <f t="shared" si="8"/>
        <v/>
      </c>
      <c r="E87" s="115" t="str">
        <f t="shared" si="9"/>
        <v/>
      </c>
      <c r="G87" s="77" t="s">
        <v>52</v>
      </c>
      <c r="I87" s="86" t="str">
        <f t="shared" si="10"/>
        <v/>
      </c>
      <c r="K87" s="86" t="str">
        <f t="shared" si="11"/>
        <v/>
      </c>
    </row>
    <row r="88" spans="3:11" ht="24" thickBot="1">
      <c r="C88" s="115" t="str">
        <f t="shared" si="8"/>
        <v/>
      </c>
      <c r="E88" s="115" t="str">
        <f t="shared" si="9"/>
        <v/>
      </c>
      <c r="G88" s="77" t="s">
        <v>52</v>
      </c>
      <c r="I88" s="86" t="str">
        <f t="shared" si="10"/>
        <v/>
      </c>
      <c r="K88" s="86" t="str">
        <f t="shared" si="11"/>
        <v/>
      </c>
    </row>
    <row r="89" spans="3:11" ht="24" thickBot="1">
      <c r="C89" s="115" t="str">
        <f t="shared" si="8"/>
        <v/>
      </c>
      <c r="E89" s="115" t="str">
        <f t="shared" si="9"/>
        <v/>
      </c>
      <c r="G89" s="77" t="s">
        <v>52</v>
      </c>
      <c r="I89" s="86" t="str">
        <f t="shared" si="10"/>
        <v/>
      </c>
      <c r="K89" s="86" t="str">
        <f t="shared" si="11"/>
        <v/>
      </c>
    </row>
    <row r="90" spans="3:11" ht="24" thickBot="1">
      <c r="C90" s="115" t="str">
        <f t="shared" si="8"/>
        <v/>
      </c>
      <c r="E90" s="115" t="str">
        <f t="shared" si="9"/>
        <v/>
      </c>
      <c r="G90" s="77" t="s">
        <v>52</v>
      </c>
      <c r="I90" s="86" t="str">
        <f t="shared" si="10"/>
        <v/>
      </c>
      <c r="K90" s="86" t="str">
        <f t="shared" si="11"/>
        <v/>
      </c>
    </row>
    <row r="91" spans="3:11" ht="24" thickBot="1">
      <c r="C91" s="115" t="str">
        <f t="shared" si="8"/>
        <v/>
      </c>
      <c r="E91" s="115" t="str">
        <f t="shared" si="9"/>
        <v/>
      </c>
      <c r="G91" s="77" t="s">
        <v>52</v>
      </c>
      <c r="I91" s="86" t="str">
        <f t="shared" si="10"/>
        <v/>
      </c>
      <c r="K91" s="86" t="str">
        <f t="shared" si="11"/>
        <v/>
      </c>
    </row>
    <row r="92" spans="3:11" ht="24" thickBot="1">
      <c r="C92" s="115" t="str">
        <f t="shared" si="8"/>
        <v/>
      </c>
      <c r="E92" s="115" t="str">
        <f t="shared" si="9"/>
        <v/>
      </c>
      <c r="G92" s="77" t="s">
        <v>52</v>
      </c>
      <c r="I92" s="86" t="str">
        <f t="shared" si="10"/>
        <v/>
      </c>
      <c r="K92" s="86" t="str">
        <f t="shared" si="11"/>
        <v/>
      </c>
    </row>
    <row r="93" spans="3:11" ht="24" thickBot="1">
      <c r="C93" s="115" t="str">
        <f t="shared" si="8"/>
        <v/>
      </c>
      <c r="E93" s="115" t="str">
        <f t="shared" si="9"/>
        <v/>
      </c>
      <c r="G93" s="77" t="s">
        <v>52</v>
      </c>
      <c r="I93" s="86" t="str">
        <f t="shared" si="10"/>
        <v/>
      </c>
      <c r="K93" s="86" t="str">
        <f t="shared" si="11"/>
        <v/>
      </c>
    </row>
    <row r="94" spans="3:11" ht="24" thickBot="1">
      <c r="C94" s="115" t="str">
        <f t="shared" si="8"/>
        <v/>
      </c>
      <c r="E94" s="115" t="str">
        <f t="shared" si="9"/>
        <v/>
      </c>
      <c r="G94" s="77" t="s">
        <v>52</v>
      </c>
      <c r="I94" s="86" t="str">
        <f t="shared" si="10"/>
        <v/>
      </c>
      <c r="K94" s="86" t="str">
        <f t="shared" si="11"/>
        <v/>
      </c>
    </row>
    <row r="95" spans="3:11" ht="24" thickBot="1">
      <c r="C95" s="115" t="str">
        <f t="shared" si="8"/>
        <v/>
      </c>
      <c r="E95" s="115" t="str">
        <f t="shared" si="9"/>
        <v/>
      </c>
      <c r="G95" s="77" t="s">
        <v>52</v>
      </c>
      <c r="I95" s="86" t="str">
        <f t="shared" si="10"/>
        <v/>
      </c>
      <c r="K95" s="86" t="str">
        <f t="shared" si="11"/>
        <v/>
      </c>
    </row>
    <row r="96" spans="3:11" ht="24" thickBot="1">
      <c r="C96" s="115" t="str">
        <f t="shared" si="8"/>
        <v/>
      </c>
      <c r="E96" s="115" t="str">
        <f t="shared" si="9"/>
        <v/>
      </c>
      <c r="G96" s="77" t="s">
        <v>52</v>
      </c>
      <c r="I96" s="86" t="str">
        <f t="shared" si="10"/>
        <v/>
      </c>
      <c r="K96" s="86" t="str">
        <f t="shared" si="11"/>
        <v/>
      </c>
    </row>
    <row r="97" spans="3:11" ht="24" thickBot="1">
      <c r="C97" s="115" t="str">
        <f t="shared" si="8"/>
        <v/>
      </c>
      <c r="E97" s="115" t="str">
        <f t="shared" si="9"/>
        <v/>
      </c>
      <c r="G97" s="77" t="s">
        <v>52</v>
      </c>
      <c r="I97" s="86" t="str">
        <f t="shared" si="10"/>
        <v/>
      </c>
      <c r="K97" s="86" t="str">
        <f t="shared" si="11"/>
        <v/>
      </c>
    </row>
    <row r="98" spans="3:11" ht="24" thickBot="1">
      <c r="C98" s="115" t="str">
        <f t="shared" si="8"/>
        <v/>
      </c>
      <c r="E98" s="115" t="str">
        <f t="shared" si="9"/>
        <v/>
      </c>
      <c r="G98" s="77" t="s">
        <v>52</v>
      </c>
      <c r="I98" s="86" t="str">
        <f t="shared" si="10"/>
        <v/>
      </c>
      <c r="K98" s="86" t="str">
        <f t="shared" si="11"/>
        <v/>
      </c>
    </row>
    <row r="99" spans="3:11" ht="24" thickBot="1">
      <c r="C99" s="115" t="str">
        <f t="shared" si="8"/>
        <v/>
      </c>
      <c r="E99" s="115" t="str">
        <f t="shared" si="9"/>
        <v/>
      </c>
      <c r="G99" s="77" t="s">
        <v>52</v>
      </c>
      <c r="I99" s="86" t="str">
        <f t="shared" si="10"/>
        <v/>
      </c>
      <c r="K99" s="86" t="str">
        <f t="shared" si="11"/>
        <v/>
      </c>
    </row>
    <row r="100" spans="3:11" ht="24" thickBot="1">
      <c r="C100" s="115" t="str">
        <f t="shared" si="8"/>
        <v/>
      </c>
      <c r="E100" s="115" t="str">
        <f t="shared" si="9"/>
        <v/>
      </c>
      <c r="G100" s="77" t="s">
        <v>52</v>
      </c>
      <c r="I100" s="86" t="str">
        <f t="shared" si="10"/>
        <v/>
      </c>
      <c r="K100" s="86" t="str">
        <f t="shared" si="11"/>
        <v/>
      </c>
    </row>
  </sheetData>
  <conditionalFormatting sqref="C1">
    <cfRule type="cellIs" dxfId="110" priority="19" operator="greaterThan">
      <formula>12</formula>
    </cfRule>
    <cfRule type="cellIs" dxfId="109" priority="26" operator="lessThan">
      <formula>13</formula>
    </cfRule>
  </conditionalFormatting>
  <conditionalFormatting sqref="F6:F100">
    <cfRule type="cellIs" dxfId="108" priority="15" operator="greaterThan">
      <formula>12</formula>
    </cfRule>
    <cfRule type="cellIs" dxfId="107" priority="16" operator="greaterThan">
      <formula>12</formula>
    </cfRule>
    <cfRule type="cellIs" dxfId="106" priority="17" operator="greaterThan">
      <formula>12</formula>
    </cfRule>
    <cfRule type="cellIs" dxfId="105" priority="18" operator="greaterThan">
      <formula>12</formula>
    </cfRule>
  </conditionalFormatting>
  <conditionalFormatting sqref="F6:F100">
    <cfRule type="cellIs" dxfId="104" priority="11" operator="greaterThan">
      <formula>12</formula>
    </cfRule>
    <cfRule type="cellIs" dxfId="103" priority="12" operator="greaterThan">
      <formula>12</formula>
    </cfRule>
    <cfRule type="cellIs" dxfId="102" priority="13" operator="greaterThan">
      <formula>12</formula>
    </cfRule>
    <cfRule type="cellIs" dxfId="101" priority="14" operator="greaterThan">
      <formula>12</formula>
    </cfRule>
  </conditionalFormatting>
  <conditionalFormatting sqref="F6:F100">
    <cfRule type="cellIs" dxfId="100" priority="10" operator="greaterThan">
      <formula>12</formula>
    </cfRule>
  </conditionalFormatting>
  <conditionalFormatting sqref="F5:F100">
    <cfRule type="cellIs" dxfId="99" priority="6" operator="greaterThan">
      <formula>12</formula>
    </cfRule>
  </conditionalFormatting>
  <conditionalFormatting sqref="F5:F100">
    <cfRule type="cellIs" dxfId="98" priority="5" operator="lessThan">
      <formula>13</formula>
    </cfRule>
  </conditionalFormatting>
  <conditionalFormatting sqref="L5:L100">
    <cfRule type="cellIs" dxfId="97" priority="2" operator="greaterThan">
      <formula>12</formula>
    </cfRule>
  </conditionalFormatting>
  <conditionalFormatting sqref="L5:L100">
    <cfRule type="cellIs" dxfId="96" priority="1" operator="lessThan">
      <formula>13</formula>
    </cfRule>
  </conditionalFormatting>
  <pageMargins left="0.7" right="0.51041666666666663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A100"/>
  <sheetViews>
    <sheetView showGridLines="0" workbookViewId="0">
      <pane ySplit="3" topLeftCell="A4" activePane="bottomLeft" state="frozen"/>
      <selection pane="bottomLeft" activeCell="L12" sqref="L12"/>
    </sheetView>
  </sheetViews>
  <sheetFormatPr baseColWidth="10" defaultColWidth="11.42578125" defaultRowHeight="23.25"/>
  <cols>
    <col min="1" max="1" width="11.42578125" style="119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19" customWidth="1"/>
    <col min="14" max="16384" width="11.42578125" style="75"/>
  </cols>
  <sheetData>
    <row r="1" spans="1:53" s="118" customFormat="1" ht="28.5">
      <c r="B1" s="120" t="s">
        <v>55</v>
      </c>
      <c r="C1" s="121"/>
      <c r="D1" s="120"/>
      <c r="E1" s="121"/>
      <c r="F1" s="121"/>
      <c r="G1" s="122"/>
      <c r="H1" s="122"/>
      <c r="I1" s="121"/>
      <c r="J1" s="120"/>
      <c r="K1" s="121"/>
    </row>
    <row r="2" spans="1:53" s="118" customFormat="1" ht="24" thickBot="1">
      <c r="B2" s="120"/>
      <c r="C2" s="121"/>
      <c r="D2" s="120"/>
      <c r="E2" s="121"/>
      <c r="F2" s="121"/>
      <c r="G2" s="120"/>
      <c r="H2" s="120"/>
      <c r="I2" s="121"/>
      <c r="J2" s="120"/>
      <c r="K2" s="121"/>
    </row>
    <row r="3" spans="1:53" s="62" customFormat="1" ht="24" thickBot="1">
      <c r="A3" s="118"/>
      <c r="B3" s="116" t="s">
        <v>43</v>
      </c>
      <c r="C3" s="114" t="s">
        <v>44</v>
      </c>
      <c r="D3" s="84" t="s">
        <v>43</v>
      </c>
      <c r="E3" s="66" t="s">
        <v>44</v>
      </c>
      <c r="F3" s="79" t="s">
        <v>47</v>
      </c>
      <c r="G3" s="76" t="s">
        <v>45</v>
      </c>
      <c r="H3" s="84" t="s">
        <v>43</v>
      </c>
      <c r="I3" s="86" t="s">
        <v>44</v>
      </c>
      <c r="J3" s="90" t="s">
        <v>43</v>
      </c>
      <c r="K3" s="86" t="s">
        <v>44</v>
      </c>
      <c r="L3" s="79" t="s">
        <v>47</v>
      </c>
      <c r="M3" s="118"/>
      <c r="N3" s="63"/>
      <c r="O3" s="63"/>
      <c r="P3" s="87"/>
    </row>
    <row r="4" spans="1:53" s="64" customFormat="1" ht="24" thickBot="1">
      <c r="A4" s="118"/>
      <c r="B4" s="117"/>
      <c r="C4" s="67"/>
      <c r="D4" s="81"/>
      <c r="E4" s="67"/>
      <c r="F4" s="67"/>
      <c r="G4" s="65"/>
      <c r="H4" s="81"/>
      <c r="I4" s="67"/>
      <c r="J4" s="81"/>
      <c r="K4" s="67"/>
      <c r="M4" s="118"/>
    </row>
    <row r="5" spans="1:53" s="61" customFormat="1" ht="24" thickBot="1">
      <c r="A5" s="118">
        <v>26</v>
      </c>
      <c r="B5" s="82">
        <v>6</v>
      </c>
      <c r="C5" s="115" t="str">
        <f t="shared" ref="C5:C68" si="0">IF(B5&lt;&gt;"",VLOOKUP(B5,Parties,2,FALSE),"")</f>
        <v>Bouty   michelle</v>
      </c>
      <c r="D5" s="82">
        <v>20</v>
      </c>
      <c r="E5" s="115" t="str">
        <f t="shared" ref="E5:E68" si="1">IF(D5&lt;&gt;"",VLOOKUP(D5,Parties,2,FALSE),"")</f>
        <v>Pubert Armand</v>
      </c>
      <c r="F5" s="80">
        <v>13</v>
      </c>
      <c r="G5" s="77" t="s">
        <v>52</v>
      </c>
      <c r="H5" s="82">
        <v>10</v>
      </c>
      <c r="I5" s="86" t="str">
        <f t="shared" ref="I5:I68" si="2">IF(H5&lt;&gt;"",VLOOKUP(H5,Parties,2,FALSE),"")</f>
        <v>Barbeau Arthur</v>
      </c>
      <c r="J5" s="82">
        <v>27</v>
      </c>
      <c r="K5" s="86" t="str">
        <f t="shared" ref="K5:K68" si="3">IF(J5&lt;&gt;"",VLOOKUP(J5,Parties,2,FALSE),"")</f>
        <v>Naud zaza</v>
      </c>
      <c r="L5" s="85">
        <v>0</v>
      </c>
      <c r="M5" s="118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A6" s="119">
        <v>4</v>
      </c>
      <c r="B6" s="83">
        <v>2</v>
      </c>
      <c r="C6" s="115" t="str">
        <f t="shared" si="0"/>
        <v>Bay Rémy</v>
      </c>
      <c r="D6" s="83">
        <v>24</v>
      </c>
      <c r="E6" s="115" t="str">
        <f t="shared" si="1"/>
        <v>Belot Michel</v>
      </c>
      <c r="F6" s="80">
        <v>13</v>
      </c>
      <c r="G6" s="77" t="s">
        <v>52</v>
      </c>
      <c r="H6" s="83">
        <v>5</v>
      </c>
      <c r="I6" s="86" t="str">
        <f t="shared" si="2"/>
        <v>Bouty Alain</v>
      </c>
      <c r="J6" s="83">
        <v>1</v>
      </c>
      <c r="K6" s="86" t="str">
        <f t="shared" si="3"/>
        <v>Amiot</v>
      </c>
      <c r="L6" s="89">
        <v>1</v>
      </c>
    </row>
    <row r="7" spans="1:53" ht="24" thickBot="1">
      <c r="A7" s="119">
        <v>5</v>
      </c>
      <c r="B7" s="82">
        <v>22</v>
      </c>
      <c r="C7" s="115" t="str">
        <f t="shared" si="0"/>
        <v>Hay Nathalie</v>
      </c>
      <c r="D7" s="82">
        <v>23</v>
      </c>
      <c r="E7" s="115" t="str">
        <f t="shared" si="1"/>
        <v>Lembert Martial</v>
      </c>
      <c r="F7" s="80">
        <v>13</v>
      </c>
      <c r="G7" s="77" t="s">
        <v>52</v>
      </c>
      <c r="H7" s="82">
        <v>19</v>
      </c>
      <c r="I7" s="86" t="str">
        <f t="shared" si="2"/>
        <v>Hardy andré</v>
      </c>
      <c r="J7" s="82">
        <v>28</v>
      </c>
      <c r="K7" s="86" t="str">
        <f t="shared" si="3"/>
        <v>Naud Pierre</v>
      </c>
      <c r="L7" s="85">
        <v>2</v>
      </c>
    </row>
    <row r="8" spans="1:53" ht="24" thickBot="1">
      <c r="A8" s="119">
        <v>13</v>
      </c>
      <c r="B8" s="82">
        <v>13</v>
      </c>
      <c r="C8" s="115" t="str">
        <f t="shared" si="0"/>
        <v>Luckette Romain</v>
      </c>
      <c r="D8" s="82">
        <v>16</v>
      </c>
      <c r="E8" s="115" t="str">
        <f t="shared" si="1"/>
        <v>Vincenzotto Bébert</v>
      </c>
      <c r="F8" s="80">
        <v>13</v>
      </c>
      <c r="G8" s="77" t="s">
        <v>52</v>
      </c>
      <c r="H8" s="82">
        <v>14</v>
      </c>
      <c r="I8" s="86" t="str">
        <f t="shared" si="2"/>
        <v>Xilliam Patrice</v>
      </c>
      <c r="J8" s="82">
        <v>8</v>
      </c>
      <c r="K8" s="86" t="str">
        <f t="shared" si="3"/>
        <v>Chartier rémy</v>
      </c>
      <c r="L8" s="85">
        <v>3</v>
      </c>
    </row>
    <row r="9" spans="1:53" ht="24" thickBot="1">
      <c r="A9" s="119">
        <v>31</v>
      </c>
      <c r="B9" s="82">
        <v>17</v>
      </c>
      <c r="C9" s="115" t="str">
        <f t="shared" si="0"/>
        <v>Bouchereau Daniel</v>
      </c>
      <c r="D9" s="82">
        <v>12</v>
      </c>
      <c r="E9" s="115" t="str">
        <f t="shared" si="1"/>
        <v>Dechechi Alain</v>
      </c>
      <c r="F9" s="80">
        <v>13</v>
      </c>
      <c r="G9" s="77" t="s">
        <v>52</v>
      </c>
      <c r="H9" s="82">
        <v>18</v>
      </c>
      <c r="I9" s="86" t="str">
        <f t="shared" si="2"/>
        <v>Siew Noel</v>
      </c>
      <c r="J9" s="82">
        <v>11</v>
      </c>
      <c r="K9" s="86" t="str">
        <f t="shared" si="3"/>
        <v>Matignon Denis</v>
      </c>
      <c r="L9" s="85">
        <v>4</v>
      </c>
    </row>
    <row r="10" spans="1:53" ht="24" thickBot="1">
      <c r="A10" s="119">
        <v>49</v>
      </c>
      <c r="B10" s="82">
        <v>21</v>
      </c>
      <c r="C10" s="115" t="str">
        <f t="shared" si="0"/>
        <v>Hay Christian</v>
      </c>
      <c r="D10" s="82">
        <v>4</v>
      </c>
      <c r="E10" s="115" t="str">
        <f t="shared" si="1"/>
        <v>Marcu olivier</v>
      </c>
      <c r="F10" s="80">
        <v>13</v>
      </c>
      <c r="G10" s="77" t="s">
        <v>52</v>
      </c>
      <c r="H10" s="82">
        <v>15</v>
      </c>
      <c r="I10" s="86" t="str">
        <f t="shared" si="2"/>
        <v>Guilmain Christian</v>
      </c>
      <c r="J10" s="82">
        <v>7</v>
      </c>
      <c r="K10" s="86" t="str">
        <f t="shared" si="3"/>
        <v>Borne Philippe</v>
      </c>
      <c r="L10" s="85">
        <v>5</v>
      </c>
    </row>
    <row r="11" spans="1:53" ht="24" thickBot="1">
      <c r="A11" s="119">
        <v>18</v>
      </c>
      <c r="B11" s="82">
        <v>25</v>
      </c>
      <c r="C11" s="115" t="str">
        <f t="shared" si="0"/>
        <v>Renaudin Monique</v>
      </c>
      <c r="D11" s="82">
        <v>9</v>
      </c>
      <c r="E11" s="115" t="str">
        <f t="shared" si="1"/>
        <v>Bouchet alexandre</v>
      </c>
      <c r="F11" s="80">
        <v>13</v>
      </c>
      <c r="G11" s="77" t="s">
        <v>52</v>
      </c>
      <c r="H11" s="82">
        <v>26</v>
      </c>
      <c r="I11" s="86" t="str">
        <f t="shared" si="2"/>
        <v>Rousseau Karina</v>
      </c>
      <c r="J11" s="82">
        <v>3</v>
      </c>
      <c r="K11" s="86" t="str">
        <f t="shared" si="3"/>
        <v>Richeteau joel</v>
      </c>
      <c r="L11" s="85">
        <v>6</v>
      </c>
    </row>
    <row r="12" spans="1:53" ht="24" thickBot="1">
      <c r="A12" s="119">
        <v>9</v>
      </c>
      <c r="C12" s="115" t="str">
        <f t="shared" si="0"/>
        <v/>
      </c>
      <c r="E12" s="115" t="str">
        <f t="shared" si="1"/>
        <v/>
      </c>
      <c r="G12" s="77" t="s">
        <v>52</v>
      </c>
      <c r="I12" s="86" t="str">
        <f t="shared" si="2"/>
        <v/>
      </c>
      <c r="K12" s="86" t="str">
        <f t="shared" si="3"/>
        <v/>
      </c>
    </row>
    <row r="13" spans="1:53" ht="24" thickBot="1">
      <c r="A13" s="119">
        <v>33</v>
      </c>
      <c r="C13" s="115" t="str">
        <f t="shared" si="0"/>
        <v/>
      </c>
      <c r="E13" s="115" t="str">
        <f t="shared" si="1"/>
        <v/>
      </c>
      <c r="G13" s="77" t="s">
        <v>52</v>
      </c>
      <c r="I13" s="86" t="str">
        <f t="shared" si="2"/>
        <v/>
      </c>
      <c r="K13" s="86" t="str">
        <f t="shared" si="3"/>
        <v/>
      </c>
    </row>
    <row r="14" spans="1:53" ht="24" thickBot="1">
      <c r="A14" s="119">
        <v>77</v>
      </c>
      <c r="C14" s="115" t="str">
        <f t="shared" si="0"/>
        <v/>
      </c>
      <c r="E14" s="115" t="str">
        <f t="shared" si="1"/>
        <v/>
      </c>
      <c r="G14" s="77" t="s">
        <v>52</v>
      </c>
      <c r="I14" s="86" t="str">
        <f t="shared" si="2"/>
        <v/>
      </c>
      <c r="K14" s="86" t="str">
        <f t="shared" si="3"/>
        <v/>
      </c>
    </row>
    <row r="15" spans="1:53" ht="24" thickBot="1">
      <c r="A15" s="119">
        <v>39</v>
      </c>
      <c r="C15" s="115" t="str">
        <f t="shared" si="0"/>
        <v/>
      </c>
      <c r="E15" s="115" t="str">
        <f t="shared" si="1"/>
        <v/>
      </c>
      <c r="G15" s="77" t="s">
        <v>52</v>
      </c>
      <c r="I15" s="86" t="str">
        <f t="shared" si="2"/>
        <v/>
      </c>
      <c r="K15" s="86" t="str">
        <f t="shared" si="3"/>
        <v/>
      </c>
    </row>
    <row r="16" spans="1:53" ht="24" thickBot="1">
      <c r="A16" s="119">
        <v>21</v>
      </c>
      <c r="C16" s="115" t="str">
        <f t="shared" si="0"/>
        <v/>
      </c>
      <c r="E16" s="115" t="str">
        <f t="shared" si="1"/>
        <v/>
      </c>
      <c r="G16" s="77" t="s">
        <v>52</v>
      </c>
      <c r="I16" s="86" t="str">
        <f t="shared" si="2"/>
        <v/>
      </c>
      <c r="K16" s="86" t="str">
        <f t="shared" si="3"/>
        <v/>
      </c>
    </row>
    <row r="17" spans="1:11" ht="24" thickBot="1">
      <c r="A17" s="119">
        <v>6</v>
      </c>
      <c r="C17" s="115" t="str">
        <f t="shared" si="0"/>
        <v/>
      </c>
      <c r="E17" s="115" t="str">
        <f t="shared" si="1"/>
        <v/>
      </c>
      <c r="G17" s="77" t="s">
        <v>52</v>
      </c>
      <c r="I17" s="86" t="str">
        <f t="shared" si="2"/>
        <v/>
      </c>
      <c r="K17" s="86" t="str">
        <f t="shared" si="3"/>
        <v/>
      </c>
    </row>
    <row r="18" spans="1:11" ht="24" thickBot="1">
      <c r="A18" s="119">
        <v>53</v>
      </c>
      <c r="C18" s="115" t="str">
        <f t="shared" si="0"/>
        <v/>
      </c>
      <c r="E18" s="115" t="str">
        <f t="shared" si="1"/>
        <v/>
      </c>
      <c r="G18" s="77" t="s">
        <v>52</v>
      </c>
      <c r="I18" s="86" t="str">
        <f t="shared" si="2"/>
        <v/>
      </c>
      <c r="K18" s="86" t="str">
        <f t="shared" si="3"/>
        <v/>
      </c>
    </row>
    <row r="19" spans="1:11" ht="24" thickBot="1">
      <c r="A19" s="119">
        <v>57</v>
      </c>
      <c r="C19" s="115" t="str">
        <f t="shared" si="0"/>
        <v/>
      </c>
      <c r="E19" s="115" t="str">
        <f t="shared" si="1"/>
        <v/>
      </c>
      <c r="G19" s="77" t="s">
        <v>52</v>
      </c>
      <c r="I19" s="86" t="str">
        <f t="shared" si="2"/>
        <v/>
      </c>
      <c r="K19" s="86" t="str">
        <f t="shared" si="3"/>
        <v/>
      </c>
    </row>
    <row r="20" spans="1:11" ht="24" thickBot="1">
      <c r="A20" s="119">
        <v>42</v>
      </c>
      <c r="C20" s="115" t="str">
        <f t="shared" si="0"/>
        <v/>
      </c>
      <c r="E20" s="115" t="str">
        <f t="shared" si="1"/>
        <v/>
      </c>
      <c r="G20" s="77" t="s">
        <v>52</v>
      </c>
      <c r="I20" s="86" t="str">
        <f t="shared" si="2"/>
        <v/>
      </c>
      <c r="K20" s="86" t="str">
        <f t="shared" si="3"/>
        <v/>
      </c>
    </row>
    <row r="21" spans="1:11" ht="24" thickBot="1">
      <c r="A21" s="119">
        <v>37</v>
      </c>
      <c r="C21" s="115" t="str">
        <f t="shared" si="0"/>
        <v/>
      </c>
      <c r="E21" s="115" t="str">
        <f t="shared" si="1"/>
        <v/>
      </c>
      <c r="G21" s="77" t="s">
        <v>52</v>
      </c>
      <c r="I21" s="86" t="str">
        <f t="shared" si="2"/>
        <v/>
      </c>
      <c r="K21" s="86" t="str">
        <f t="shared" si="3"/>
        <v/>
      </c>
    </row>
    <row r="22" spans="1:11" ht="24" thickBot="1">
      <c r="A22" s="119">
        <v>50</v>
      </c>
      <c r="C22" s="115" t="str">
        <f t="shared" si="0"/>
        <v/>
      </c>
      <c r="E22" s="115" t="str">
        <f t="shared" si="1"/>
        <v/>
      </c>
      <c r="G22" s="77" t="s">
        <v>52</v>
      </c>
      <c r="I22" s="86" t="str">
        <f t="shared" si="2"/>
        <v/>
      </c>
      <c r="K22" s="86" t="str">
        <f t="shared" si="3"/>
        <v/>
      </c>
    </row>
    <row r="23" spans="1:11" ht="24" thickBot="1">
      <c r="A23" s="119">
        <v>73</v>
      </c>
      <c r="C23" s="115" t="str">
        <f t="shared" si="0"/>
        <v/>
      </c>
      <c r="E23" s="115" t="str">
        <f t="shared" si="1"/>
        <v/>
      </c>
      <c r="G23" s="77" t="s">
        <v>52</v>
      </c>
      <c r="I23" s="86" t="str">
        <f t="shared" si="2"/>
        <v/>
      </c>
      <c r="K23" s="86" t="str">
        <f t="shared" si="3"/>
        <v/>
      </c>
    </row>
    <row r="24" spans="1:11" ht="24" thickBot="1">
      <c r="A24" s="119">
        <v>61</v>
      </c>
      <c r="C24" s="115" t="str">
        <f t="shared" si="0"/>
        <v/>
      </c>
      <c r="E24" s="115" t="str">
        <f t="shared" si="1"/>
        <v/>
      </c>
      <c r="G24" s="77" t="s">
        <v>52</v>
      </c>
      <c r="I24" s="86" t="str">
        <f t="shared" si="2"/>
        <v/>
      </c>
      <c r="K24" s="86" t="str">
        <f t="shared" si="3"/>
        <v/>
      </c>
    </row>
    <row r="25" spans="1:11" ht="24" thickBot="1">
      <c r="A25" s="119">
        <v>81</v>
      </c>
      <c r="C25" s="115" t="str">
        <f t="shared" si="0"/>
        <v/>
      </c>
      <c r="E25" s="115" t="str">
        <f t="shared" si="1"/>
        <v/>
      </c>
      <c r="G25" s="77" t="s">
        <v>52</v>
      </c>
      <c r="I25" s="86" t="str">
        <f t="shared" si="2"/>
        <v/>
      </c>
      <c r="K25" s="86" t="str">
        <f t="shared" si="3"/>
        <v/>
      </c>
    </row>
    <row r="26" spans="1:11" ht="24" thickBot="1">
      <c r="A26" s="119">
        <v>85</v>
      </c>
      <c r="C26" s="115" t="str">
        <f t="shared" si="0"/>
        <v/>
      </c>
      <c r="E26" s="115" t="str">
        <f t="shared" si="1"/>
        <v/>
      </c>
      <c r="G26" s="77" t="s">
        <v>52</v>
      </c>
      <c r="I26" s="86" t="str">
        <f t="shared" si="2"/>
        <v/>
      </c>
      <c r="K26" s="86" t="str">
        <f t="shared" si="3"/>
        <v/>
      </c>
    </row>
    <row r="27" spans="1:11" ht="24" thickBot="1">
      <c r="A27" s="119">
        <v>89</v>
      </c>
      <c r="C27" s="115" t="str">
        <f t="shared" si="0"/>
        <v/>
      </c>
      <c r="E27" s="115" t="str">
        <f t="shared" si="1"/>
        <v/>
      </c>
      <c r="G27" s="77" t="s">
        <v>52</v>
      </c>
      <c r="I27" s="86" t="str">
        <f t="shared" si="2"/>
        <v/>
      </c>
      <c r="K27" s="86" t="str">
        <f t="shared" si="3"/>
        <v/>
      </c>
    </row>
    <row r="28" spans="1:11" ht="24" thickBot="1">
      <c r="A28" s="119">
        <v>93</v>
      </c>
      <c r="C28" s="115" t="str">
        <f t="shared" si="0"/>
        <v/>
      </c>
      <c r="E28" s="115" t="str">
        <f t="shared" si="1"/>
        <v/>
      </c>
      <c r="G28" s="77" t="s">
        <v>52</v>
      </c>
      <c r="I28" s="86" t="str">
        <f t="shared" si="2"/>
        <v/>
      </c>
      <c r="K28" s="86" t="str">
        <f t="shared" si="3"/>
        <v/>
      </c>
    </row>
    <row r="29" spans="1:11" ht="24" thickBot="1">
      <c r="A29" s="119">
        <v>97</v>
      </c>
      <c r="C29" s="115" t="str">
        <f t="shared" si="0"/>
        <v/>
      </c>
      <c r="E29" s="115" t="str">
        <f t="shared" si="1"/>
        <v/>
      </c>
      <c r="G29" s="77" t="s">
        <v>52</v>
      </c>
      <c r="I29" s="86" t="str">
        <f t="shared" si="2"/>
        <v/>
      </c>
      <c r="K29" s="86" t="str">
        <f t="shared" si="3"/>
        <v/>
      </c>
    </row>
    <row r="30" spans="1:11" ht="24" thickBot="1">
      <c r="C30" s="115" t="str">
        <f t="shared" si="0"/>
        <v/>
      </c>
      <c r="E30" s="115" t="str">
        <f t="shared" si="1"/>
        <v/>
      </c>
      <c r="G30" s="77" t="s">
        <v>52</v>
      </c>
      <c r="I30" s="86" t="str">
        <f t="shared" si="2"/>
        <v/>
      </c>
      <c r="K30" s="86" t="str">
        <f t="shared" si="3"/>
        <v/>
      </c>
    </row>
    <row r="31" spans="1:11" ht="24" thickBot="1">
      <c r="C31" s="115" t="str">
        <f t="shared" si="0"/>
        <v/>
      </c>
      <c r="E31" s="115" t="str">
        <f t="shared" si="1"/>
        <v/>
      </c>
      <c r="G31" s="77" t="s">
        <v>52</v>
      </c>
      <c r="I31" s="86" t="str">
        <f t="shared" si="2"/>
        <v/>
      </c>
      <c r="K31" s="86" t="str">
        <f t="shared" si="3"/>
        <v/>
      </c>
    </row>
    <row r="32" spans="1:11" ht="24" thickBot="1">
      <c r="C32" s="115" t="str">
        <f t="shared" si="0"/>
        <v/>
      </c>
      <c r="E32" s="115" t="str">
        <f t="shared" si="1"/>
        <v/>
      </c>
      <c r="G32" s="77" t="s">
        <v>52</v>
      </c>
      <c r="I32" s="86" t="str">
        <f t="shared" si="2"/>
        <v/>
      </c>
      <c r="K32" s="86" t="str">
        <f t="shared" si="3"/>
        <v/>
      </c>
    </row>
    <row r="33" spans="3:11" ht="24" thickBot="1">
      <c r="C33" s="115" t="str">
        <f t="shared" si="0"/>
        <v/>
      </c>
      <c r="E33" s="115" t="str">
        <f t="shared" si="1"/>
        <v/>
      </c>
      <c r="G33" s="77" t="s">
        <v>52</v>
      </c>
      <c r="I33" s="86" t="str">
        <f t="shared" si="2"/>
        <v/>
      </c>
      <c r="K33" s="86" t="str">
        <f t="shared" si="3"/>
        <v/>
      </c>
    </row>
    <row r="34" spans="3:11" ht="24" thickBot="1">
      <c r="C34" s="115" t="str">
        <f t="shared" si="0"/>
        <v/>
      </c>
      <c r="E34" s="115" t="str">
        <f t="shared" si="1"/>
        <v/>
      </c>
      <c r="G34" s="77" t="s">
        <v>52</v>
      </c>
      <c r="I34" s="86" t="str">
        <f t="shared" si="2"/>
        <v/>
      </c>
      <c r="K34" s="86" t="str">
        <f t="shared" si="3"/>
        <v/>
      </c>
    </row>
    <row r="35" spans="3:11" ht="24" thickBot="1">
      <c r="C35" s="115" t="str">
        <f t="shared" si="0"/>
        <v/>
      </c>
      <c r="E35" s="115" t="str">
        <f t="shared" si="1"/>
        <v/>
      </c>
      <c r="G35" s="77" t="s">
        <v>52</v>
      </c>
      <c r="I35" s="86" t="str">
        <f t="shared" si="2"/>
        <v/>
      </c>
      <c r="K35" s="86" t="str">
        <f t="shared" si="3"/>
        <v/>
      </c>
    </row>
    <row r="36" spans="3:11" ht="24" thickBot="1">
      <c r="C36" s="115" t="str">
        <f t="shared" si="0"/>
        <v/>
      </c>
      <c r="E36" s="115" t="str">
        <f t="shared" si="1"/>
        <v/>
      </c>
      <c r="G36" s="77" t="s">
        <v>52</v>
      </c>
      <c r="I36" s="86" t="str">
        <f t="shared" si="2"/>
        <v/>
      </c>
      <c r="K36" s="86" t="str">
        <f t="shared" si="3"/>
        <v/>
      </c>
    </row>
    <row r="37" spans="3:11" ht="24" thickBot="1">
      <c r="C37" s="115" t="str">
        <f t="shared" si="0"/>
        <v/>
      </c>
      <c r="E37" s="115" t="str">
        <f t="shared" si="1"/>
        <v/>
      </c>
      <c r="G37" s="77" t="s">
        <v>52</v>
      </c>
      <c r="I37" s="86" t="str">
        <f t="shared" si="2"/>
        <v/>
      </c>
      <c r="K37" s="86" t="str">
        <f t="shared" si="3"/>
        <v/>
      </c>
    </row>
    <row r="38" spans="3:11" ht="24" thickBot="1">
      <c r="C38" s="115" t="str">
        <f t="shared" si="0"/>
        <v/>
      </c>
      <c r="E38" s="115" t="str">
        <f t="shared" si="1"/>
        <v/>
      </c>
      <c r="G38" s="77" t="s">
        <v>52</v>
      </c>
      <c r="I38" s="86" t="str">
        <f t="shared" si="2"/>
        <v/>
      </c>
      <c r="K38" s="86" t="str">
        <f t="shared" si="3"/>
        <v/>
      </c>
    </row>
    <row r="39" spans="3:11" ht="24" thickBot="1">
      <c r="C39" s="115" t="str">
        <f t="shared" si="0"/>
        <v/>
      </c>
      <c r="E39" s="115" t="str">
        <f t="shared" si="1"/>
        <v/>
      </c>
      <c r="G39" s="77" t="s">
        <v>52</v>
      </c>
      <c r="I39" s="86" t="str">
        <f t="shared" si="2"/>
        <v/>
      </c>
      <c r="K39" s="86" t="str">
        <f t="shared" si="3"/>
        <v/>
      </c>
    </row>
    <row r="40" spans="3:11" ht="24" thickBot="1">
      <c r="C40" s="115" t="str">
        <f t="shared" si="0"/>
        <v/>
      </c>
      <c r="E40" s="115" t="str">
        <f t="shared" si="1"/>
        <v/>
      </c>
      <c r="G40" s="77" t="s">
        <v>52</v>
      </c>
      <c r="I40" s="86" t="str">
        <f t="shared" si="2"/>
        <v/>
      </c>
      <c r="K40" s="86" t="str">
        <f t="shared" si="3"/>
        <v/>
      </c>
    </row>
    <row r="41" spans="3:11" ht="24" thickBot="1">
      <c r="C41" s="115" t="str">
        <f t="shared" si="0"/>
        <v/>
      </c>
      <c r="E41" s="115" t="str">
        <f t="shared" si="1"/>
        <v/>
      </c>
      <c r="G41" s="77" t="s">
        <v>52</v>
      </c>
      <c r="I41" s="86" t="str">
        <f t="shared" si="2"/>
        <v/>
      </c>
      <c r="K41" s="86" t="str">
        <f t="shared" si="3"/>
        <v/>
      </c>
    </row>
    <row r="42" spans="3:11" ht="24" thickBot="1">
      <c r="C42" s="115" t="str">
        <f t="shared" si="0"/>
        <v/>
      </c>
      <c r="E42" s="115" t="str">
        <f t="shared" si="1"/>
        <v/>
      </c>
      <c r="G42" s="77" t="s">
        <v>52</v>
      </c>
      <c r="I42" s="86" t="str">
        <f t="shared" si="2"/>
        <v/>
      </c>
      <c r="K42" s="86" t="str">
        <f t="shared" si="3"/>
        <v/>
      </c>
    </row>
    <row r="43" spans="3:11" ht="24" thickBot="1">
      <c r="C43" s="115" t="str">
        <f t="shared" si="0"/>
        <v/>
      </c>
      <c r="E43" s="115" t="str">
        <f t="shared" si="1"/>
        <v/>
      </c>
      <c r="G43" s="77" t="s">
        <v>52</v>
      </c>
      <c r="I43" s="86" t="str">
        <f t="shared" si="2"/>
        <v/>
      </c>
      <c r="K43" s="86" t="str">
        <f t="shared" si="3"/>
        <v/>
      </c>
    </row>
    <row r="44" spans="3:11" ht="24" thickBot="1">
      <c r="C44" s="115" t="str">
        <f t="shared" si="0"/>
        <v/>
      </c>
      <c r="E44" s="115" t="str">
        <f t="shared" si="1"/>
        <v/>
      </c>
      <c r="G44" s="77" t="s">
        <v>52</v>
      </c>
      <c r="I44" s="86" t="str">
        <f t="shared" si="2"/>
        <v/>
      </c>
      <c r="K44" s="86" t="str">
        <f t="shared" si="3"/>
        <v/>
      </c>
    </row>
    <row r="45" spans="3:11" ht="24" thickBot="1">
      <c r="C45" s="115" t="str">
        <f t="shared" si="0"/>
        <v/>
      </c>
      <c r="E45" s="115" t="str">
        <f t="shared" si="1"/>
        <v/>
      </c>
      <c r="G45" s="77" t="s">
        <v>52</v>
      </c>
      <c r="I45" s="86" t="str">
        <f t="shared" si="2"/>
        <v/>
      </c>
      <c r="K45" s="86" t="str">
        <f t="shared" si="3"/>
        <v/>
      </c>
    </row>
    <row r="46" spans="3:11" ht="24" thickBot="1">
      <c r="C46" s="115" t="str">
        <f t="shared" si="0"/>
        <v/>
      </c>
      <c r="E46" s="115" t="str">
        <f t="shared" si="1"/>
        <v/>
      </c>
      <c r="G46" s="77" t="s">
        <v>52</v>
      </c>
      <c r="I46" s="86" t="str">
        <f t="shared" si="2"/>
        <v/>
      </c>
      <c r="K46" s="86" t="str">
        <f t="shared" si="3"/>
        <v/>
      </c>
    </row>
    <row r="47" spans="3:11" ht="24" thickBot="1">
      <c r="C47" s="115" t="str">
        <f t="shared" si="0"/>
        <v/>
      </c>
      <c r="E47" s="115" t="str">
        <f t="shared" si="1"/>
        <v/>
      </c>
      <c r="G47" s="77" t="s">
        <v>52</v>
      </c>
      <c r="I47" s="86" t="str">
        <f t="shared" si="2"/>
        <v/>
      </c>
      <c r="K47" s="86" t="str">
        <f t="shared" si="3"/>
        <v/>
      </c>
    </row>
    <row r="48" spans="3:11" ht="24" thickBot="1">
      <c r="C48" s="115" t="str">
        <f t="shared" si="0"/>
        <v/>
      </c>
      <c r="E48" s="115" t="str">
        <f t="shared" si="1"/>
        <v/>
      </c>
      <c r="G48" s="77" t="s">
        <v>52</v>
      </c>
      <c r="I48" s="86" t="str">
        <f t="shared" si="2"/>
        <v/>
      </c>
      <c r="K48" s="86" t="str">
        <f t="shared" si="3"/>
        <v/>
      </c>
    </row>
    <row r="49" spans="3:11" ht="24" thickBot="1">
      <c r="C49" s="115" t="str">
        <f t="shared" si="0"/>
        <v/>
      </c>
      <c r="E49" s="115" t="str">
        <f t="shared" si="1"/>
        <v/>
      </c>
      <c r="G49" s="77" t="s">
        <v>52</v>
      </c>
      <c r="I49" s="86" t="str">
        <f t="shared" si="2"/>
        <v/>
      </c>
      <c r="K49" s="86" t="str">
        <f t="shared" si="3"/>
        <v/>
      </c>
    </row>
    <row r="50" spans="3:11" ht="24" thickBot="1">
      <c r="C50" s="115" t="str">
        <f t="shared" si="0"/>
        <v/>
      </c>
      <c r="E50" s="115" t="str">
        <f t="shared" si="1"/>
        <v/>
      </c>
      <c r="G50" s="77" t="s">
        <v>52</v>
      </c>
      <c r="I50" s="86" t="str">
        <f t="shared" si="2"/>
        <v/>
      </c>
      <c r="K50" s="86" t="str">
        <f t="shared" si="3"/>
        <v/>
      </c>
    </row>
    <row r="51" spans="3:11" ht="24" thickBot="1">
      <c r="C51" s="115" t="str">
        <f t="shared" si="0"/>
        <v/>
      </c>
      <c r="E51" s="115" t="str">
        <f t="shared" si="1"/>
        <v/>
      </c>
      <c r="G51" s="77" t="s">
        <v>52</v>
      </c>
      <c r="I51" s="86" t="str">
        <f t="shared" si="2"/>
        <v/>
      </c>
      <c r="K51" s="86" t="str">
        <f t="shared" si="3"/>
        <v/>
      </c>
    </row>
    <row r="52" spans="3:11" ht="24" thickBot="1">
      <c r="C52" s="115" t="str">
        <f t="shared" si="0"/>
        <v/>
      </c>
      <c r="E52" s="115" t="str">
        <f t="shared" si="1"/>
        <v/>
      </c>
      <c r="G52" s="77" t="s">
        <v>52</v>
      </c>
      <c r="I52" s="86" t="str">
        <f t="shared" si="2"/>
        <v/>
      </c>
      <c r="K52" s="86" t="str">
        <f t="shared" si="3"/>
        <v/>
      </c>
    </row>
    <row r="53" spans="3:11" ht="24" thickBot="1">
      <c r="C53" s="115" t="str">
        <f t="shared" si="0"/>
        <v/>
      </c>
      <c r="E53" s="115" t="str">
        <f t="shared" si="1"/>
        <v/>
      </c>
      <c r="G53" s="77" t="s">
        <v>52</v>
      </c>
      <c r="I53" s="86" t="str">
        <f t="shared" si="2"/>
        <v/>
      </c>
      <c r="K53" s="86" t="str">
        <f t="shared" si="3"/>
        <v/>
      </c>
    </row>
    <row r="54" spans="3:11" ht="24" thickBot="1">
      <c r="C54" s="115" t="str">
        <f t="shared" si="0"/>
        <v/>
      </c>
      <c r="E54" s="115" t="str">
        <f t="shared" si="1"/>
        <v/>
      </c>
      <c r="G54" s="77" t="s">
        <v>52</v>
      </c>
      <c r="I54" s="86" t="str">
        <f t="shared" si="2"/>
        <v/>
      </c>
      <c r="K54" s="86" t="str">
        <f t="shared" si="3"/>
        <v/>
      </c>
    </row>
    <row r="55" spans="3:11" ht="24" thickBot="1">
      <c r="C55" s="115" t="str">
        <f t="shared" si="0"/>
        <v/>
      </c>
      <c r="E55" s="115" t="str">
        <f t="shared" si="1"/>
        <v/>
      </c>
      <c r="G55" s="77" t="s">
        <v>52</v>
      </c>
      <c r="I55" s="86" t="str">
        <f t="shared" si="2"/>
        <v/>
      </c>
      <c r="K55" s="86" t="str">
        <f t="shared" si="3"/>
        <v/>
      </c>
    </row>
    <row r="56" spans="3:11" ht="24" thickBot="1">
      <c r="C56" s="115" t="str">
        <f t="shared" si="0"/>
        <v/>
      </c>
      <c r="E56" s="115" t="str">
        <f t="shared" si="1"/>
        <v/>
      </c>
      <c r="G56" s="77" t="s">
        <v>52</v>
      </c>
      <c r="I56" s="86" t="str">
        <f t="shared" si="2"/>
        <v/>
      </c>
      <c r="K56" s="86" t="str">
        <f t="shared" si="3"/>
        <v/>
      </c>
    </row>
    <row r="57" spans="3:11" ht="24" thickBot="1">
      <c r="C57" s="115" t="str">
        <f t="shared" si="0"/>
        <v/>
      </c>
      <c r="E57" s="115" t="str">
        <f t="shared" si="1"/>
        <v/>
      </c>
      <c r="G57" s="77" t="s">
        <v>52</v>
      </c>
      <c r="I57" s="86" t="str">
        <f t="shared" si="2"/>
        <v/>
      </c>
      <c r="K57" s="86" t="str">
        <f t="shared" si="3"/>
        <v/>
      </c>
    </row>
    <row r="58" spans="3:11" ht="24" thickBot="1">
      <c r="C58" s="115" t="str">
        <f t="shared" si="0"/>
        <v/>
      </c>
      <c r="E58" s="115" t="str">
        <f t="shared" si="1"/>
        <v/>
      </c>
      <c r="G58" s="77" t="s">
        <v>52</v>
      </c>
      <c r="I58" s="86" t="str">
        <f t="shared" si="2"/>
        <v/>
      </c>
      <c r="K58" s="86" t="str">
        <f t="shared" si="3"/>
        <v/>
      </c>
    </row>
    <row r="59" spans="3:11" ht="24" thickBot="1">
      <c r="C59" s="115" t="str">
        <f t="shared" si="0"/>
        <v/>
      </c>
      <c r="E59" s="115" t="str">
        <f t="shared" si="1"/>
        <v/>
      </c>
      <c r="G59" s="77" t="s">
        <v>52</v>
      </c>
      <c r="I59" s="86" t="str">
        <f t="shared" si="2"/>
        <v/>
      </c>
      <c r="K59" s="86" t="str">
        <f t="shared" si="3"/>
        <v/>
      </c>
    </row>
    <row r="60" spans="3:11" ht="24" thickBot="1">
      <c r="C60" s="115" t="str">
        <f t="shared" si="0"/>
        <v/>
      </c>
      <c r="E60" s="115" t="str">
        <f t="shared" si="1"/>
        <v/>
      </c>
      <c r="G60" s="77" t="s">
        <v>52</v>
      </c>
      <c r="I60" s="86" t="str">
        <f t="shared" si="2"/>
        <v/>
      </c>
      <c r="K60" s="86" t="str">
        <f t="shared" si="3"/>
        <v/>
      </c>
    </row>
    <row r="61" spans="3:11" ht="24" thickBot="1">
      <c r="C61" s="115" t="str">
        <f t="shared" si="0"/>
        <v/>
      </c>
      <c r="E61" s="115" t="str">
        <f t="shared" si="1"/>
        <v/>
      </c>
      <c r="G61" s="77" t="s">
        <v>52</v>
      </c>
      <c r="I61" s="86" t="str">
        <f t="shared" si="2"/>
        <v/>
      </c>
      <c r="K61" s="86" t="str">
        <f t="shared" si="3"/>
        <v/>
      </c>
    </row>
    <row r="62" spans="3:11" ht="24" thickBot="1">
      <c r="C62" s="115" t="str">
        <f t="shared" si="0"/>
        <v/>
      </c>
      <c r="E62" s="115" t="str">
        <f t="shared" si="1"/>
        <v/>
      </c>
      <c r="G62" s="77" t="s">
        <v>52</v>
      </c>
      <c r="I62" s="86" t="str">
        <f t="shared" si="2"/>
        <v/>
      </c>
      <c r="K62" s="86" t="str">
        <f t="shared" si="3"/>
        <v/>
      </c>
    </row>
    <row r="63" spans="3:11" ht="24" thickBot="1">
      <c r="C63" s="115" t="str">
        <f t="shared" si="0"/>
        <v/>
      </c>
      <c r="E63" s="115" t="str">
        <f t="shared" si="1"/>
        <v/>
      </c>
      <c r="G63" s="77" t="s">
        <v>52</v>
      </c>
      <c r="I63" s="86" t="str">
        <f t="shared" si="2"/>
        <v/>
      </c>
      <c r="K63" s="86" t="str">
        <f t="shared" si="3"/>
        <v/>
      </c>
    </row>
    <row r="64" spans="3:11" ht="24" thickBot="1">
      <c r="C64" s="115" t="str">
        <f t="shared" si="0"/>
        <v/>
      </c>
      <c r="E64" s="115" t="str">
        <f t="shared" si="1"/>
        <v/>
      </c>
      <c r="G64" s="77" t="s">
        <v>52</v>
      </c>
      <c r="I64" s="86" t="str">
        <f t="shared" si="2"/>
        <v/>
      </c>
      <c r="K64" s="86" t="str">
        <f t="shared" si="3"/>
        <v/>
      </c>
    </row>
    <row r="65" spans="3:11" ht="24" thickBot="1">
      <c r="C65" s="115" t="str">
        <f t="shared" si="0"/>
        <v/>
      </c>
      <c r="E65" s="115" t="str">
        <f t="shared" si="1"/>
        <v/>
      </c>
      <c r="G65" s="77" t="s">
        <v>52</v>
      </c>
      <c r="I65" s="86" t="str">
        <f t="shared" si="2"/>
        <v/>
      </c>
      <c r="K65" s="86" t="str">
        <f t="shared" si="3"/>
        <v/>
      </c>
    </row>
    <row r="66" spans="3:11" ht="24" thickBot="1">
      <c r="C66" s="115" t="str">
        <f t="shared" si="0"/>
        <v/>
      </c>
      <c r="E66" s="115" t="str">
        <f t="shared" si="1"/>
        <v/>
      </c>
      <c r="G66" s="77" t="s">
        <v>52</v>
      </c>
      <c r="I66" s="86" t="str">
        <f t="shared" si="2"/>
        <v/>
      </c>
      <c r="K66" s="86" t="str">
        <f t="shared" si="3"/>
        <v/>
      </c>
    </row>
    <row r="67" spans="3:11" ht="24" thickBot="1">
      <c r="C67" s="115" t="str">
        <f t="shared" si="0"/>
        <v/>
      </c>
      <c r="E67" s="115" t="str">
        <f t="shared" si="1"/>
        <v/>
      </c>
      <c r="G67" s="77" t="s">
        <v>52</v>
      </c>
      <c r="I67" s="86" t="str">
        <f t="shared" si="2"/>
        <v/>
      </c>
      <c r="K67" s="86" t="str">
        <f t="shared" si="3"/>
        <v/>
      </c>
    </row>
    <row r="68" spans="3:11" ht="24" thickBot="1">
      <c r="C68" s="115" t="str">
        <f t="shared" si="0"/>
        <v/>
      </c>
      <c r="E68" s="115" t="str">
        <f t="shared" si="1"/>
        <v/>
      </c>
      <c r="G68" s="77" t="s">
        <v>52</v>
      </c>
      <c r="I68" s="86" t="str">
        <f t="shared" si="2"/>
        <v/>
      </c>
      <c r="K68" s="86" t="str">
        <f t="shared" si="3"/>
        <v/>
      </c>
    </row>
    <row r="69" spans="3:11" ht="24" thickBot="1">
      <c r="C69" s="115" t="str">
        <f t="shared" ref="C69:C100" si="4">IF(B69&lt;&gt;"",VLOOKUP(B69,Parties,2,FALSE),"")</f>
        <v/>
      </c>
      <c r="E69" s="115" t="str">
        <f t="shared" ref="E69:E100" si="5">IF(D69&lt;&gt;"",VLOOKUP(D69,Parties,2,FALSE),"")</f>
        <v/>
      </c>
      <c r="G69" s="77" t="s">
        <v>52</v>
      </c>
      <c r="I69" s="86" t="str">
        <f t="shared" ref="I69:I100" si="6">IF(H69&lt;&gt;"",VLOOKUP(H69,Parties,2,FALSE),"")</f>
        <v/>
      </c>
      <c r="K69" s="86" t="str">
        <f t="shared" ref="K69:K100" si="7">IF(J69&lt;&gt;"",VLOOKUP(J69,Parties,2,FALSE),"")</f>
        <v/>
      </c>
    </row>
    <row r="70" spans="3:11" ht="24" thickBot="1">
      <c r="C70" s="115" t="str">
        <f t="shared" si="4"/>
        <v/>
      </c>
      <c r="E70" s="115" t="str">
        <f t="shared" si="5"/>
        <v/>
      </c>
      <c r="G70" s="77" t="s">
        <v>52</v>
      </c>
      <c r="I70" s="86" t="str">
        <f t="shared" si="6"/>
        <v/>
      </c>
      <c r="K70" s="86" t="str">
        <f t="shared" si="7"/>
        <v/>
      </c>
    </row>
    <row r="71" spans="3:11" ht="24" thickBot="1">
      <c r="C71" s="115" t="str">
        <f t="shared" si="4"/>
        <v/>
      </c>
      <c r="E71" s="115" t="str">
        <f t="shared" si="5"/>
        <v/>
      </c>
      <c r="G71" s="77" t="s">
        <v>52</v>
      </c>
      <c r="I71" s="86" t="str">
        <f t="shared" si="6"/>
        <v/>
      </c>
      <c r="K71" s="86" t="str">
        <f t="shared" si="7"/>
        <v/>
      </c>
    </row>
    <row r="72" spans="3:11" ht="24" thickBot="1">
      <c r="C72" s="115" t="str">
        <f t="shared" si="4"/>
        <v/>
      </c>
      <c r="E72" s="115" t="str">
        <f t="shared" si="5"/>
        <v/>
      </c>
      <c r="G72" s="77" t="s">
        <v>52</v>
      </c>
      <c r="I72" s="86" t="str">
        <f t="shared" si="6"/>
        <v/>
      </c>
      <c r="K72" s="86" t="str">
        <f t="shared" si="7"/>
        <v/>
      </c>
    </row>
    <row r="73" spans="3:11" ht="24" thickBot="1">
      <c r="C73" s="115" t="str">
        <f t="shared" si="4"/>
        <v/>
      </c>
      <c r="E73" s="115" t="str">
        <f t="shared" si="5"/>
        <v/>
      </c>
      <c r="G73" s="77" t="s">
        <v>52</v>
      </c>
      <c r="I73" s="86" t="str">
        <f t="shared" si="6"/>
        <v/>
      </c>
      <c r="K73" s="86" t="str">
        <f t="shared" si="7"/>
        <v/>
      </c>
    </row>
    <row r="74" spans="3:11" ht="24" thickBot="1">
      <c r="C74" s="115" t="str">
        <f t="shared" si="4"/>
        <v/>
      </c>
      <c r="E74" s="115" t="str">
        <f t="shared" si="5"/>
        <v/>
      </c>
      <c r="G74" s="77" t="s">
        <v>52</v>
      </c>
      <c r="I74" s="86" t="str">
        <f t="shared" si="6"/>
        <v/>
      </c>
      <c r="K74" s="86" t="str">
        <f t="shared" si="7"/>
        <v/>
      </c>
    </row>
    <row r="75" spans="3:11" ht="24" thickBot="1">
      <c r="C75" s="115" t="str">
        <f t="shared" si="4"/>
        <v/>
      </c>
      <c r="E75" s="115" t="str">
        <f t="shared" si="5"/>
        <v/>
      </c>
      <c r="G75" s="77" t="s">
        <v>52</v>
      </c>
      <c r="I75" s="86" t="str">
        <f t="shared" si="6"/>
        <v/>
      </c>
      <c r="K75" s="86" t="str">
        <f t="shared" si="7"/>
        <v/>
      </c>
    </row>
    <row r="76" spans="3:11" ht="24" thickBot="1">
      <c r="C76" s="115" t="str">
        <f t="shared" si="4"/>
        <v/>
      </c>
      <c r="E76" s="115" t="str">
        <f t="shared" si="5"/>
        <v/>
      </c>
      <c r="G76" s="77" t="s">
        <v>52</v>
      </c>
      <c r="I76" s="86" t="str">
        <f t="shared" si="6"/>
        <v/>
      </c>
      <c r="K76" s="86" t="str">
        <f t="shared" si="7"/>
        <v/>
      </c>
    </row>
    <row r="77" spans="3:11" ht="24" thickBot="1">
      <c r="C77" s="115" t="str">
        <f t="shared" si="4"/>
        <v/>
      </c>
      <c r="E77" s="115" t="str">
        <f t="shared" si="5"/>
        <v/>
      </c>
      <c r="G77" s="77" t="s">
        <v>52</v>
      </c>
      <c r="I77" s="86" t="str">
        <f t="shared" si="6"/>
        <v/>
      </c>
      <c r="K77" s="86" t="str">
        <f t="shared" si="7"/>
        <v/>
      </c>
    </row>
    <row r="78" spans="3:11" ht="24" thickBot="1">
      <c r="C78" s="115" t="str">
        <f t="shared" si="4"/>
        <v/>
      </c>
      <c r="E78" s="115" t="str">
        <f t="shared" si="5"/>
        <v/>
      </c>
      <c r="G78" s="77" t="s">
        <v>52</v>
      </c>
      <c r="I78" s="86" t="str">
        <f t="shared" si="6"/>
        <v/>
      </c>
      <c r="K78" s="86" t="str">
        <f t="shared" si="7"/>
        <v/>
      </c>
    </row>
    <row r="79" spans="3:11" ht="24" thickBot="1">
      <c r="C79" s="115" t="str">
        <f t="shared" si="4"/>
        <v/>
      </c>
      <c r="E79" s="115" t="str">
        <f t="shared" si="5"/>
        <v/>
      </c>
      <c r="G79" s="77" t="s">
        <v>52</v>
      </c>
      <c r="I79" s="86" t="str">
        <f t="shared" si="6"/>
        <v/>
      </c>
      <c r="K79" s="86" t="str">
        <f t="shared" si="7"/>
        <v/>
      </c>
    </row>
    <row r="80" spans="3:11" ht="24" thickBot="1">
      <c r="C80" s="115" t="str">
        <f t="shared" si="4"/>
        <v/>
      </c>
      <c r="E80" s="115" t="str">
        <f t="shared" si="5"/>
        <v/>
      </c>
      <c r="G80" s="77" t="s">
        <v>52</v>
      </c>
      <c r="I80" s="86" t="str">
        <f t="shared" si="6"/>
        <v/>
      </c>
      <c r="K80" s="86" t="str">
        <f t="shared" si="7"/>
        <v/>
      </c>
    </row>
    <row r="81" spans="3:11" ht="24" thickBot="1">
      <c r="C81" s="115" t="str">
        <f t="shared" si="4"/>
        <v/>
      </c>
      <c r="E81" s="115" t="str">
        <f t="shared" si="5"/>
        <v/>
      </c>
      <c r="G81" s="77" t="s">
        <v>52</v>
      </c>
      <c r="I81" s="86" t="str">
        <f t="shared" si="6"/>
        <v/>
      </c>
      <c r="K81" s="86" t="str">
        <f t="shared" si="7"/>
        <v/>
      </c>
    </row>
    <row r="82" spans="3:11" ht="24" thickBot="1">
      <c r="C82" s="115" t="str">
        <f t="shared" si="4"/>
        <v/>
      </c>
      <c r="E82" s="115" t="str">
        <f t="shared" si="5"/>
        <v/>
      </c>
      <c r="G82" s="77" t="s">
        <v>52</v>
      </c>
      <c r="I82" s="86" t="str">
        <f t="shared" si="6"/>
        <v/>
      </c>
      <c r="K82" s="86" t="str">
        <f t="shared" si="7"/>
        <v/>
      </c>
    </row>
    <row r="83" spans="3:11" ht="24" thickBot="1">
      <c r="C83" s="115" t="str">
        <f t="shared" si="4"/>
        <v/>
      </c>
      <c r="E83" s="115" t="str">
        <f t="shared" si="5"/>
        <v/>
      </c>
      <c r="G83" s="77" t="s">
        <v>52</v>
      </c>
      <c r="I83" s="86" t="str">
        <f t="shared" si="6"/>
        <v/>
      </c>
      <c r="K83" s="86" t="str">
        <f t="shared" si="7"/>
        <v/>
      </c>
    </row>
    <row r="84" spans="3:11" ht="24" thickBot="1">
      <c r="C84" s="115" t="str">
        <f t="shared" si="4"/>
        <v/>
      </c>
      <c r="E84" s="115" t="str">
        <f t="shared" si="5"/>
        <v/>
      </c>
      <c r="G84" s="77" t="s">
        <v>52</v>
      </c>
      <c r="I84" s="86" t="str">
        <f t="shared" si="6"/>
        <v/>
      </c>
      <c r="K84" s="86" t="str">
        <f t="shared" si="7"/>
        <v/>
      </c>
    </row>
    <row r="85" spans="3:11" ht="24" thickBot="1">
      <c r="C85" s="115" t="str">
        <f t="shared" si="4"/>
        <v/>
      </c>
      <c r="E85" s="115" t="str">
        <f t="shared" si="5"/>
        <v/>
      </c>
      <c r="G85" s="77" t="s">
        <v>52</v>
      </c>
      <c r="I85" s="86" t="str">
        <f t="shared" si="6"/>
        <v/>
      </c>
      <c r="K85" s="86" t="str">
        <f t="shared" si="7"/>
        <v/>
      </c>
    </row>
    <row r="86" spans="3:11" ht="24" thickBot="1">
      <c r="C86" s="115" t="str">
        <f t="shared" si="4"/>
        <v/>
      </c>
      <c r="E86" s="115" t="str">
        <f t="shared" si="5"/>
        <v/>
      </c>
      <c r="G86" s="77" t="s">
        <v>52</v>
      </c>
      <c r="I86" s="86" t="str">
        <f t="shared" si="6"/>
        <v/>
      </c>
      <c r="K86" s="86" t="str">
        <f t="shared" si="7"/>
        <v/>
      </c>
    </row>
    <row r="87" spans="3:11" ht="24" thickBot="1">
      <c r="C87" s="115" t="str">
        <f t="shared" si="4"/>
        <v/>
      </c>
      <c r="E87" s="115" t="str">
        <f t="shared" si="5"/>
        <v/>
      </c>
      <c r="G87" s="77" t="s">
        <v>52</v>
      </c>
      <c r="I87" s="86" t="str">
        <f t="shared" si="6"/>
        <v/>
      </c>
      <c r="K87" s="86" t="str">
        <f t="shared" si="7"/>
        <v/>
      </c>
    </row>
    <row r="88" spans="3:11" ht="24" thickBot="1">
      <c r="C88" s="115" t="str">
        <f t="shared" si="4"/>
        <v/>
      </c>
      <c r="E88" s="115" t="str">
        <f t="shared" si="5"/>
        <v/>
      </c>
      <c r="G88" s="77" t="s">
        <v>52</v>
      </c>
      <c r="I88" s="86" t="str">
        <f t="shared" si="6"/>
        <v/>
      </c>
      <c r="K88" s="86" t="str">
        <f t="shared" si="7"/>
        <v/>
      </c>
    </row>
    <row r="89" spans="3:11" ht="24" thickBot="1">
      <c r="C89" s="115" t="str">
        <f t="shared" si="4"/>
        <v/>
      </c>
      <c r="E89" s="115" t="str">
        <f t="shared" si="5"/>
        <v/>
      </c>
      <c r="G89" s="77" t="s">
        <v>52</v>
      </c>
      <c r="I89" s="86" t="str">
        <f t="shared" si="6"/>
        <v/>
      </c>
      <c r="K89" s="86" t="str">
        <f t="shared" si="7"/>
        <v/>
      </c>
    </row>
    <row r="90" spans="3:11" ht="24" thickBot="1">
      <c r="C90" s="115" t="str">
        <f t="shared" si="4"/>
        <v/>
      </c>
      <c r="E90" s="115" t="str">
        <f t="shared" si="5"/>
        <v/>
      </c>
      <c r="G90" s="77" t="s">
        <v>52</v>
      </c>
      <c r="I90" s="86" t="str">
        <f t="shared" si="6"/>
        <v/>
      </c>
      <c r="K90" s="86" t="str">
        <f t="shared" si="7"/>
        <v/>
      </c>
    </row>
    <row r="91" spans="3:11" ht="24" thickBot="1">
      <c r="C91" s="115" t="str">
        <f t="shared" si="4"/>
        <v/>
      </c>
      <c r="E91" s="115" t="str">
        <f t="shared" si="5"/>
        <v/>
      </c>
      <c r="G91" s="77" t="s">
        <v>52</v>
      </c>
      <c r="I91" s="86" t="str">
        <f t="shared" si="6"/>
        <v/>
      </c>
      <c r="K91" s="86" t="str">
        <f t="shared" si="7"/>
        <v/>
      </c>
    </row>
    <row r="92" spans="3:11" ht="24" thickBot="1">
      <c r="C92" s="115" t="str">
        <f t="shared" si="4"/>
        <v/>
      </c>
      <c r="E92" s="115" t="str">
        <f t="shared" si="5"/>
        <v/>
      </c>
      <c r="G92" s="77" t="s">
        <v>52</v>
      </c>
      <c r="I92" s="86" t="str">
        <f t="shared" si="6"/>
        <v/>
      </c>
      <c r="K92" s="86" t="str">
        <f t="shared" si="7"/>
        <v/>
      </c>
    </row>
    <row r="93" spans="3:11" ht="24" thickBot="1">
      <c r="C93" s="115" t="str">
        <f t="shared" si="4"/>
        <v/>
      </c>
      <c r="E93" s="115" t="str">
        <f t="shared" si="5"/>
        <v/>
      </c>
      <c r="G93" s="77" t="s">
        <v>52</v>
      </c>
      <c r="I93" s="86" t="str">
        <f t="shared" si="6"/>
        <v/>
      </c>
      <c r="K93" s="86" t="str">
        <f t="shared" si="7"/>
        <v/>
      </c>
    </row>
    <row r="94" spans="3:11" ht="24" thickBot="1">
      <c r="C94" s="115" t="str">
        <f t="shared" si="4"/>
        <v/>
      </c>
      <c r="E94" s="115" t="str">
        <f t="shared" si="5"/>
        <v/>
      </c>
      <c r="G94" s="77" t="s">
        <v>52</v>
      </c>
      <c r="I94" s="86" t="str">
        <f t="shared" si="6"/>
        <v/>
      </c>
      <c r="K94" s="86" t="str">
        <f t="shared" si="7"/>
        <v/>
      </c>
    </row>
    <row r="95" spans="3:11" ht="24" thickBot="1">
      <c r="C95" s="115" t="str">
        <f t="shared" si="4"/>
        <v/>
      </c>
      <c r="E95" s="115" t="str">
        <f t="shared" si="5"/>
        <v/>
      </c>
      <c r="G95" s="77" t="s">
        <v>52</v>
      </c>
      <c r="I95" s="86" t="str">
        <f t="shared" si="6"/>
        <v/>
      </c>
      <c r="K95" s="86" t="str">
        <f t="shared" si="7"/>
        <v/>
      </c>
    </row>
    <row r="96" spans="3:11" ht="24" thickBot="1">
      <c r="C96" s="115" t="str">
        <f t="shared" si="4"/>
        <v/>
      </c>
      <c r="E96" s="115" t="str">
        <f t="shared" si="5"/>
        <v/>
      </c>
      <c r="G96" s="77" t="s">
        <v>52</v>
      </c>
      <c r="I96" s="86" t="str">
        <f t="shared" si="6"/>
        <v/>
      </c>
      <c r="K96" s="86" t="str">
        <f t="shared" si="7"/>
        <v/>
      </c>
    </row>
    <row r="97" spans="3:11" ht="24" thickBot="1">
      <c r="C97" s="115" t="str">
        <f t="shared" si="4"/>
        <v/>
      </c>
      <c r="E97" s="115" t="str">
        <f t="shared" si="5"/>
        <v/>
      </c>
      <c r="G97" s="77" t="s">
        <v>52</v>
      </c>
      <c r="I97" s="86" t="str">
        <f t="shared" si="6"/>
        <v/>
      </c>
      <c r="K97" s="86" t="str">
        <f t="shared" si="7"/>
        <v/>
      </c>
    </row>
    <row r="98" spans="3:11" ht="24" thickBot="1">
      <c r="C98" s="115" t="str">
        <f t="shared" si="4"/>
        <v/>
      </c>
      <c r="E98" s="115" t="str">
        <f t="shared" si="5"/>
        <v/>
      </c>
      <c r="G98" s="77" t="s">
        <v>52</v>
      </c>
      <c r="I98" s="86" t="str">
        <f t="shared" si="6"/>
        <v/>
      </c>
      <c r="K98" s="86" t="str">
        <f t="shared" si="7"/>
        <v/>
      </c>
    </row>
    <row r="99" spans="3:11" ht="24" thickBot="1">
      <c r="C99" s="115" t="str">
        <f t="shared" si="4"/>
        <v/>
      </c>
      <c r="E99" s="115" t="str">
        <f t="shared" si="5"/>
        <v/>
      </c>
      <c r="G99" s="77" t="s">
        <v>52</v>
      </c>
      <c r="I99" s="86" t="str">
        <f t="shared" si="6"/>
        <v/>
      </c>
      <c r="K99" s="86" t="str">
        <f t="shared" si="7"/>
        <v/>
      </c>
    </row>
    <row r="100" spans="3:11" ht="24" thickBot="1">
      <c r="C100" s="115" t="str">
        <f t="shared" si="4"/>
        <v/>
      </c>
      <c r="E100" s="115" t="str">
        <f t="shared" si="5"/>
        <v/>
      </c>
      <c r="G100" s="77" t="s">
        <v>52</v>
      </c>
      <c r="I100" s="86" t="str">
        <f t="shared" si="6"/>
        <v/>
      </c>
      <c r="K100" s="86" t="str">
        <f t="shared" si="7"/>
        <v/>
      </c>
    </row>
  </sheetData>
  <conditionalFormatting sqref="C1">
    <cfRule type="cellIs" dxfId="95" priority="38" operator="greaterThan">
      <formula>12</formula>
    </cfRule>
    <cfRule type="cellIs" dxfId="94" priority="39" operator="lessThan">
      <formula>13</formula>
    </cfRule>
  </conditionalFormatting>
  <conditionalFormatting sqref="F6:F100">
    <cfRule type="cellIs" dxfId="93" priority="29" operator="greaterThan">
      <formula>12</formula>
    </cfRule>
    <cfRule type="cellIs" dxfId="92" priority="30" operator="greaterThan">
      <formula>12</formula>
    </cfRule>
    <cfRule type="cellIs" dxfId="91" priority="31" operator="greaterThan">
      <formula>12</formula>
    </cfRule>
    <cfRule type="cellIs" dxfId="90" priority="32" operator="greaterThan">
      <formula>12</formula>
    </cfRule>
  </conditionalFormatting>
  <conditionalFormatting sqref="F6:F100">
    <cfRule type="cellIs" dxfId="89" priority="25" operator="greaterThan">
      <formula>12</formula>
    </cfRule>
    <cfRule type="cellIs" dxfId="88" priority="26" operator="greaterThan">
      <formula>12</formula>
    </cfRule>
    <cfRule type="cellIs" dxfId="87" priority="27" operator="greaterThan">
      <formula>12</formula>
    </cfRule>
    <cfRule type="cellIs" dxfId="86" priority="28" operator="greaterThan">
      <formula>12</formula>
    </cfRule>
  </conditionalFormatting>
  <conditionalFormatting sqref="F6:F100">
    <cfRule type="cellIs" dxfId="85" priority="24" operator="greaterThan">
      <formula>12</formula>
    </cfRule>
  </conditionalFormatting>
  <conditionalFormatting sqref="F5:F100">
    <cfRule type="cellIs" dxfId="84" priority="21" operator="greaterThan">
      <formula>12</formula>
    </cfRule>
  </conditionalFormatting>
  <conditionalFormatting sqref="F5:F100">
    <cfRule type="cellIs" dxfId="83" priority="20" operator="lessThan">
      <formula>13</formula>
    </cfRule>
  </conditionalFormatting>
  <conditionalFormatting sqref="L5:L100">
    <cfRule type="cellIs" dxfId="82" priority="17" operator="greaterThan">
      <formula>12</formula>
    </cfRule>
  </conditionalFormatting>
  <conditionalFormatting sqref="L5:L100">
    <cfRule type="cellIs" dxfId="81" priority="16" operator="lessThan">
      <formula>13</formula>
    </cfRule>
  </conditionalFormatting>
  <conditionalFormatting sqref="C1">
    <cfRule type="cellIs" dxfId="80" priority="14" operator="greaterThan">
      <formula>12</formula>
    </cfRule>
    <cfRule type="cellIs" dxfId="79" priority="15" operator="lessThan">
      <formula>13</formula>
    </cfRule>
  </conditionalFormatting>
  <conditionalFormatting sqref="F6:F100">
    <cfRule type="cellIs" dxfId="78" priority="10" operator="greaterThan">
      <formula>12</formula>
    </cfRule>
    <cfRule type="cellIs" dxfId="77" priority="11" operator="greaterThan">
      <formula>12</formula>
    </cfRule>
    <cfRule type="cellIs" dxfId="76" priority="12" operator="greaterThan">
      <formula>12</formula>
    </cfRule>
    <cfRule type="cellIs" dxfId="75" priority="13" operator="greaterThan">
      <formula>12</formula>
    </cfRule>
  </conditionalFormatting>
  <conditionalFormatting sqref="F6:F100">
    <cfRule type="cellIs" dxfId="74" priority="6" operator="greaterThan">
      <formula>12</formula>
    </cfRule>
    <cfRule type="cellIs" dxfId="73" priority="7" operator="greaterThan">
      <formula>12</formula>
    </cfRule>
    <cfRule type="cellIs" dxfId="72" priority="8" operator="greaterThan">
      <formula>12</formula>
    </cfRule>
    <cfRule type="cellIs" dxfId="71" priority="9" operator="greaterThan">
      <formula>12</formula>
    </cfRule>
  </conditionalFormatting>
  <conditionalFormatting sqref="F6:F100">
    <cfRule type="cellIs" dxfId="70" priority="5" operator="greaterThan">
      <formula>12</formula>
    </cfRule>
  </conditionalFormatting>
  <conditionalFormatting sqref="F5:F100">
    <cfRule type="cellIs" dxfId="69" priority="4" operator="greaterThan">
      <formula>12</formula>
    </cfRule>
  </conditionalFormatting>
  <conditionalFormatting sqref="F5:F100">
    <cfRule type="cellIs" dxfId="68" priority="3" operator="lessThan">
      <formula>13</formula>
    </cfRule>
  </conditionalFormatting>
  <conditionalFormatting sqref="L5:L100">
    <cfRule type="cellIs" dxfId="67" priority="2" operator="greaterThan">
      <formula>12</formula>
    </cfRule>
  </conditionalFormatting>
  <conditionalFormatting sqref="L5:L100">
    <cfRule type="cellIs" dxfId="66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A100"/>
  <sheetViews>
    <sheetView showGridLines="0" workbookViewId="0">
      <pane ySplit="3" topLeftCell="A4" activePane="bottomLeft" state="frozen"/>
      <selection pane="bottomLeft" activeCell="L3" sqref="L3"/>
    </sheetView>
  </sheetViews>
  <sheetFormatPr baseColWidth="10" defaultColWidth="11.42578125" defaultRowHeight="23.25"/>
  <cols>
    <col min="1" max="1" width="11.42578125" style="119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19" customWidth="1"/>
    <col min="14" max="16384" width="11.42578125" style="75"/>
  </cols>
  <sheetData>
    <row r="1" spans="1:53" s="118" customFormat="1" ht="28.5">
      <c r="B1" s="120" t="s">
        <v>54</v>
      </c>
      <c r="C1" s="121"/>
      <c r="D1" s="120"/>
      <c r="E1" s="121"/>
      <c r="F1" s="121"/>
      <c r="G1" s="122"/>
      <c r="H1" s="122"/>
      <c r="I1" s="121"/>
      <c r="J1" s="120"/>
      <c r="K1" s="121"/>
    </row>
    <row r="2" spans="1:53" s="118" customFormat="1" ht="24" thickBot="1">
      <c r="B2" s="120"/>
      <c r="C2" s="121"/>
      <c r="D2" s="120"/>
      <c r="E2" s="121"/>
      <c r="F2" s="121"/>
      <c r="G2" s="120"/>
      <c r="H2" s="120"/>
      <c r="I2" s="121"/>
      <c r="J2" s="120"/>
      <c r="K2" s="121"/>
    </row>
    <row r="3" spans="1:53" s="62" customFormat="1" ht="24" thickBot="1">
      <c r="A3" s="118"/>
      <c r="B3" s="116" t="s">
        <v>43</v>
      </c>
      <c r="C3" s="114" t="s">
        <v>44</v>
      </c>
      <c r="D3" s="84" t="s">
        <v>43</v>
      </c>
      <c r="E3" s="66" t="s">
        <v>44</v>
      </c>
      <c r="F3" s="79" t="s">
        <v>47</v>
      </c>
      <c r="G3" s="76" t="s">
        <v>45</v>
      </c>
      <c r="H3" s="84" t="s">
        <v>43</v>
      </c>
      <c r="I3" s="86" t="s">
        <v>44</v>
      </c>
      <c r="J3" s="90" t="s">
        <v>43</v>
      </c>
      <c r="K3" s="86" t="s">
        <v>44</v>
      </c>
      <c r="L3" s="79" t="s">
        <v>47</v>
      </c>
      <c r="M3" s="118"/>
      <c r="N3" s="63"/>
      <c r="O3" s="63"/>
      <c r="P3" s="87"/>
    </row>
    <row r="4" spans="1:53" s="64" customFormat="1" ht="24" thickBot="1">
      <c r="A4" s="118"/>
      <c r="B4" s="117"/>
      <c r="C4" s="67"/>
      <c r="D4" s="81"/>
      <c r="E4" s="67"/>
      <c r="F4" s="67"/>
      <c r="G4" s="65"/>
      <c r="H4" s="81"/>
      <c r="I4" s="67"/>
      <c r="J4" s="81"/>
      <c r="K4" s="67"/>
      <c r="M4" s="118"/>
    </row>
    <row r="5" spans="1:53" s="61" customFormat="1" ht="24" thickBot="1">
      <c r="A5" s="118">
        <v>26</v>
      </c>
      <c r="B5" s="82"/>
      <c r="C5" s="115" t="str">
        <f t="shared" ref="C5:C68" si="0">IF(B5&lt;&gt;"",VLOOKUP(B5,Parties,2,FALSE),"")</f>
        <v/>
      </c>
      <c r="D5" s="82"/>
      <c r="E5" s="115" t="str">
        <f t="shared" ref="E5:E68" si="1">IF(D5&lt;&gt;"",VLOOKUP(D5,Parties,2,FALSE),"")</f>
        <v/>
      </c>
      <c r="F5" s="80"/>
      <c r="G5" s="77" t="s">
        <v>52</v>
      </c>
      <c r="H5" s="82"/>
      <c r="I5" s="86" t="str">
        <f t="shared" ref="I5:I68" si="2">IF(H5&lt;&gt;"",VLOOKUP(H5,Parties,2,FALSE),"")</f>
        <v/>
      </c>
      <c r="J5" s="82"/>
      <c r="K5" s="86" t="str">
        <f t="shared" ref="K5:K68" si="3">IF(J5&lt;&gt;"",VLOOKUP(J5,Parties,2,FALSE),"")</f>
        <v/>
      </c>
      <c r="L5" s="85"/>
      <c r="M5" s="118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A6" s="119">
        <v>4</v>
      </c>
      <c r="B6" s="83"/>
      <c r="C6" s="115" t="str">
        <f t="shared" si="0"/>
        <v/>
      </c>
      <c r="D6" s="83"/>
      <c r="E6" s="115" t="str">
        <f t="shared" si="1"/>
        <v/>
      </c>
      <c r="G6" s="77" t="s">
        <v>52</v>
      </c>
      <c r="H6" s="83"/>
      <c r="I6" s="86" t="str">
        <f t="shared" si="2"/>
        <v/>
      </c>
      <c r="J6" s="83"/>
      <c r="K6" s="86" t="str">
        <f t="shared" si="3"/>
        <v/>
      </c>
      <c r="L6" s="89"/>
    </row>
    <row r="7" spans="1:53" ht="24" thickBot="1">
      <c r="A7" s="119">
        <v>5</v>
      </c>
      <c r="C7" s="115" t="str">
        <f t="shared" si="0"/>
        <v/>
      </c>
      <c r="E7" s="115" t="str">
        <f t="shared" si="1"/>
        <v/>
      </c>
      <c r="G7" s="77" t="s">
        <v>52</v>
      </c>
      <c r="I7" s="86" t="str">
        <f t="shared" si="2"/>
        <v/>
      </c>
      <c r="K7" s="86" t="str">
        <f t="shared" si="3"/>
        <v/>
      </c>
    </row>
    <row r="8" spans="1:53" ht="24" thickBot="1">
      <c r="A8" s="119">
        <v>13</v>
      </c>
      <c r="C8" s="115" t="str">
        <f t="shared" si="0"/>
        <v/>
      </c>
      <c r="E8" s="115" t="str">
        <f t="shared" si="1"/>
        <v/>
      </c>
      <c r="G8" s="77" t="s">
        <v>52</v>
      </c>
      <c r="I8" s="86" t="str">
        <f t="shared" si="2"/>
        <v/>
      </c>
      <c r="K8" s="86" t="str">
        <f t="shared" si="3"/>
        <v/>
      </c>
    </row>
    <row r="9" spans="1:53" ht="24" thickBot="1">
      <c r="A9" s="119">
        <v>31</v>
      </c>
      <c r="C9" s="115" t="str">
        <f t="shared" si="0"/>
        <v/>
      </c>
      <c r="E9" s="115" t="str">
        <f t="shared" si="1"/>
        <v/>
      </c>
      <c r="G9" s="77" t="s">
        <v>52</v>
      </c>
      <c r="I9" s="86" t="str">
        <f t="shared" si="2"/>
        <v/>
      </c>
      <c r="K9" s="86" t="str">
        <f t="shared" si="3"/>
        <v/>
      </c>
    </row>
    <row r="10" spans="1:53" ht="24" thickBot="1">
      <c r="A10" s="119">
        <v>49</v>
      </c>
      <c r="C10" s="115" t="str">
        <f t="shared" si="0"/>
        <v/>
      </c>
      <c r="E10" s="115" t="str">
        <f t="shared" si="1"/>
        <v/>
      </c>
      <c r="G10" s="77" t="s">
        <v>52</v>
      </c>
      <c r="I10" s="86" t="str">
        <f t="shared" si="2"/>
        <v/>
      </c>
      <c r="K10" s="86" t="str">
        <f t="shared" si="3"/>
        <v/>
      </c>
    </row>
    <row r="11" spans="1:53" ht="24" thickBot="1">
      <c r="A11" s="119">
        <v>18</v>
      </c>
      <c r="C11" s="115" t="str">
        <f t="shared" si="0"/>
        <v/>
      </c>
      <c r="E11" s="115" t="str">
        <f t="shared" si="1"/>
        <v/>
      </c>
      <c r="G11" s="77" t="s">
        <v>52</v>
      </c>
      <c r="I11" s="86" t="str">
        <f t="shared" si="2"/>
        <v/>
      </c>
      <c r="K11" s="86" t="str">
        <f t="shared" si="3"/>
        <v/>
      </c>
    </row>
    <row r="12" spans="1:53" ht="24" thickBot="1">
      <c r="A12" s="119">
        <v>9</v>
      </c>
      <c r="C12" s="115" t="str">
        <f t="shared" si="0"/>
        <v/>
      </c>
      <c r="E12" s="115" t="str">
        <f t="shared" si="1"/>
        <v/>
      </c>
      <c r="G12" s="77" t="s">
        <v>52</v>
      </c>
      <c r="I12" s="86" t="str">
        <f t="shared" si="2"/>
        <v/>
      </c>
      <c r="K12" s="86" t="str">
        <f t="shared" si="3"/>
        <v/>
      </c>
    </row>
    <row r="13" spans="1:53" ht="24" thickBot="1">
      <c r="A13" s="119">
        <v>33</v>
      </c>
      <c r="C13" s="115" t="str">
        <f t="shared" si="0"/>
        <v/>
      </c>
      <c r="E13" s="115" t="str">
        <f t="shared" si="1"/>
        <v/>
      </c>
      <c r="G13" s="77" t="s">
        <v>52</v>
      </c>
      <c r="I13" s="86" t="str">
        <f t="shared" si="2"/>
        <v/>
      </c>
      <c r="K13" s="86" t="str">
        <f t="shared" si="3"/>
        <v/>
      </c>
    </row>
    <row r="14" spans="1:53" ht="24" thickBot="1">
      <c r="A14" s="119">
        <v>77</v>
      </c>
      <c r="C14" s="115" t="str">
        <f t="shared" si="0"/>
        <v/>
      </c>
      <c r="E14" s="115" t="str">
        <f t="shared" si="1"/>
        <v/>
      </c>
      <c r="G14" s="77" t="s">
        <v>52</v>
      </c>
      <c r="I14" s="86" t="str">
        <f t="shared" si="2"/>
        <v/>
      </c>
      <c r="K14" s="86" t="str">
        <f t="shared" si="3"/>
        <v/>
      </c>
    </row>
    <row r="15" spans="1:53" ht="24" thickBot="1">
      <c r="A15" s="119">
        <v>39</v>
      </c>
      <c r="C15" s="115" t="str">
        <f t="shared" si="0"/>
        <v/>
      </c>
      <c r="E15" s="115" t="str">
        <f t="shared" si="1"/>
        <v/>
      </c>
      <c r="G15" s="77" t="s">
        <v>52</v>
      </c>
      <c r="I15" s="86" t="str">
        <f t="shared" si="2"/>
        <v/>
      </c>
      <c r="K15" s="86" t="str">
        <f t="shared" si="3"/>
        <v/>
      </c>
    </row>
    <row r="16" spans="1:53" ht="24" thickBot="1">
      <c r="A16" s="119">
        <v>21</v>
      </c>
      <c r="C16" s="115" t="str">
        <f t="shared" si="0"/>
        <v/>
      </c>
      <c r="E16" s="115" t="str">
        <f t="shared" si="1"/>
        <v/>
      </c>
      <c r="G16" s="77" t="s">
        <v>52</v>
      </c>
      <c r="I16" s="86" t="str">
        <f t="shared" si="2"/>
        <v/>
      </c>
      <c r="K16" s="86" t="str">
        <f t="shared" si="3"/>
        <v/>
      </c>
    </row>
    <row r="17" spans="1:11" ht="24" thickBot="1">
      <c r="A17" s="119">
        <v>6</v>
      </c>
      <c r="C17" s="115" t="str">
        <f t="shared" si="0"/>
        <v/>
      </c>
      <c r="E17" s="115" t="str">
        <f t="shared" si="1"/>
        <v/>
      </c>
      <c r="G17" s="77" t="s">
        <v>52</v>
      </c>
      <c r="I17" s="86" t="str">
        <f t="shared" si="2"/>
        <v/>
      </c>
      <c r="K17" s="86" t="str">
        <f t="shared" si="3"/>
        <v/>
      </c>
    </row>
    <row r="18" spans="1:11" ht="24" thickBot="1">
      <c r="A18" s="119">
        <v>53</v>
      </c>
      <c r="C18" s="115" t="str">
        <f t="shared" si="0"/>
        <v/>
      </c>
      <c r="E18" s="115" t="str">
        <f t="shared" si="1"/>
        <v/>
      </c>
      <c r="G18" s="77" t="s">
        <v>52</v>
      </c>
      <c r="I18" s="86" t="str">
        <f t="shared" si="2"/>
        <v/>
      </c>
      <c r="K18" s="86" t="str">
        <f t="shared" si="3"/>
        <v/>
      </c>
    </row>
    <row r="19" spans="1:11" ht="24" thickBot="1">
      <c r="A19" s="119">
        <v>57</v>
      </c>
      <c r="C19" s="115" t="str">
        <f t="shared" si="0"/>
        <v/>
      </c>
      <c r="E19" s="115" t="str">
        <f t="shared" si="1"/>
        <v/>
      </c>
      <c r="G19" s="77" t="s">
        <v>52</v>
      </c>
      <c r="I19" s="86" t="str">
        <f t="shared" si="2"/>
        <v/>
      </c>
      <c r="K19" s="86" t="str">
        <f t="shared" si="3"/>
        <v/>
      </c>
    </row>
    <row r="20" spans="1:11" ht="24" thickBot="1">
      <c r="A20" s="119">
        <v>42</v>
      </c>
      <c r="C20" s="115" t="str">
        <f t="shared" si="0"/>
        <v/>
      </c>
      <c r="E20" s="115" t="str">
        <f t="shared" si="1"/>
        <v/>
      </c>
      <c r="G20" s="77" t="s">
        <v>52</v>
      </c>
      <c r="I20" s="86" t="str">
        <f t="shared" si="2"/>
        <v/>
      </c>
      <c r="K20" s="86" t="str">
        <f t="shared" si="3"/>
        <v/>
      </c>
    </row>
    <row r="21" spans="1:11" ht="24" thickBot="1">
      <c r="A21" s="119">
        <v>37</v>
      </c>
      <c r="C21" s="115" t="str">
        <f t="shared" si="0"/>
        <v/>
      </c>
      <c r="E21" s="115" t="str">
        <f t="shared" si="1"/>
        <v/>
      </c>
      <c r="G21" s="77" t="s">
        <v>52</v>
      </c>
      <c r="I21" s="86" t="str">
        <f t="shared" si="2"/>
        <v/>
      </c>
      <c r="K21" s="86" t="str">
        <f t="shared" si="3"/>
        <v/>
      </c>
    </row>
    <row r="22" spans="1:11" ht="24" thickBot="1">
      <c r="A22" s="119">
        <v>50</v>
      </c>
      <c r="C22" s="115" t="str">
        <f t="shared" si="0"/>
        <v/>
      </c>
      <c r="E22" s="115" t="str">
        <f t="shared" si="1"/>
        <v/>
      </c>
      <c r="G22" s="77" t="s">
        <v>52</v>
      </c>
      <c r="I22" s="86" t="str">
        <f t="shared" si="2"/>
        <v/>
      </c>
      <c r="K22" s="86" t="str">
        <f t="shared" si="3"/>
        <v/>
      </c>
    </row>
    <row r="23" spans="1:11" ht="24" thickBot="1">
      <c r="A23" s="119">
        <v>73</v>
      </c>
      <c r="C23" s="115" t="str">
        <f t="shared" si="0"/>
        <v/>
      </c>
      <c r="E23" s="115" t="str">
        <f t="shared" si="1"/>
        <v/>
      </c>
      <c r="G23" s="77" t="s">
        <v>52</v>
      </c>
      <c r="I23" s="86" t="str">
        <f t="shared" si="2"/>
        <v/>
      </c>
      <c r="K23" s="86" t="str">
        <f t="shared" si="3"/>
        <v/>
      </c>
    </row>
    <row r="24" spans="1:11" ht="24" thickBot="1">
      <c r="A24" s="119">
        <v>61</v>
      </c>
      <c r="C24" s="115" t="str">
        <f t="shared" si="0"/>
        <v/>
      </c>
      <c r="E24" s="115" t="str">
        <f t="shared" si="1"/>
        <v/>
      </c>
      <c r="G24" s="77" t="s">
        <v>52</v>
      </c>
      <c r="I24" s="86" t="str">
        <f t="shared" si="2"/>
        <v/>
      </c>
      <c r="K24" s="86" t="str">
        <f t="shared" si="3"/>
        <v/>
      </c>
    </row>
    <row r="25" spans="1:11" ht="24" thickBot="1">
      <c r="A25" s="119">
        <v>81</v>
      </c>
      <c r="C25" s="115" t="str">
        <f t="shared" si="0"/>
        <v/>
      </c>
      <c r="E25" s="115" t="str">
        <f t="shared" si="1"/>
        <v/>
      </c>
      <c r="G25" s="77" t="s">
        <v>52</v>
      </c>
      <c r="I25" s="86" t="str">
        <f t="shared" si="2"/>
        <v/>
      </c>
      <c r="K25" s="86" t="str">
        <f t="shared" si="3"/>
        <v/>
      </c>
    </row>
    <row r="26" spans="1:11" ht="24" thickBot="1">
      <c r="A26" s="119">
        <v>85</v>
      </c>
      <c r="C26" s="115" t="str">
        <f t="shared" si="0"/>
        <v/>
      </c>
      <c r="E26" s="115" t="str">
        <f t="shared" si="1"/>
        <v/>
      </c>
      <c r="G26" s="77" t="s">
        <v>52</v>
      </c>
      <c r="I26" s="86" t="str">
        <f t="shared" si="2"/>
        <v/>
      </c>
      <c r="K26" s="86" t="str">
        <f t="shared" si="3"/>
        <v/>
      </c>
    </row>
    <row r="27" spans="1:11" ht="24" thickBot="1">
      <c r="A27" s="119">
        <v>89</v>
      </c>
      <c r="C27" s="115" t="str">
        <f t="shared" si="0"/>
        <v/>
      </c>
      <c r="E27" s="115" t="str">
        <f t="shared" si="1"/>
        <v/>
      </c>
      <c r="G27" s="77" t="s">
        <v>52</v>
      </c>
      <c r="I27" s="86" t="str">
        <f t="shared" si="2"/>
        <v/>
      </c>
      <c r="K27" s="86" t="str">
        <f t="shared" si="3"/>
        <v/>
      </c>
    </row>
    <row r="28" spans="1:11" ht="24" thickBot="1">
      <c r="A28" s="119">
        <v>93</v>
      </c>
      <c r="C28" s="115" t="str">
        <f t="shared" si="0"/>
        <v/>
      </c>
      <c r="E28" s="115" t="str">
        <f t="shared" si="1"/>
        <v/>
      </c>
      <c r="G28" s="77" t="s">
        <v>52</v>
      </c>
      <c r="I28" s="86" t="str">
        <f t="shared" si="2"/>
        <v/>
      </c>
      <c r="K28" s="86" t="str">
        <f t="shared" si="3"/>
        <v/>
      </c>
    </row>
    <row r="29" spans="1:11" ht="24" thickBot="1">
      <c r="A29" s="119">
        <v>97</v>
      </c>
      <c r="C29" s="115" t="str">
        <f t="shared" si="0"/>
        <v/>
      </c>
      <c r="E29" s="115" t="str">
        <f t="shared" si="1"/>
        <v/>
      </c>
      <c r="G29" s="77" t="s">
        <v>52</v>
      </c>
      <c r="I29" s="86" t="str">
        <f t="shared" si="2"/>
        <v/>
      </c>
      <c r="K29" s="86" t="str">
        <f t="shared" si="3"/>
        <v/>
      </c>
    </row>
    <row r="30" spans="1:11" ht="24" thickBot="1">
      <c r="C30" s="115" t="str">
        <f t="shared" si="0"/>
        <v/>
      </c>
      <c r="E30" s="115" t="str">
        <f t="shared" si="1"/>
        <v/>
      </c>
      <c r="G30" s="77" t="s">
        <v>52</v>
      </c>
      <c r="I30" s="86" t="str">
        <f t="shared" si="2"/>
        <v/>
      </c>
      <c r="K30" s="86" t="str">
        <f t="shared" si="3"/>
        <v/>
      </c>
    </row>
    <row r="31" spans="1:11" ht="24" thickBot="1">
      <c r="C31" s="115" t="str">
        <f t="shared" si="0"/>
        <v/>
      </c>
      <c r="E31" s="115" t="str">
        <f t="shared" si="1"/>
        <v/>
      </c>
      <c r="G31" s="77" t="s">
        <v>52</v>
      </c>
      <c r="I31" s="86" t="str">
        <f t="shared" si="2"/>
        <v/>
      </c>
      <c r="K31" s="86" t="str">
        <f t="shared" si="3"/>
        <v/>
      </c>
    </row>
    <row r="32" spans="1:11" ht="24" thickBot="1">
      <c r="C32" s="115" t="str">
        <f t="shared" si="0"/>
        <v/>
      </c>
      <c r="E32" s="115" t="str">
        <f t="shared" si="1"/>
        <v/>
      </c>
      <c r="G32" s="77" t="s">
        <v>52</v>
      </c>
      <c r="I32" s="86" t="str">
        <f t="shared" si="2"/>
        <v/>
      </c>
      <c r="K32" s="86" t="str">
        <f t="shared" si="3"/>
        <v/>
      </c>
    </row>
    <row r="33" spans="3:11" ht="24" thickBot="1">
      <c r="C33" s="115" t="str">
        <f t="shared" si="0"/>
        <v/>
      </c>
      <c r="E33" s="115" t="str">
        <f t="shared" si="1"/>
        <v/>
      </c>
      <c r="G33" s="77" t="s">
        <v>52</v>
      </c>
      <c r="I33" s="86" t="str">
        <f t="shared" si="2"/>
        <v/>
      </c>
      <c r="K33" s="86" t="str">
        <f t="shared" si="3"/>
        <v/>
      </c>
    </row>
    <row r="34" spans="3:11" ht="24" thickBot="1">
      <c r="C34" s="115" t="str">
        <f t="shared" si="0"/>
        <v/>
      </c>
      <c r="E34" s="115" t="str">
        <f t="shared" si="1"/>
        <v/>
      </c>
      <c r="G34" s="77" t="s">
        <v>52</v>
      </c>
      <c r="I34" s="86" t="str">
        <f t="shared" si="2"/>
        <v/>
      </c>
      <c r="K34" s="86" t="str">
        <f t="shared" si="3"/>
        <v/>
      </c>
    </row>
    <row r="35" spans="3:11" ht="24" thickBot="1">
      <c r="C35" s="115" t="str">
        <f t="shared" si="0"/>
        <v/>
      </c>
      <c r="E35" s="115" t="str">
        <f t="shared" si="1"/>
        <v/>
      </c>
      <c r="G35" s="77" t="s">
        <v>52</v>
      </c>
      <c r="I35" s="86" t="str">
        <f t="shared" si="2"/>
        <v/>
      </c>
      <c r="K35" s="86" t="str">
        <f t="shared" si="3"/>
        <v/>
      </c>
    </row>
    <row r="36" spans="3:11" ht="24" thickBot="1">
      <c r="C36" s="115" t="str">
        <f t="shared" si="0"/>
        <v/>
      </c>
      <c r="E36" s="115" t="str">
        <f t="shared" si="1"/>
        <v/>
      </c>
      <c r="G36" s="77" t="s">
        <v>52</v>
      </c>
      <c r="I36" s="86" t="str">
        <f t="shared" si="2"/>
        <v/>
      </c>
      <c r="K36" s="86" t="str">
        <f t="shared" si="3"/>
        <v/>
      </c>
    </row>
    <row r="37" spans="3:11" ht="24" thickBot="1">
      <c r="C37" s="115" t="str">
        <f t="shared" si="0"/>
        <v/>
      </c>
      <c r="E37" s="115" t="str">
        <f t="shared" si="1"/>
        <v/>
      </c>
      <c r="G37" s="77" t="s">
        <v>52</v>
      </c>
      <c r="I37" s="86" t="str">
        <f t="shared" si="2"/>
        <v/>
      </c>
      <c r="K37" s="86" t="str">
        <f t="shared" si="3"/>
        <v/>
      </c>
    </row>
    <row r="38" spans="3:11" ht="24" thickBot="1">
      <c r="C38" s="115" t="str">
        <f t="shared" si="0"/>
        <v/>
      </c>
      <c r="E38" s="115" t="str">
        <f t="shared" si="1"/>
        <v/>
      </c>
      <c r="G38" s="77" t="s">
        <v>52</v>
      </c>
      <c r="I38" s="86" t="str">
        <f t="shared" si="2"/>
        <v/>
      </c>
      <c r="K38" s="86" t="str">
        <f t="shared" si="3"/>
        <v/>
      </c>
    </row>
    <row r="39" spans="3:11" ht="24" thickBot="1">
      <c r="C39" s="115" t="str">
        <f t="shared" si="0"/>
        <v/>
      </c>
      <c r="E39" s="115" t="str">
        <f t="shared" si="1"/>
        <v/>
      </c>
      <c r="G39" s="77" t="s">
        <v>52</v>
      </c>
      <c r="I39" s="86" t="str">
        <f t="shared" si="2"/>
        <v/>
      </c>
      <c r="K39" s="86" t="str">
        <f t="shared" si="3"/>
        <v/>
      </c>
    </row>
    <row r="40" spans="3:11" ht="24" thickBot="1">
      <c r="C40" s="115" t="str">
        <f t="shared" si="0"/>
        <v/>
      </c>
      <c r="E40" s="115" t="str">
        <f t="shared" si="1"/>
        <v/>
      </c>
      <c r="G40" s="77" t="s">
        <v>52</v>
      </c>
      <c r="I40" s="86" t="str">
        <f t="shared" si="2"/>
        <v/>
      </c>
      <c r="K40" s="86" t="str">
        <f t="shared" si="3"/>
        <v/>
      </c>
    </row>
    <row r="41" spans="3:11" ht="24" thickBot="1">
      <c r="C41" s="115" t="str">
        <f t="shared" si="0"/>
        <v/>
      </c>
      <c r="E41" s="115" t="str">
        <f t="shared" si="1"/>
        <v/>
      </c>
      <c r="G41" s="77" t="s">
        <v>52</v>
      </c>
      <c r="I41" s="86" t="str">
        <f t="shared" si="2"/>
        <v/>
      </c>
      <c r="K41" s="86" t="str">
        <f t="shared" si="3"/>
        <v/>
      </c>
    </row>
    <row r="42" spans="3:11" ht="24" thickBot="1">
      <c r="C42" s="115" t="str">
        <f t="shared" si="0"/>
        <v/>
      </c>
      <c r="E42" s="115" t="str">
        <f t="shared" si="1"/>
        <v/>
      </c>
      <c r="G42" s="77" t="s">
        <v>52</v>
      </c>
      <c r="I42" s="86" t="str">
        <f t="shared" si="2"/>
        <v/>
      </c>
      <c r="K42" s="86" t="str">
        <f t="shared" si="3"/>
        <v/>
      </c>
    </row>
    <row r="43" spans="3:11" ht="24" thickBot="1">
      <c r="C43" s="115" t="str">
        <f t="shared" si="0"/>
        <v/>
      </c>
      <c r="E43" s="115" t="str">
        <f t="shared" si="1"/>
        <v/>
      </c>
      <c r="G43" s="77" t="s">
        <v>52</v>
      </c>
      <c r="I43" s="86" t="str">
        <f t="shared" si="2"/>
        <v/>
      </c>
      <c r="K43" s="86" t="str">
        <f t="shared" si="3"/>
        <v/>
      </c>
    </row>
    <row r="44" spans="3:11" ht="24" thickBot="1">
      <c r="C44" s="115" t="str">
        <f t="shared" si="0"/>
        <v/>
      </c>
      <c r="E44" s="115" t="str">
        <f t="shared" si="1"/>
        <v/>
      </c>
      <c r="G44" s="77" t="s">
        <v>52</v>
      </c>
      <c r="I44" s="86" t="str">
        <f t="shared" si="2"/>
        <v/>
      </c>
      <c r="K44" s="86" t="str">
        <f t="shared" si="3"/>
        <v/>
      </c>
    </row>
    <row r="45" spans="3:11" ht="24" thickBot="1">
      <c r="C45" s="115" t="str">
        <f t="shared" si="0"/>
        <v/>
      </c>
      <c r="E45" s="115" t="str">
        <f t="shared" si="1"/>
        <v/>
      </c>
      <c r="G45" s="77" t="s">
        <v>52</v>
      </c>
      <c r="I45" s="86" t="str">
        <f t="shared" si="2"/>
        <v/>
      </c>
      <c r="K45" s="86" t="str">
        <f t="shared" si="3"/>
        <v/>
      </c>
    </row>
    <row r="46" spans="3:11" ht="24" thickBot="1">
      <c r="C46" s="115" t="str">
        <f t="shared" si="0"/>
        <v/>
      </c>
      <c r="E46" s="115" t="str">
        <f t="shared" si="1"/>
        <v/>
      </c>
      <c r="G46" s="77" t="s">
        <v>52</v>
      </c>
      <c r="I46" s="86" t="str">
        <f t="shared" si="2"/>
        <v/>
      </c>
      <c r="K46" s="86" t="str">
        <f t="shared" si="3"/>
        <v/>
      </c>
    </row>
    <row r="47" spans="3:11" ht="24" thickBot="1">
      <c r="C47" s="115" t="str">
        <f t="shared" si="0"/>
        <v/>
      </c>
      <c r="E47" s="115" t="str">
        <f t="shared" si="1"/>
        <v/>
      </c>
      <c r="G47" s="77" t="s">
        <v>52</v>
      </c>
      <c r="I47" s="86" t="str">
        <f t="shared" si="2"/>
        <v/>
      </c>
      <c r="K47" s="86" t="str">
        <f t="shared" si="3"/>
        <v/>
      </c>
    </row>
    <row r="48" spans="3:11" ht="24" thickBot="1">
      <c r="C48" s="115" t="str">
        <f t="shared" si="0"/>
        <v/>
      </c>
      <c r="E48" s="115" t="str">
        <f t="shared" si="1"/>
        <v/>
      </c>
      <c r="G48" s="77" t="s">
        <v>52</v>
      </c>
      <c r="I48" s="86" t="str">
        <f t="shared" si="2"/>
        <v/>
      </c>
      <c r="K48" s="86" t="str">
        <f t="shared" si="3"/>
        <v/>
      </c>
    </row>
    <row r="49" spans="3:11" ht="24" thickBot="1">
      <c r="C49" s="115" t="str">
        <f t="shared" si="0"/>
        <v/>
      </c>
      <c r="E49" s="115" t="str">
        <f t="shared" si="1"/>
        <v/>
      </c>
      <c r="G49" s="77" t="s">
        <v>52</v>
      </c>
      <c r="I49" s="86" t="str">
        <f t="shared" si="2"/>
        <v/>
      </c>
      <c r="K49" s="86" t="str">
        <f t="shared" si="3"/>
        <v/>
      </c>
    </row>
    <row r="50" spans="3:11" ht="24" thickBot="1">
      <c r="C50" s="115" t="str">
        <f t="shared" si="0"/>
        <v/>
      </c>
      <c r="E50" s="115" t="str">
        <f t="shared" si="1"/>
        <v/>
      </c>
      <c r="G50" s="77" t="s">
        <v>52</v>
      </c>
      <c r="I50" s="86" t="str">
        <f t="shared" si="2"/>
        <v/>
      </c>
      <c r="K50" s="86" t="str">
        <f t="shared" si="3"/>
        <v/>
      </c>
    </row>
    <row r="51" spans="3:11" ht="24" thickBot="1">
      <c r="C51" s="115" t="str">
        <f t="shared" si="0"/>
        <v/>
      </c>
      <c r="E51" s="115" t="str">
        <f t="shared" si="1"/>
        <v/>
      </c>
      <c r="G51" s="77" t="s">
        <v>52</v>
      </c>
      <c r="I51" s="86" t="str">
        <f t="shared" si="2"/>
        <v/>
      </c>
      <c r="K51" s="86" t="str">
        <f t="shared" si="3"/>
        <v/>
      </c>
    </row>
    <row r="52" spans="3:11" ht="24" thickBot="1">
      <c r="C52" s="115" t="str">
        <f t="shared" si="0"/>
        <v/>
      </c>
      <c r="E52" s="115" t="str">
        <f t="shared" si="1"/>
        <v/>
      </c>
      <c r="G52" s="77" t="s">
        <v>52</v>
      </c>
      <c r="I52" s="86" t="str">
        <f t="shared" si="2"/>
        <v/>
      </c>
      <c r="K52" s="86" t="str">
        <f t="shared" si="3"/>
        <v/>
      </c>
    </row>
    <row r="53" spans="3:11" ht="24" thickBot="1">
      <c r="C53" s="115" t="str">
        <f t="shared" si="0"/>
        <v/>
      </c>
      <c r="E53" s="115" t="str">
        <f t="shared" si="1"/>
        <v/>
      </c>
      <c r="G53" s="77" t="s">
        <v>52</v>
      </c>
      <c r="I53" s="86" t="str">
        <f t="shared" si="2"/>
        <v/>
      </c>
      <c r="K53" s="86" t="str">
        <f t="shared" si="3"/>
        <v/>
      </c>
    </row>
    <row r="54" spans="3:11" ht="24" thickBot="1">
      <c r="C54" s="115" t="str">
        <f t="shared" si="0"/>
        <v/>
      </c>
      <c r="E54" s="115" t="str">
        <f t="shared" si="1"/>
        <v/>
      </c>
      <c r="G54" s="77" t="s">
        <v>52</v>
      </c>
      <c r="I54" s="86" t="str">
        <f t="shared" si="2"/>
        <v/>
      </c>
      <c r="K54" s="86" t="str">
        <f t="shared" si="3"/>
        <v/>
      </c>
    </row>
    <row r="55" spans="3:11" ht="24" thickBot="1">
      <c r="C55" s="115" t="str">
        <f t="shared" si="0"/>
        <v/>
      </c>
      <c r="E55" s="115" t="str">
        <f t="shared" si="1"/>
        <v/>
      </c>
      <c r="G55" s="77" t="s">
        <v>52</v>
      </c>
      <c r="I55" s="86" t="str">
        <f t="shared" si="2"/>
        <v/>
      </c>
      <c r="K55" s="86" t="str">
        <f t="shared" si="3"/>
        <v/>
      </c>
    </row>
    <row r="56" spans="3:11" ht="24" thickBot="1">
      <c r="C56" s="115" t="str">
        <f t="shared" si="0"/>
        <v/>
      </c>
      <c r="E56" s="115" t="str">
        <f t="shared" si="1"/>
        <v/>
      </c>
      <c r="G56" s="77" t="s">
        <v>52</v>
      </c>
      <c r="I56" s="86" t="str">
        <f t="shared" si="2"/>
        <v/>
      </c>
      <c r="K56" s="86" t="str">
        <f t="shared" si="3"/>
        <v/>
      </c>
    </row>
    <row r="57" spans="3:11" ht="24" thickBot="1">
      <c r="C57" s="115" t="str">
        <f t="shared" si="0"/>
        <v/>
      </c>
      <c r="E57" s="115" t="str">
        <f t="shared" si="1"/>
        <v/>
      </c>
      <c r="G57" s="77" t="s">
        <v>52</v>
      </c>
      <c r="I57" s="86" t="str">
        <f t="shared" si="2"/>
        <v/>
      </c>
      <c r="K57" s="86" t="str">
        <f t="shared" si="3"/>
        <v/>
      </c>
    </row>
    <row r="58" spans="3:11" ht="24" thickBot="1">
      <c r="C58" s="115" t="str">
        <f t="shared" si="0"/>
        <v/>
      </c>
      <c r="E58" s="115" t="str">
        <f t="shared" si="1"/>
        <v/>
      </c>
      <c r="G58" s="77" t="s">
        <v>52</v>
      </c>
      <c r="I58" s="86" t="str">
        <f t="shared" si="2"/>
        <v/>
      </c>
      <c r="K58" s="86" t="str">
        <f t="shared" si="3"/>
        <v/>
      </c>
    </row>
    <row r="59" spans="3:11" ht="24" thickBot="1">
      <c r="C59" s="115" t="str">
        <f t="shared" si="0"/>
        <v/>
      </c>
      <c r="E59" s="115" t="str">
        <f t="shared" si="1"/>
        <v/>
      </c>
      <c r="G59" s="77" t="s">
        <v>52</v>
      </c>
      <c r="I59" s="86" t="str">
        <f t="shared" si="2"/>
        <v/>
      </c>
      <c r="K59" s="86" t="str">
        <f t="shared" si="3"/>
        <v/>
      </c>
    </row>
    <row r="60" spans="3:11" ht="24" thickBot="1">
      <c r="C60" s="115" t="str">
        <f t="shared" si="0"/>
        <v/>
      </c>
      <c r="E60" s="115" t="str">
        <f t="shared" si="1"/>
        <v/>
      </c>
      <c r="G60" s="77" t="s">
        <v>52</v>
      </c>
      <c r="I60" s="86" t="str">
        <f t="shared" si="2"/>
        <v/>
      </c>
      <c r="K60" s="86" t="str">
        <f t="shared" si="3"/>
        <v/>
      </c>
    </row>
    <row r="61" spans="3:11" ht="24" thickBot="1">
      <c r="C61" s="115" t="str">
        <f t="shared" si="0"/>
        <v/>
      </c>
      <c r="E61" s="115" t="str">
        <f t="shared" si="1"/>
        <v/>
      </c>
      <c r="G61" s="77" t="s">
        <v>52</v>
      </c>
      <c r="I61" s="86" t="str">
        <f t="shared" si="2"/>
        <v/>
      </c>
      <c r="K61" s="86" t="str">
        <f t="shared" si="3"/>
        <v/>
      </c>
    </row>
    <row r="62" spans="3:11" ht="24" thickBot="1">
      <c r="C62" s="115" t="str">
        <f t="shared" si="0"/>
        <v/>
      </c>
      <c r="E62" s="115" t="str">
        <f t="shared" si="1"/>
        <v/>
      </c>
      <c r="G62" s="77" t="s">
        <v>52</v>
      </c>
      <c r="I62" s="86" t="str">
        <f t="shared" si="2"/>
        <v/>
      </c>
      <c r="K62" s="86" t="str">
        <f t="shared" si="3"/>
        <v/>
      </c>
    </row>
    <row r="63" spans="3:11" ht="24" thickBot="1">
      <c r="C63" s="115" t="str">
        <f t="shared" si="0"/>
        <v/>
      </c>
      <c r="E63" s="115" t="str">
        <f t="shared" si="1"/>
        <v/>
      </c>
      <c r="G63" s="77" t="s">
        <v>52</v>
      </c>
      <c r="I63" s="86" t="str">
        <f t="shared" si="2"/>
        <v/>
      </c>
      <c r="K63" s="86" t="str">
        <f t="shared" si="3"/>
        <v/>
      </c>
    </row>
    <row r="64" spans="3:11" ht="24" thickBot="1">
      <c r="C64" s="115" t="str">
        <f t="shared" si="0"/>
        <v/>
      </c>
      <c r="E64" s="115" t="str">
        <f t="shared" si="1"/>
        <v/>
      </c>
      <c r="G64" s="77" t="s">
        <v>52</v>
      </c>
      <c r="I64" s="86" t="str">
        <f t="shared" si="2"/>
        <v/>
      </c>
      <c r="K64" s="86" t="str">
        <f t="shared" si="3"/>
        <v/>
      </c>
    </row>
    <row r="65" spans="3:11" ht="24" thickBot="1">
      <c r="C65" s="115" t="str">
        <f t="shared" si="0"/>
        <v/>
      </c>
      <c r="E65" s="115" t="str">
        <f t="shared" si="1"/>
        <v/>
      </c>
      <c r="G65" s="77" t="s">
        <v>52</v>
      </c>
      <c r="I65" s="86" t="str">
        <f t="shared" si="2"/>
        <v/>
      </c>
      <c r="K65" s="86" t="str">
        <f t="shared" si="3"/>
        <v/>
      </c>
    </row>
    <row r="66" spans="3:11" ht="24" thickBot="1">
      <c r="C66" s="115" t="str">
        <f t="shared" si="0"/>
        <v/>
      </c>
      <c r="E66" s="115" t="str">
        <f t="shared" si="1"/>
        <v/>
      </c>
      <c r="G66" s="77" t="s">
        <v>52</v>
      </c>
      <c r="I66" s="86" t="str">
        <f t="shared" si="2"/>
        <v/>
      </c>
      <c r="K66" s="86" t="str">
        <f t="shared" si="3"/>
        <v/>
      </c>
    </row>
    <row r="67" spans="3:11" ht="24" thickBot="1">
      <c r="C67" s="115" t="str">
        <f t="shared" si="0"/>
        <v/>
      </c>
      <c r="E67" s="115" t="str">
        <f t="shared" si="1"/>
        <v/>
      </c>
      <c r="G67" s="77" t="s">
        <v>52</v>
      </c>
      <c r="I67" s="86" t="str">
        <f t="shared" si="2"/>
        <v/>
      </c>
      <c r="K67" s="86" t="str">
        <f t="shared" si="3"/>
        <v/>
      </c>
    </row>
    <row r="68" spans="3:11" ht="24" thickBot="1">
      <c r="C68" s="115" t="str">
        <f t="shared" si="0"/>
        <v/>
      </c>
      <c r="E68" s="115" t="str">
        <f t="shared" si="1"/>
        <v/>
      </c>
      <c r="G68" s="77" t="s">
        <v>52</v>
      </c>
      <c r="I68" s="86" t="str">
        <f t="shared" si="2"/>
        <v/>
      </c>
      <c r="K68" s="86" t="str">
        <f t="shared" si="3"/>
        <v/>
      </c>
    </row>
    <row r="69" spans="3:11" ht="24" thickBot="1">
      <c r="C69" s="115" t="str">
        <f t="shared" ref="C69:C100" si="4">IF(B69&lt;&gt;"",VLOOKUP(B69,Parties,2,FALSE),"")</f>
        <v/>
      </c>
      <c r="E69" s="115" t="str">
        <f t="shared" ref="E69:E100" si="5">IF(D69&lt;&gt;"",VLOOKUP(D69,Parties,2,FALSE),"")</f>
        <v/>
      </c>
      <c r="G69" s="77" t="s">
        <v>52</v>
      </c>
      <c r="I69" s="86" t="str">
        <f t="shared" ref="I69:I100" si="6">IF(H69&lt;&gt;"",VLOOKUP(H69,Parties,2,FALSE),"")</f>
        <v/>
      </c>
      <c r="K69" s="86" t="str">
        <f t="shared" ref="K69:K100" si="7">IF(J69&lt;&gt;"",VLOOKUP(J69,Parties,2,FALSE),"")</f>
        <v/>
      </c>
    </row>
    <row r="70" spans="3:11" ht="24" thickBot="1">
      <c r="C70" s="115" t="str">
        <f t="shared" si="4"/>
        <v/>
      </c>
      <c r="E70" s="115" t="str">
        <f t="shared" si="5"/>
        <v/>
      </c>
      <c r="G70" s="77" t="s">
        <v>52</v>
      </c>
      <c r="I70" s="86" t="str">
        <f t="shared" si="6"/>
        <v/>
      </c>
      <c r="K70" s="86" t="str">
        <f t="shared" si="7"/>
        <v/>
      </c>
    </row>
    <row r="71" spans="3:11" ht="24" thickBot="1">
      <c r="C71" s="115" t="str">
        <f t="shared" si="4"/>
        <v/>
      </c>
      <c r="E71" s="115" t="str">
        <f t="shared" si="5"/>
        <v/>
      </c>
      <c r="G71" s="77" t="s">
        <v>52</v>
      </c>
      <c r="I71" s="86" t="str">
        <f t="shared" si="6"/>
        <v/>
      </c>
      <c r="K71" s="86" t="str">
        <f t="shared" si="7"/>
        <v/>
      </c>
    </row>
    <row r="72" spans="3:11" ht="24" thickBot="1">
      <c r="C72" s="115" t="str">
        <f t="shared" si="4"/>
        <v/>
      </c>
      <c r="E72" s="115" t="str">
        <f t="shared" si="5"/>
        <v/>
      </c>
      <c r="G72" s="77" t="s">
        <v>52</v>
      </c>
      <c r="I72" s="86" t="str">
        <f t="shared" si="6"/>
        <v/>
      </c>
      <c r="K72" s="86" t="str">
        <f t="shared" si="7"/>
        <v/>
      </c>
    </row>
    <row r="73" spans="3:11" ht="24" thickBot="1">
      <c r="C73" s="115" t="str">
        <f t="shared" si="4"/>
        <v/>
      </c>
      <c r="E73" s="115" t="str">
        <f t="shared" si="5"/>
        <v/>
      </c>
      <c r="G73" s="77" t="s">
        <v>52</v>
      </c>
      <c r="I73" s="86" t="str">
        <f t="shared" si="6"/>
        <v/>
      </c>
      <c r="K73" s="86" t="str">
        <f t="shared" si="7"/>
        <v/>
      </c>
    </row>
    <row r="74" spans="3:11" ht="24" thickBot="1">
      <c r="C74" s="115" t="str">
        <f t="shared" si="4"/>
        <v/>
      </c>
      <c r="E74" s="115" t="str">
        <f t="shared" si="5"/>
        <v/>
      </c>
      <c r="G74" s="77" t="s">
        <v>52</v>
      </c>
      <c r="I74" s="86" t="str">
        <f t="shared" si="6"/>
        <v/>
      </c>
      <c r="K74" s="86" t="str">
        <f t="shared" si="7"/>
        <v/>
      </c>
    </row>
    <row r="75" spans="3:11" ht="24" thickBot="1">
      <c r="C75" s="115" t="str">
        <f t="shared" si="4"/>
        <v/>
      </c>
      <c r="E75" s="115" t="str">
        <f t="shared" si="5"/>
        <v/>
      </c>
      <c r="G75" s="77" t="s">
        <v>52</v>
      </c>
      <c r="I75" s="86" t="str">
        <f t="shared" si="6"/>
        <v/>
      </c>
      <c r="K75" s="86" t="str">
        <f t="shared" si="7"/>
        <v/>
      </c>
    </row>
    <row r="76" spans="3:11" ht="24" thickBot="1">
      <c r="C76" s="115" t="str">
        <f t="shared" si="4"/>
        <v/>
      </c>
      <c r="E76" s="115" t="str">
        <f t="shared" si="5"/>
        <v/>
      </c>
      <c r="G76" s="77" t="s">
        <v>52</v>
      </c>
      <c r="I76" s="86" t="str">
        <f t="shared" si="6"/>
        <v/>
      </c>
      <c r="K76" s="86" t="str">
        <f t="shared" si="7"/>
        <v/>
      </c>
    </row>
    <row r="77" spans="3:11" ht="24" thickBot="1">
      <c r="C77" s="115" t="str">
        <f t="shared" si="4"/>
        <v/>
      </c>
      <c r="E77" s="115" t="str">
        <f t="shared" si="5"/>
        <v/>
      </c>
      <c r="G77" s="77" t="s">
        <v>52</v>
      </c>
      <c r="I77" s="86" t="str">
        <f t="shared" si="6"/>
        <v/>
      </c>
      <c r="K77" s="86" t="str">
        <f t="shared" si="7"/>
        <v/>
      </c>
    </row>
    <row r="78" spans="3:11" ht="24" thickBot="1">
      <c r="C78" s="115" t="str">
        <f t="shared" si="4"/>
        <v/>
      </c>
      <c r="E78" s="115" t="str">
        <f t="shared" si="5"/>
        <v/>
      </c>
      <c r="G78" s="77" t="s">
        <v>52</v>
      </c>
      <c r="I78" s="86" t="str">
        <f t="shared" si="6"/>
        <v/>
      </c>
      <c r="K78" s="86" t="str">
        <f t="shared" si="7"/>
        <v/>
      </c>
    </row>
    <row r="79" spans="3:11" ht="24" thickBot="1">
      <c r="C79" s="115" t="str">
        <f t="shared" si="4"/>
        <v/>
      </c>
      <c r="E79" s="115" t="str">
        <f t="shared" si="5"/>
        <v/>
      </c>
      <c r="G79" s="77" t="s">
        <v>52</v>
      </c>
      <c r="I79" s="86" t="str">
        <f t="shared" si="6"/>
        <v/>
      </c>
      <c r="K79" s="86" t="str">
        <f t="shared" si="7"/>
        <v/>
      </c>
    </row>
    <row r="80" spans="3:11" ht="24" thickBot="1">
      <c r="C80" s="115" t="str">
        <f t="shared" si="4"/>
        <v/>
      </c>
      <c r="E80" s="115" t="str">
        <f t="shared" si="5"/>
        <v/>
      </c>
      <c r="G80" s="77" t="s">
        <v>52</v>
      </c>
      <c r="I80" s="86" t="str">
        <f t="shared" si="6"/>
        <v/>
      </c>
      <c r="K80" s="86" t="str">
        <f t="shared" si="7"/>
        <v/>
      </c>
    </row>
    <row r="81" spans="3:11" ht="24" thickBot="1">
      <c r="C81" s="115" t="str">
        <f t="shared" si="4"/>
        <v/>
      </c>
      <c r="E81" s="115" t="str">
        <f t="shared" si="5"/>
        <v/>
      </c>
      <c r="G81" s="77" t="s">
        <v>52</v>
      </c>
      <c r="I81" s="86" t="str">
        <f t="shared" si="6"/>
        <v/>
      </c>
      <c r="K81" s="86" t="str">
        <f t="shared" si="7"/>
        <v/>
      </c>
    </row>
    <row r="82" spans="3:11" ht="24" thickBot="1">
      <c r="C82" s="115" t="str">
        <f t="shared" si="4"/>
        <v/>
      </c>
      <c r="E82" s="115" t="str">
        <f t="shared" si="5"/>
        <v/>
      </c>
      <c r="G82" s="77" t="s">
        <v>52</v>
      </c>
      <c r="I82" s="86" t="str">
        <f t="shared" si="6"/>
        <v/>
      </c>
      <c r="K82" s="86" t="str">
        <f t="shared" si="7"/>
        <v/>
      </c>
    </row>
    <row r="83" spans="3:11" ht="24" thickBot="1">
      <c r="C83" s="115" t="str">
        <f t="shared" si="4"/>
        <v/>
      </c>
      <c r="E83" s="115" t="str">
        <f t="shared" si="5"/>
        <v/>
      </c>
      <c r="G83" s="77" t="s">
        <v>52</v>
      </c>
      <c r="I83" s="86" t="str">
        <f t="shared" si="6"/>
        <v/>
      </c>
      <c r="K83" s="86" t="str">
        <f t="shared" si="7"/>
        <v/>
      </c>
    </row>
    <row r="84" spans="3:11" ht="24" thickBot="1">
      <c r="C84" s="115" t="str">
        <f t="shared" si="4"/>
        <v/>
      </c>
      <c r="E84" s="115" t="str">
        <f t="shared" si="5"/>
        <v/>
      </c>
      <c r="G84" s="77" t="s">
        <v>52</v>
      </c>
      <c r="I84" s="86" t="str">
        <f t="shared" si="6"/>
        <v/>
      </c>
      <c r="K84" s="86" t="str">
        <f t="shared" si="7"/>
        <v/>
      </c>
    </row>
    <row r="85" spans="3:11" ht="24" thickBot="1">
      <c r="C85" s="115" t="str">
        <f t="shared" si="4"/>
        <v/>
      </c>
      <c r="E85" s="115" t="str">
        <f t="shared" si="5"/>
        <v/>
      </c>
      <c r="G85" s="77" t="s">
        <v>52</v>
      </c>
      <c r="I85" s="86" t="str">
        <f t="shared" si="6"/>
        <v/>
      </c>
      <c r="K85" s="86" t="str">
        <f t="shared" si="7"/>
        <v/>
      </c>
    </row>
    <row r="86" spans="3:11" ht="24" thickBot="1">
      <c r="C86" s="115" t="str">
        <f t="shared" si="4"/>
        <v/>
      </c>
      <c r="E86" s="115" t="str">
        <f t="shared" si="5"/>
        <v/>
      </c>
      <c r="G86" s="77" t="s">
        <v>52</v>
      </c>
      <c r="I86" s="86" t="str">
        <f t="shared" si="6"/>
        <v/>
      </c>
      <c r="K86" s="86" t="str">
        <f t="shared" si="7"/>
        <v/>
      </c>
    </row>
    <row r="87" spans="3:11" ht="24" thickBot="1">
      <c r="C87" s="115" t="str">
        <f t="shared" si="4"/>
        <v/>
      </c>
      <c r="E87" s="115" t="str">
        <f t="shared" si="5"/>
        <v/>
      </c>
      <c r="G87" s="77" t="s">
        <v>52</v>
      </c>
      <c r="I87" s="86" t="str">
        <f t="shared" si="6"/>
        <v/>
      </c>
      <c r="K87" s="86" t="str">
        <f t="shared" si="7"/>
        <v/>
      </c>
    </row>
    <row r="88" spans="3:11" ht="24" thickBot="1">
      <c r="C88" s="115" t="str">
        <f t="shared" si="4"/>
        <v/>
      </c>
      <c r="E88" s="115" t="str">
        <f t="shared" si="5"/>
        <v/>
      </c>
      <c r="G88" s="77" t="s">
        <v>52</v>
      </c>
      <c r="I88" s="86" t="str">
        <f t="shared" si="6"/>
        <v/>
      </c>
      <c r="K88" s="86" t="str">
        <f t="shared" si="7"/>
        <v/>
      </c>
    </row>
    <row r="89" spans="3:11" ht="24" thickBot="1">
      <c r="C89" s="115" t="str">
        <f t="shared" si="4"/>
        <v/>
      </c>
      <c r="E89" s="115" t="str">
        <f t="shared" si="5"/>
        <v/>
      </c>
      <c r="G89" s="77" t="s">
        <v>52</v>
      </c>
      <c r="I89" s="86" t="str">
        <f t="shared" si="6"/>
        <v/>
      </c>
      <c r="K89" s="86" t="str">
        <f t="shared" si="7"/>
        <v/>
      </c>
    </row>
    <row r="90" spans="3:11" ht="24" thickBot="1">
      <c r="C90" s="115" t="str">
        <f t="shared" si="4"/>
        <v/>
      </c>
      <c r="E90" s="115" t="str">
        <f t="shared" si="5"/>
        <v/>
      </c>
      <c r="G90" s="77" t="s">
        <v>52</v>
      </c>
      <c r="I90" s="86" t="str">
        <f t="shared" si="6"/>
        <v/>
      </c>
      <c r="K90" s="86" t="str">
        <f t="shared" si="7"/>
        <v/>
      </c>
    </row>
    <row r="91" spans="3:11" ht="24" thickBot="1">
      <c r="C91" s="115" t="str">
        <f t="shared" si="4"/>
        <v/>
      </c>
      <c r="E91" s="115" t="str">
        <f t="shared" si="5"/>
        <v/>
      </c>
      <c r="G91" s="77" t="s">
        <v>52</v>
      </c>
      <c r="I91" s="86" t="str">
        <f t="shared" si="6"/>
        <v/>
      </c>
      <c r="K91" s="86" t="str">
        <f t="shared" si="7"/>
        <v/>
      </c>
    </row>
    <row r="92" spans="3:11" ht="24" thickBot="1">
      <c r="C92" s="115" t="str">
        <f t="shared" si="4"/>
        <v/>
      </c>
      <c r="E92" s="115" t="str">
        <f t="shared" si="5"/>
        <v/>
      </c>
      <c r="G92" s="77" t="s">
        <v>52</v>
      </c>
      <c r="I92" s="86" t="str">
        <f t="shared" si="6"/>
        <v/>
      </c>
      <c r="K92" s="86" t="str">
        <f t="shared" si="7"/>
        <v/>
      </c>
    </row>
    <row r="93" spans="3:11" ht="24" thickBot="1">
      <c r="C93" s="115" t="str">
        <f t="shared" si="4"/>
        <v/>
      </c>
      <c r="E93" s="115" t="str">
        <f t="shared" si="5"/>
        <v/>
      </c>
      <c r="G93" s="77" t="s">
        <v>52</v>
      </c>
      <c r="I93" s="86" t="str">
        <f t="shared" si="6"/>
        <v/>
      </c>
      <c r="K93" s="86" t="str">
        <f t="shared" si="7"/>
        <v/>
      </c>
    </row>
    <row r="94" spans="3:11" ht="24" thickBot="1">
      <c r="C94" s="115" t="str">
        <f t="shared" si="4"/>
        <v/>
      </c>
      <c r="E94" s="115" t="str">
        <f t="shared" si="5"/>
        <v/>
      </c>
      <c r="G94" s="77" t="s">
        <v>52</v>
      </c>
      <c r="I94" s="86" t="str">
        <f t="shared" si="6"/>
        <v/>
      </c>
      <c r="K94" s="86" t="str">
        <f t="shared" si="7"/>
        <v/>
      </c>
    </row>
    <row r="95" spans="3:11" ht="24" thickBot="1">
      <c r="C95" s="115" t="str">
        <f t="shared" si="4"/>
        <v/>
      </c>
      <c r="E95" s="115" t="str">
        <f t="shared" si="5"/>
        <v/>
      </c>
      <c r="G95" s="77" t="s">
        <v>52</v>
      </c>
      <c r="I95" s="86" t="str">
        <f t="shared" si="6"/>
        <v/>
      </c>
      <c r="K95" s="86" t="str">
        <f t="shared" si="7"/>
        <v/>
      </c>
    </row>
    <row r="96" spans="3:11" ht="24" thickBot="1">
      <c r="C96" s="115" t="str">
        <f t="shared" si="4"/>
        <v/>
      </c>
      <c r="E96" s="115" t="str">
        <f t="shared" si="5"/>
        <v/>
      </c>
      <c r="G96" s="77" t="s">
        <v>52</v>
      </c>
      <c r="I96" s="86" t="str">
        <f t="shared" si="6"/>
        <v/>
      </c>
      <c r="K96" s="86" t="str">
        <f t="shared" si="7"/>
        <v/>
      </c>
    </row>
    <row r="97" spans="3:11" ht="24" thickBot="1">
      <c r="C97" s="115" t="str">
        <f t="shared" si="4"/>
        <v/>
      </c>
      <c r="E97" s="115" t="str">
        <f t="shared" si="5"/>
        <v/>
      </c>
      <c r="G97" s="77" t="s">
        <v>52</v>
      </c>
      <c r="I97" s="86" t="str">
        <f t="shared" si="6"/>
        <v/>
      </c>
      <c r="K97" s="86" t="str">
        <f t="shared" si="7"/>
        <v/>
      </c>
    </row>
    <row r="98" spans="3:11" ht="24" thickBot="1">
      <c r="C98" s="115" t="str">
        <f t="shared" si="4"/>
        <v/>
      </c>
      <c r="E98" s="115" t="str">
        <f t="shared" si="5"/>
        <v/>
      </c>
      <c r="G98" s="77" t="s">
        <v>52</v>
      </c>
      <c r="I98" s="86" t="str">
        <f t="shared" si="6"/>
        <v/>
      </c>
      <c r="K98" s="86" t="str">
        <f t="shared" si="7"/>
        <v/>
      </c>
    </row>
    <row r="99" spans="3:11" ht="24" thickBot="1">
      <c r="C99" s="115" t="str">
        <f t="shared" si="4"/>
        <v/>
      </c>
      <c r="E99" s="115" t="str">
        <f t="shared" si="5"/>
        <v/>
      </c>
      <c r="G99" s="77" t="s">
        <v>52</v>
      </c>
      <c r="I99" s="86" t="str">
        <f t="shared" si="6"/>
        <v/>
      </c>
      <c r="K99" s="86" t="str">
        <f t="shared" si="7"/>
        <v/>
      </c>
    </row>
    <row r="100" spans="3:11" ht="24" thickBot="1">
      <c r="C100" s="115" t="str">
        <f t="shared" si="4"/>
        <v/>
      </c>
      <c r="E100" s="115" t="str">
        <f t="shared" si="5"/>
        <v/>
      </c>
      <c r="G100" s="77" t="s">
        <v>52</v>
      </c>
      <c r="I100" s="86" t="str">
        <f t="shared" si="6"/>
        <v/>
      </c>
      <c r="K100" s="86" t="str">
        <f t="shared" si="7"/>
        <v/>
      </c>
    </row>
  </sheetData>
  <conditionalFormatting sqref="C1">
    <cfRule type="cellIs" dxfId="65" priority="42" operator="greaterThan">
      <formula>12</formula>
    </cfRule>
    <cfRule type="cellIs" dxfId="64" priority="43" operator="lessThan">
      <formula>13</formula>
    </cfRule>
  </conditionalFormatting>
  <conditionalFormatting sqref="F6:F100">
    <cfRule type="cellIs" dxfId="63" priority="33" operator="greaterThan">
      <formula>12</formula>
    </cfRule>
    <cfRule type="cellIs" dxfId="62" priority="34" operator="greaterThan">
      <formula>12</formula>
    </cfRule>
    <cfRule type="cellIs" dxfId="61" priority="35" operator="greaterThan">
      <formula>12</formula>
    </cfRule>
    <cfRule type="cellIs" dxfId="60" priority="36" operator="greaterThan">
      <formula>12</formula>
    </cfRule>
  </conditionalFormatting>
  <conditionalFormatting sqref="F6:F100">
    <cfRule type="cellIs" dxfId="59" priority="29" operator="greaterThan">
      <formula>12</formula>
    </cfRule>
    <cfRule type="cellIs" dxfId="58" priority="30" operator="greaterThan">
      <formula>12</formula>
    </cfRule>
    <cfRule type="cellIs" dxfId="57" priority="31" operator="greaterThan">
      <formula>12</formula>
    </cfRule>
    <cfRule type="cellIs" dxfId="56" priority="32" operator="greaterThan">
      <formula>12</formula>
    </cfRule>
  </conditionalFormatting>
  <conditionalFormatting sqref="F6:F100">
    <cfRule type="cellIs" dxfId="55" priority="28" operator="greaterThan">
      <formula>12</formula>
    </cfRule>
  </conditionalFormatting>
  <conditionalFormatting sqref="F6:F100">
    <cfRule type="cellIs" dxfId="54" priority="27" operator="lessThan">
      <formula>13</formula>
    </cfRule>
  </conditionalFormatting>
  <conditionalFormatting sqref="F6:F100">
    <cfRule type="cellIs" dxfId="53" priority="26" operator="greaterThan">
      <formula>12</formula>
    </cfRule>
  </conditionalFormatting>
  <conditionalFormatting sqref="L6:L100">
    <cfRule type="cellIs" dxfId="52" priority="21" operator="greaterThan">
      <formula>12</formula>
    </cfRule>
  </conditionalFormatting>
  <conditionalFormatting sqref="L6:L100">
    <cfRule type="cellIs" dxfId="51" priority="20" operator="lessThan">
      <formula>13</formula>
    </cfRule>
  </conditionalFormatting>
  <conditionalFormatting sqref="F5">
    <cfRule type="cellIs" dxfId="50" priority="19" operator="greaterThan">
      <formula>12</formula>
    </cfRule>
  </conditionalFormatting>
  <conditionalFormatting sqref="F5">
    <cfRule type="cellIs" dxfId="49" priority="18" operator="lessThan">
      <formula>13</formula>
    </cfRule>
  </conditionalFormatting>
  <conditionalFormatting sqref="L5">
    <cfRule type="cellIs" dxfId="48" priority="17" operator="greaterThan">
      <formula>12</formula>
    </cfRule>
  </conditionalFormatting>
  <conditionalFormatting sqref="L5">
    <cfRule type="cellIs" dxfId="47" priority="16" operator="lessThan">
      <formula>13</formula>
    </cfRule>
  </conditionalFormatting>
  <conditionalFormatting sqref="C1">
    <cfRule type="cellIs" dxfId="46" priority="14" operator="greaterThan">
      <formula>12</formula>
    </cfRule>
    <cfRule type="cellIs" dxfId="45" priority="15" operator="lessThan">
      <formula>13</formula>
    </cfRule>
  </conditionalFormatting>
  <conditionalFormatting sqref="F6:F100">
    <cfRule type="cellIs" dxfId="44" priority="10" operator="greaterThan">
      <formula>12</formula>
    </cfRule>
    <cfRule type="cellIs" dxfId="43" priority="11" operator="greaterThan">
      <formula>12</formula>
    </cfRule>
    <cfRule type="cellIs" dxfId="42" priority="12" operator="greaterThan">
      <formula>12</formula>
    </cfRule>
    <cfRule type="cellIs" dxfId="41" priority="13" operator="greaterThan">
      <formula>12</formula>
    </cfRule>
  </conditionalFormatting>
  <conditionalFormatting sqref="F6:F100">
    <cfRule type="cellIs" dxfId="40" priority="6" operator="greaterThan">
      <formula>12</formula>
    </cfRule>
    <cfRule type="cellIs" dxfId="39" priority="7" operator="greaterThan">
      <formula>12</formula>
    </cfRule>
    <cfRule type="cellIs" dxfId="38" priority="8" operator="greaterThan">
      <formula>12</formula>
    </cfRule>
    <cfRule type="cellIs" dxfId="37" priority="9" operator="greaterThan">
      <formula>12</formula>
    </cfRule>
  </conditionalFormatting>
  <conditionalFormatting sqref="F6:F100">
    <cfRule type="cellIs" dxfId="36" priority="5" operator="greaterThan">
      <formula>12</formula>
    </cfRule>
  </conditionalFormatting>
  <conditionalFormatting sqref="F5:F100">
    <cfRule type="cellIs" dxfId="35" priority="4" operator="greaterThan">
      <formula>12</formula>
    </cfRule>
  </conditionalFormatting>
  <conditionalFormatting sqref="F5:F100">
    <cfRule type="cellIs" dxfId="34" priority="3" operator="lessThan">
      <formula>13</formula>
    </cfRule>
  </conditionalFormatting>
  <conditionalFormatting sqref="L5:L100">
    <cfRule type="cellIs" dxfId="33" priority="2" operator="greaterThan">
      <formula>12</formula>
    </cfRule>
  </conditionalFormatting>
  <conditionalFormatting sqref="L5:L100">
    <cfRule type="cellIs" dxfId="32" priority="1" operator="lessThan">
      <formula>13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BA100"/>
  <sheetViews>
    <sheetView showGridLines="0" workbookViewId="0">
      <pane ySplit="3" topLeftCell="A4" activePane="bottomLeft" state="frozen"/>
      <selection pane="bottomLeft" activeCell="L3" sqref="L3"/>
    </sheetView>
  </sheetViews>
  <sheetFormatPr baseColWidth="10" defaultColWidth="11.42578125" defaultRowHeight="23.25"/>
  <cols>
    <col min="1" max="1" width="11.42578125" style="119" hidden="1" customWidth="1"/>
    <col min="2" max="2" width="7.7109375" style="82" customWidth="1"/>
    <col min="3" max="3" width="24.7109375" style="72" customWidth="1"/>
    <col min="4" max="4" width="7.7109375" style="82" customWidth="1"/>
    <col min="5" max="5" width="24.7109375" style="72" customWidth="1"/>
    <col min="6" max="6" width="7.7109375" style="80" customWidth="1"/>
    <col min="7" max="7" width="9.7109375" style="78" customWidth="1"/>
    <col min="8" max="8" width="7.7109375" style="82" customWidth="1"/>
    <col min="9" max="9" width="24.7109375" style="73" customWidth="1"/>
    <col min="10" max="10" width="7.7109375" style="82" customWidth="1"/>
    <col min="11" max="11" width="24.7109375" style="74" customWidth="1"/>
    <col min="12" max="12" width="8.85546875" style="85" customWidth="1"/>
    <col min="13" max="13" width="17.7109375" style="119" customWidth="1"/>
    <col min="14" max="16384" width="11.42578125" style="75"/>
  </cols>
  <sheetData>
    <row r="1" spans="1:53" s="118" customFormat="1" ht="28.5">
      <c r="B1" s="120" t="s">
        <v>53</v>
      </c>
      <c r="C1" s="121"/>
      <c r="D1" s="120"/>
      <c r="E1" s="121"/>
      <c r="F1" s="121"/>
      <c r="G1" s="122"/>
      <c r="H1" s="122"/>
      <c r="I1" s="121"/>
      <c r="J1" s="120"/>
      <c r="K1" s="121"/>
    </row>
    <row r="2" spans="1:53" s="118" customFormat="1" ht="24" thickBot="1">
      <c r="B2" s="120"/>
      <c r="C2" s="121"/>
      <c r="D2" s="120"/>
      <c r="E2" s="121"/>
      <c r="F2" s="121"/>
      <c r="G2" s="120"/>
      <c r="H2" s="120"/>
      <c r="I2" s="121"/>
      <c r="J2" s="120"/>
      <c r="K2" s="121"/>
    </row>
    <row r="3" spans="1:53" s="62" customFormat="1" ht="24" thickBot="1">
      <c r="A3" s="118"/>
      <c r="B3" s="116" t="s">
        <v>43</v>
      </c>
      <c r="C3" s="114" t="s">
        <v>44</v>
      </c>
      <c r="D3" s="84" t="s">
        <v>43</v>
      </c>
      <c r="E3" s="66" t="s">
        <v>44</v>
      </c>
      <c r="F3" s="79" t="s">
        <v>47</v>
      </c>
      <c r="G3" s="76" t="s">
        <v>45</v>
      </c>
      <c r="H3" s="84" t="s">
        <v>43</v>
      </c>
      <c r="I3" s="86" t="s">
        <v>44</v>
      </c>
      <c r="J3" s="90" t="s">
        <v>43</v>
      </c>
      <c r="K3" s="86" t="s">
        <v>44</v>
      </c>
      <c r="L3" s="79" t="s">
        <v>47</v>
      </c>
      <c r="M3" s="118"/>
      <c r="N3" s="63"/>
      <c r="O3" s="63"/>
      <c r="P3" s="87"/>
    </row>
    <row r="4" spans="1:53" s="64" customFormat="1" ht="24" thickBot="1">
      <c r="A4" s="118"/>
      <c r="B4" s="117"/>
      <c r="C4" s="67"/>
      <c r="D4" s="81"/>
      <c r="E4" s="67"/>
      <c r="F4" s="67"/>
      <c r="G4" s="65"/>
      <c r="H4" s="81"/>
      <c r="I4" s="67"/>
      <c r="J4" s="81"/>
      <c r="K4" s="67"/>
      <c r="M4" s="118"/>
    </row>
    <row r="5" spans="1:53" s="61" customFormat="1" ht="24" thickBot="1">
      <c r="A5" s="118">
        <v>26</v>
      </c>
      <c r="B5" s="82"/>
      <c r="C5" s="115" t="str">
        <f t="shared" ref="C5:C68" si="0">IF(B5&lt;&gt;"",VLOOKUP(B5,Parties,2,FALSE),"")</f>
        <v/>
      </c>
      <c r="D5" s="82"/>
      <c r="E5" s="115" t="str">
        <f t="shared" ref="E5:E68" si="1">IF(D5&lt;&gt;"",VLOOKUP(D5,Parties,2,FALSE),"")</f>
        <v/>
      </c>
      <c r="F5" s="80"/>
      <c r="G5" s="77" t="s">
        <v>52</v>
      </c>
      <c r="H5" s="82"/>
      <c r="I5" s="86" t="str">
        <f t="shared" ref="I5:I68" si="2">IF(H5&lt;&gt;"",VLOOKUP(H5,Parties,2,FALSE),"")</f>
        <v/>
      </c>
      <c r="J5" s="82"/>
      <c r="K5" s="86" t="str">
        <f t="shared" ref="K5:K68" si="3">IF(J5&lt;&gt;"",VLOOKUP(J5,Parties,2,FALSE),"")</f>
        <v/>
      </c>
      <c r="L5" s="85"/>
      <c r="M5" s="118"/>
      <c r="N5" s="63"/>
      <c r="O5" s="63"/>
      <c r="P5" s="88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</row>
    <row r="6" spans="1:53" ht="24" thickBot="1">
      <c r="A6" s="119">
        <v>4</v>
      </c>
      <c r="B6" s="83"/>
      <c r="C6" s="115" t="str">
        <f t="shared" si="0"/>
        <v/>
      </c>
      <c r="D6" s="83"/>
      <c r="E6" s="115" t="str">
        <f t="shared" si="1"/>
        <v/>
      </c>
      <c r="G6" s="77" t="s">
        <v>52</v>
      </c>
      <c r="H6" s="83"/>
      <c r="I6" s="86" t="str">
        <f t="shared" si="2"/>
        <v/>
      </c>
      <c r="J6" s="83"/>
      <c r="K6" s="86" t="str">
        <f t="shared" si="3"/>
        <v/>
      </c>
      <c r="L6" s="89"/>
    </row>
    <row r="7" spans="1:53" ht="24" thickBot="1">
      <c r="A7" s="119">
        <v>5</v>
      </c>
      <c r="C7" s="115" t="str">
        <f t="shared" si="0"/>
        <v/>
      </c>
      <c r="E7" s="115" t="str">
        <f t="shared" si="1"/>
        <v/>
      </c>
      <c r="G7" s="77" t="s">
        <v>52</v>
      </c>
      <c r="I7" s="86" t="str">
        <f t="shared" si="2"/>
        <v/>
      </c>
      <c r="K7" s="86" t="str">
        <f t="shared" si="3"/>
        <v/>
      </c>
    </row>
    <row r="8" spans="1:53" ht="24" thickBot="1">
      <c r="A8" s="119">
        <v>13</v>
      </c>
      <c r="C8" s="115" t="str">
        <f t="shared" si="0"/>
        <v/>
      </c>
      <c r="E8" s="115" t="str">
        <f t="shared" si="1"/>
        <v/>
      </c>
      <c r="G8" s="77" t="s">
        <v>52</v>
      </c>
      <c r="I8" s="86" t="str">
        <f t="shared" si="2"/>
        <v/>
      </c>
      <c r="K8" s="86" t="str">
        <f t="shared" si="3"/>
        <v/>
      </c>
    </row>
    <row r="9" spans="1:53" ht="24" thickBot="1">
      <c r="A9" s="119">
        <v>31</v>
      </c>
      <c r="C9" s="115" t="str">
        <f t="shared" si="0"/>
        <v/>
      </c>
      <c r="E9" s="115" t="str">
        <f t="shared" si="1"/>
        <v/>
      </c>
      <c r="G9" s="77" t="s">
        <v>52</v>
      </c>
      <c r="I9" s="86" t="str">
        <f t="shared" si="2"/>
        <v/>
      </c>
      <c r="K9" s="86" t="str">
        <f t="shared" si="3"/>
        <v/>
      </c>
    </row>
    <row r="10" spans="1:53" ht="24" thickBot="1">
      <c r="A10" s="119">
        <v>49</v>
      </c>
      <c r="C10" s="115" t="str">
        <f t="shared" si="0"/>
        <v/>
      </c>
      <c r="E10" s="115" t="str">
        <f t="shared" si="1"/>
        <v/>
      </c>
      <c r="G10" s="77" t="s">
        <v>52</v>
      </c>
      <c r="I10" s="86" t="str">
        <f t="shared" si="2"/>
        <v/>
      </c>
      <c r="K10" s="86" t="str">
        <f t="shared" si="3"/>
        <v/>
      </c>
    </row>
    <row r="11" spans="1:53" ht="24" thickBot="1">
      <c r="A11" s="119">
        <v>18</v>
      </c>
      <c r="C11" s="115" t="str">
        <f t="shared" si="0"/>
        <v/>
      </c>
      <c r="E11" s="115" t="str">
        <f t="shared" si="1"/>
        <v/>
      </c>
      <c r="G11" s="77" t="s">
        <v>52</v>
      </c>
      <c r="I11" s="86" t="str">
        <f t="shared" si="2"/>
        <v/>
      </c>
      <c r="K11" s="86" t="str">
        <f t="shared" si="3"/>
        <v/>
      </c>
    </row>
    <row r="12" spans="1:53" ht="24" thickBot="1">
      <c r="A12" s="119">
        <v>9</v>
      </c>
      <c r="C12" s="115" t="str">
        <f t="shared" si="0"/>
        <v/>
      </c>
      <c r="E12" s="115" t="str">
        <f t="shared" si="1"/>
        <v/>
      </c>
      <c r="G12" s="77" t="s">
        <v>52</v>
      </c>
      <c r="I12" s="86" t="str">
        <f t="shared" si="2"/>
        <v/>
      </c>
      <c r="K12" s="86" t="str">
        <f t="shared" si="3"/>
        <v/>
      </c>
    </row>
    <row r="13" spans="1:53" ht="24" thickBot="1">
      <c r="A13" s="119">
        <v>33</v>
      </c>
      <c r="C13" s="115" t="str">
        <f t="shared" si="0"/>
        <v/>
      </c>
      <c r="E13" s="115" t="str">
        <f t="shared" si="1"/>
        <v/>
      </c>
      <c r="G13" s="77" t="s">
        <v>52</v>
      </c>
      <c r="I13" s="86" t="str">
        <f t="shared" si="2"/>
        <v/>
      </c>
      <c r="K13" s="86" t="str">
        <f t="shared" si="3"/>
        <v/>
      </c>
    </row>
    <row r="14" spans="1:53" ht="24" thickBot="1">
      <c r="A14" s="119">
        <v>77</v>
      </c>
      <c r="C14" s="115" t="str">
        <f t="shared" si="0"/>
        <v/>
      </c>
      <c r="E14" s="115" t="str">
        <f t="shared" si="1"/>
        <v/>
      </c>
      <c r="G14" s="77" t="s">
        <v>52</v>
      </c>
      <c r="I14" s="86" t="str">
        <f t="shared" si="2"/>
        <v/>
      </c>
      <c r="K14" s="86" t="str">
        <f t="shared" si="3"/>
        <v/>
      </c>
    </row>
    <row r="15" spans="1:53" ht="24" thickBot="1">
      <c r="A15" s="119">
        <v>39</v>
      </c>
      <c r="C15" s="115" t="str">
        <f t="shared" si="0"/>
        <v/>
      </c>
      <c r="E15" s="115" t="str">
        <f t="shared" si="1"/>
        <v/>
      </c>
      <c r="G15" s="77" t="s">
        <v>52</v>
      </c>
      <c r="I15" s="86" t="str">
        <f t="shared" si="2"/>
        <v/>
      </c>
      <c r="K15" s="86" t="str">
        <f t="shared" si="3"/>
        <v/>
      </c>
    </row>
    <row r="16" spans="1:53" ht="24" thickBot="1">
      <c r="A16" s="119">
        <v>21</v>
      </c>
      <c r="C16" s="115" t="str">
        <f t="shared" si="0"/>
        <v/>
      </c>
      <c r="E16" s="115" t="str">
        <f t="shared" si="1"/>
        <v/>
      </c>
      <c r="G16" s="77" t="s">
        <v>52</v>
      </c>
      <c r="I16" s="86" t="str">
        <f t="shared" si="2"/>
        <v/>
      </c>
      <c r="K16" s="86" t="str">
        <f t="shared" si="3"/>
        <v/>
      </c>
    </row>
    <row r="17" spans="1:11" ht="24" thickBot="1">
      <c r="A17" s="119">
        <v>6</v>
      </c>
      <c r="C17" s="115" t="str">
        <f t="shared" si="0"/>
        <v/>
      </c>
      <c r="E17" s="115" t="str">
        <f t="shared" si="1"/>
        <v/>
      </c>
      <c r="G17" s="77" t="s">
        <v>52</v>
      </c>
      <c r="I17" s="86" t="str">
        <f t="shared" si="2"/>
        <v/>
      </c>
      <c r="K17" s="86" t="str">
        <f t="shared" si="3"/>
        <v/>
      </c>
    </row>
    <row r="18" spans="1:11" ht="24" thickBot="1">
      <c r="A18" s="119">
        <v>53</v>
      </c>
      <c r="C18" s="115" t="str">
        <f t="shared" si="0"/>
        <v/>
      </c>
      <c r="E18" s="115" t="str">
        <f t="shared" si="1"/>
        <v/>
      </c>
      <c r="G18" s="77" t="s">
        <v>52</v>
      </c>
      <c r="I18" s="86" t="str">
        <f t="shared" si="2"/>
        <v/>
      </c>
      <c r="K18" s="86" t="str">
        <f t="shared" si="3"/>
        <v/>
      </c>
    </row>
    <row r="19" spans="1:11" ht="24" thickBot="1">
      <c r="A19" s="119">
        <v>57</v>
      </c>
      <c r="C19" s="115" t="str">
        <f t="shared" si="0"/>
        <v/>
      </c>
      <c r="E19" s="115" t="str">
        <f t="shared" si="1"/>
        <v/>
      </c>
      <c r="G19" s="77" t="s">
        <v>52</v>
      </c>
      <c r="I19" s="86" t="str">
        <f t="shared" si="2"/>
        <v/>
      </c>
      <c r="K19" s="86" t="str">
        <f t="shared" si="3"/>
        <v/>
      </c>
    </row>
    <row r="20" spans="1:11" ht="24" thickBot="1">
      <c r="A20" s="119">
        <v>42</v>
      </c>
      <c r="C20" s="115" t="str">
        <f t="shared" si="0"/>
        <v/>
      </c>
      <c r="E20" s="115" t="str">
        <f t="shared" si="1"/>
        <v/>
      </c>
      <c r="G20" s="77" t="s">
        <v>52</v>
      </c>
      <c r="I20" s="86" t="str">
        <f t="shared" si="2"/>
        <v/>
      </c>
      <c r="K20" s="86" t="str">
        <f t="shared" si="3"/>
        <v/>
      </c>
    </row>
    <row r="21" spans="1:11" ht="24" thickBot="1">
      <c r="A21" s="119">
        <v>37</v>
      </c>
      <c r="C21" s="115" t="str">
        <f t="shared" si="0"/>
        <v/>
      </c>
      <c r="E21" s="115" t="str">
        <f t="shared" si="1"/>
        <v/>
      </c>
      <c r="G21" s="77" t="s">
        <v>52</v>
      </c>
      <c r="I21" s="86" t="str">
        <f t="shared" si="2"/>
        <v/>
      </c>
      <c r="K21" s="86" t="str">
        <f t="shared" si="3"/>
        <v/>
      </c>
    </row>
    <row r="22" spans="1:11" ht="24" thickBot="1">
      <c r="A22" s="119">
        <v>50</v>
      </c>
      <c r="C22" s="115" t="str">
        <f t="shared" si="0"/>
        <v/>
      </c>
      <c r="E22" s="115" t="str">
        <f t="shared" si="1"/>
        <v/>
      </c>
      <c r="G22" s="77" t="s">
        <v>52</v>
      </c>
      <c r="I22" s="86" t="str">
        <f t="shared" si="2"/>
        <v/>
      </c>
      <c r="K22" s="86" t="str">
        <f t="shared" si="3"/>
        <v/>
      </c>
    </row>
    <row r="23" spans="1:11" ht="24" thickBot="1">
      <c r="A23" s="119">
        <v>73</v>
      </c>
      <c r="C23" s="115" t="str">
        <f t="shared" si="0"/>
        <v/>
      </c>
      <c r="E23" s="115" t="str">
        <f t="shared" si="1"/>
        <v/>
      </c>
      <c r="G23" s="77" t="s">
        <v>52</v>
      </c>
      <c r="I23" s="86" t="str">
        <f t="shared" si="2"/>
        <v/>
      </c>
      <c r="K23" s="86" t="str">
        <f t="shared" si="3"/>
        <v/>
      </c>
    </row>
    <row r="24" spans="1:11" ht="24" thickBot="1">
      <c r="A24" s="119">
        <v>61</v>
      </c>
      <c r="C24" s="115" t="str">
        <f t="shared" si="0"/>
        <v/>
      </c>
      <c r="E24" s="115" t="str">
        <f t="shared" si="1"/>
        <v/>
      </c>
      <c r="G24" s="77" t="s">
        <v>52</v>
      </c>
      <c r="I24" s="86" t="str">
        <f t="shared" si="2"/>
        <v/>
      </c>
      <c r="K24" s="86" t="str">
        <f t="shared" si="3"/>
        <v/>
      </c>
    </row>
    <row r="25" spans="1:11" ht="24" thickBot="1">
      <c r="A25" s="119">
        <v>81</v>
      </c>
      <c r="C25" s="115" t="str">
        <f t="shared" si="0"/>
        <v/>
      </c>
      <c r="E25" s="115" t="str">
        <f t="shared" si="1"/>
        <v/>
      </c>
      <c r="G25" s="77" t="s">
        <v>52</v>
      </c>
      <c r="I25" s="86" t="str">
        <f t="shared" si="2"/>
        <v/>
      </c>
      <c r="K25" s="86" t="str">
        <f t="shared" si="3"/>
        <v/>
      </c>
    </row>
    <row r="26" spans="1:11" ht="24" thickBot="1">
      <c r="A26" s="119">
        <v>85</v>
      </c>
      <c r="C26" s="115" t="str">
        <f t="shared" si="0"/>
        <v/>
      </c>
      <c r="E26" s="115" t="str">
        <f t="shared" si="1"/>
        <v/>
      </c>
      <c r="G26" s="77" t="s">
        <v>52</v>
      </c>
      <c r="I26" s="86" t="str">
        <f t="shared" si="2"/>
        <v/>
      </c>
      <c r="K26" s="86" t="str">
        <f t="shared" si="3"/>
        <v/>
      </c>
    </row>
    <row r="27" spans="1:11" ht="24" thickBot="1">
      <c r="A27" s="119">
        <v>89</v>
      </c>
      <c r="C27" s="115" t="str">
        <f t="shared" si="0"/>
        <v/>
      </c>
      <c r="E27" s="115" t="str">
        <f t="shared" si="1"/>
        <v/>
      </c>
      <c r="G27" s="77" t="s">
        <v>52</v>
      </c>
      <c r="I27" s="86" t="str">
        <f t="shared" si="2"/>
        <v/>
      </c>
      <c r="K27" s="86" t="str">
        <f t="shared" si="3"/>
        <v/>
      </c>
    </row>
    <row r="28" spans="1:11" ht="24" thickBot="1">
      <c r="A28" s="119">
        <v>93</v>
      </c>
      <c r="C28" s="115" t="str">
        <f t="shared" si="0"/>
        <v/>
      </c>
      <c r="E28" s="115" t="str">
        <f t="shared" si="1"/>
        <v/>
      </c>
      <c r="G28" s="77" t="s">
        <v>52</v>
      </c>
      <c r="I28" s="86" t="str">
        <f t="shared" si="2"/>
        <v/>
      </c>
      <c r="K28" s="86" t="str">
        <f t="shared" si="3"/>
        <v/>
      </c>
    </row>
    <row r="29" spans="1:11" ht="24" thickBot="1">
      <c r="A29" s="119">
        <v>97</v>
      </c>
      <c r="C29" s="115" t="str">
        <f t="shared" si="0"/>
        <v/>
      </c>
      <c r="E29" s="115" t="str">
        <f t="shared" si="1"/>
        <v/>
      </c>
      <c r="G29" s="77" t="s">
        <v>52</v>
      </c>
      <c r="I29" s="86" t="str">
        <f t="shared" si="2"/>
        <v/>
      </c>
      <c r="K29" s="86" t="str">
        <f t="shared" si="3"/>
        <v/>
      </c>
    </row>
    <row r="30" spans="1:11" ht="24" thickBot="1">
      <c r="C30" s="115" t="str">
        <f t="shared" si="0"/>
        <v/>
      </c>
      <c r="E30" s="115" t="str">
        <f t="shared" si="1"/>
        <v/>
      </c>
      <c r="G30" s="77" t="s">
        <v>52</v>
      </c>
      <c r="I30" s="86" t="str">
        <f t="shared" si="2"/>
        <v/>
      </c>
      <c r="K30" s="86" t="str">
        <f t="shared" si="3"/>
        <v/>
      </c>
    </row>
    <row r="31" spans="1:11" ht="24" thickBot="1">
      <c r="C31" s="115" t="str">
        <f t="shared" si="0"/>
        <v/>
      </c>
      <c r="E31" s="115" t="str">
        <f t="shared" si="1"/>
        <v/>
      </c>
      <c r="G31" s="77" t="s">
        <v>52</v>
      </c>
      <c r="I31" s="86" t="str">
        <f t="shared" si="2"/>
        <v/>
      </c>
      <c r="K31" s="86" t="str">
        <f t="shared" si="3"/>
        <v/>
      </c>
    </row>
    <row r="32" spans="1:11" ht="24" thickBot="1">
      <c r="C32" s="115" t="str">
        <f t="shared" si="0"/>
        <v/>
      </c>
      <c r="E32" s="115" t="str">
        <f t="shared" si="1"/>
        <v/>
      </c>
      <c r="G32" s="77" t="s">
        <v>52</v>
      </c>
      <c r="I32" s="86" t="str">
        <f t="shared" si="2"/>
        <v/>
      </c>
      <c r="K32" s="86" t="str">
        <f t="shared" si="3"/>
        <v/>
      </c>
    </row>
    <row r="33" spans="3:11" ht="24" thickBot="1">
      <c r="C33" s="115" t="str">
        <f t="shared" si="0"/>
        <v/>
      </c>
      <c r="E33" s="115" t="str">
        <f t="shared" si="1"/>
        <v/>
      </c>
      <c r="G33" s="77" t="s">
        <v>52</v>
      </c>
      <c r="I33" s="86" t="str">
        <f t="shared" si="2"/>
        <v/>
      </c>
      <c r="K33" s="86" t="str">
        <f t="shared" si="3"/>
        <v/>
      </c>
    </row>
    <row r="34" spans="3:11" ht="24" thickBot="1">
      <c r="C34" s="115" t="str">
        <f t="shared" si="0"/>
        <v/>
      </c>
      <c r="E34" s="115" t="str">
        <f t="shared" si="1"/>
        <v/>
      </c>
      <c r="G34" s="77" t="s">
        <v>52</v>
      </c>
      <c r="I34" s="86" t="str">
        <f t="shared" si="2"/>
        <v/>
      </c>
      <c r="K34" s="86" t="str">
        <f t="shared" si="3"/>
        <v/>
      </c>
    </row>
    <row r="35" spans="3:11" ht="24" thickBot="1">
      <c r="C35" s="115" t="str">
        <f t="shared" si="0"/>
        <v/>
      </c>
      <c r="E35" s="115" t="str">
        <f t="shared" si="1"/>
        <v/>
      </c>
      <c r="G35" s="77" t="s">
        <v>52</v>
      </c>
      <c r="I35" s="86" t="str">
        <f t="shared" si="2"/>
        <v/>
      </c>
      <c r="K35" s="86" t="str">
        <f t="shared" si="3"/>
        <v/>
      </c>
    </row>
    <row r="36" spans="3:11" ht="24" thickBot="1">
      <c r="C36" s="115" t="str">
        <f t="shared" si="0"/>
        <v/>
      </c>
      <c r="E36" s="115" t="str">
        <f t="shared" si="1"/>
        <v/>
      </c>
      <c r="G36" s="77" t="s">
        <v>52</v>
      </c>
      <c r="I36" s="86" t="str">
        <f t="shared" si="2"/>
        <v/>
      </c>
      <c r="K36" s="86" t="str">
        <f t="shared" si="3"/>
        <v/>
      </c>
    </row>
    <row r="37" spans="3:11" ht="24" thickBot="1">
      <c r="C37" s="115" t="str">
        <f t="shared" si="0"/>
        <v/>
      </c>
      <c r="E37" s="115" t="str">
        <f t="shared" si="1"/>
        <v/>
      </c>
      <c r="G37" s="77" t="s">
        <v>52</v>
      </c>
      <c r="I37" s="86" t="str">
        <f t="shared" si="2"/>
        <v/>
      </c>
      <c r="K37" s="86" t="str">
        <f t="shared" si="3"/>
        <v/>
      </c>
    </row>
    <row r="38" spans="3:11" ht="24" thickBot="1">
      <c r="C38" s="115" t="str">
        <f t="shared" si="0"/>
        <v/>
      </c>
      <c r="E38" s="115" t="str">
        <f t="shared" si="1"/>
        <v/>
      </c>
      <c r="G38" s="77" t="s">
        <v>52</v>
      </c>
      <c r="I38" s="86" t="str">
        <f t="shared" si="2"/>
        <v/>
      </c>
      <c r="K38" s="86" t="str">
        <f t="shared" si="3"/>
        <v/>
      </c>
    </row>
    <row r="39" spans="3:11" ht="24" thickBot="1">
      <c r="C39" s="115" t="str">
        <f t="shared" si="0"/>
        <v/>
      </c>
      <c r="E39" s="115" t="str">
        <f t="shared" si="1"/>
        <v/>
      </c>
      <c r="G39" s="77" t="s">
        <v>52</v>
      </c>
      <c r="I39" s="86" t="str">
        <f t="shared" si="2"/>
        <v/>
      </c>
      <c r="K39" s="86" t="str">
        <f t="shared" si="3"/>
        <v/>
      </c>
    </row>
    <row r="40" spans="3:11" ht="24" thickBot="1">
      <c r="C40" s="115" t="str">
        <f t="shared" si="0"/>
        <v/>
      </c>
      <c r="E40" s="115" t="str">
        <f t="shared" si="1"/>
        <v/>
      </c>
      <c r="G40" s="77" t="s">
        <v>52</v>
      </c>
      <c r="I40" s="86" t="str">
        <f t="shared" si="2"/>
        <v/>
      </c>
      <c r="K40" s="86" t="str">
        <f t="shared" si="3"/>
        <v/>
      </c>
    </row>
    <row r="41" spans="3:11" ht="24" thickBot="1">
      <c r="C41" s="115" t="str">
        <f t="shared" si="0"/>
        <v/>
      </c>
      <c r="E41" s="115" t="str">
        <f t="shared" si="1"/>
        <v/>
      </c>
      <c r="G41" s="77" t="s">
        <v>52</v>
      </c>
      <c r="I41" s="86" t="str">
        <f t="shared" si="2"/>
        <v/>
      </c>
      <c r="K41" s="86" t="str">
        <f t="shared" si="3"/>
        <v/>
      </c>
    </row>
    <row r="42" spans="3:11" ht="24" thickBot="1">
      <c r="C42" s="115" t="str">
        <f t="shared" si="0"/>
        <v/>
      </c>
      <c r="E42" s="115" t="str">
        <f t="shared" si="1"/>
        <v/>
      </c>
      <c r="G42" s="77" t="s">
        <v>52</v>
      </c>
      <c r="I42" s="86" t="str">
        <f t="shared" si="2"/>
        <v/>
      </c>
      <c r="K42" s="86" t="str">
        <f t="shared" si="3"/>
        <v/>
      </c>
    </row>
    <row r="43" spans="3:11" ht="24" thickBot="1">
      <c r="C43" s="115" t="str">
        <f t="shared" si="0"/>
        <v/>
      </c>
      <c r="E43" s="115" t="str">
        <f t="shared" si="1"/>
        <v/>
      </c>
      <c r="G43" s="77" t="s">
        <v>52</v>
      </c>
      <c r="I43" s="86" t="str">
        <f t="shared" si="2"/>
        <v/>
      </c>
      <c r="K43" s="86" t="str">
        <f t="shared" si="3"/>
        <v/>
      </c>
    </row>
    <row r="44" spans="3:11" ht="24" thickBot="1">
      <c r="C44" s="115" t="str">
        <f t="shared" si="0"/>
        <v/>
      </c>
      <c r="E44" s="115" t="str">
        <f t="shared" si="1"/>
        <v/>
      </c>
      <c r="G44" s="77" t="s">
        <v>52</v>
      </c>
      <c r="I44" s="86" t="str">
        <f t="shared" si="2"/>
        <v/>
      </c>
      <c r="K44" s="86" t="str">
        <f t="shared" si="3"/>
        <v/>
      </c>
    </row>
    <row r="45" spans="3:11" ht="24" thickBot="1">
      <c r="C45" s="115" t="str">
        <f t="shared" si="0"/>
        <v/>
      </c>
      <c r="E45" s="115" t="str">
        <f t="shared" si="1"/>
        <v/>
      </c>
      <c r="G45" s="77" t="s">
        <v>52</v>
      </c>
      <c r="I45" s="86" t="str">
        <f t="shared" si="2"/>
        <v/>
      </c>
      <c r="K45" s="86" t="str">
        <f t="shared" si="3"/>
        <v/>
      </c>
    </row>
    <row r="46" spans="3:11" ht="24" thickBot="1">
      <c r="C46" s="115" t="str">
        <f t="shared" si="0"/>
        <v/>
      </c>
      <c r="E46" s="115" t="str">
        <f t="shared" si="1"/>
        <v/>
      </c>
      <c r="G46" s="77" t="s">
        <v>52</v>
      </c>
      <c r="I46" s="86" t="str">
        <f t="shared" si="2"/>
        <v/>
      </c>
      <c r="K46" s="86" t="str">
        <f t="shared" si="3"/>
        <v/>
      </c>
    </row>
    <row r="47" spans="3:11" ht="24" thickBot="1">
      <c r="C47" s="115" t="str">
        <f t="shared" si="0"/>
        <v/>
      </c>
      <c r="E47" s="115" t="str">
        <f t="shared" si="1"/>
        <v/>
      </c>
      <c r="G47" s="77" t="s">
        <v>52</v>
      </c>
      <c r="I47" s="86" t="str">
        <f t="shared" si="2"/>
        <v/>
      </c>
      <c r="K47" s="86" t="str">
        <f t="shared" si="3"/>
        <v/>
      </c>
    </row>
    <row r="48" spans="3:11" ht="24" thickBot="1">
      <c r="C48" s="115" t="str">
        <f t="shared" si="0"/>
        <v/>
      </c>
      <c r="E48" s="115" t="str">
        <f t="shared" si="1"/>
        <v/>
      </c>
      <c r="G48" s="77" t="s">
        <v>52</v>
      </c>
      <c r="I48" s="86" t="str">
        <f t="shared" si="2"/>
        <v/>
      </c>
      <c r="K48" s="86" t="str">
        <f t="shared" si="3"/>
        <v/>
      </c>
    </row>
    <row r="49" spans="3:11" ht="24" thickBot="1">
      <c r="C49" s="115" t="str">
        <f t="shared" si="0"/>
        <v/>
      </c>
      <c r="E49" s="115" t="str">
        <f t="shared" si="1"/>
        <v/>
      </c>
      <c r="G49" s="77" t="s">
        <v>52</v>
      </c>
      <c r="I49" s="86" t="str">
        <f t="shared" si="2"/>
        <v/>
      </c>
      <c r="K49" s="86" t="str">
        <f t="shared" si="3"/>
        <v/>
      </c>
    </row>
    <row r="50" spans="3:11" ht="24" thickBot="1">
      <c r="C50" s="115" t="str">
        <f t="shared" si="0"/>
        <v/>
      </c>
      <c r="E50" s="115" t="str">
        <f t="shared" si="1"/>
        <v/>
      </c>
      <c r="G50" s="77" t="s">
        <v>52</v>
      </c>
      <c r="I50" s="86" t="str">
        <f t="shared" si="2"/>
        <v/>
      </c>
      <c r="K50" s="86" t="str">
        <f t="shared" si="3"/>
        <v/>
      </c>
    </row>
    <row r="51" spans="3:11" ht="24" thickBot="1">
      <c r="C51" s="115" t="str">
        <f t="shared" si="0"/>
        <v/>
      </c>
      <c r="E51" s="115" t="str">
        <f t="shared" si="1"/>
        <v/>
      </c>
      <c r="G51" s="77" t="s">
        <v>52</v>
      </c>
      <c r="I51" s="86" t="str">
        <f t="shared" si="2"/>
        <v/>
      </c>
      <c r="K51" s="86" t="str">
        <f t="shared" si="3"/>
        <v/>
      </c>
    </row>
    <row r="52" spans="3:11" ht="24" thickBot="1">
      <c r="C52" s="115" t="str">
        <f t="shared" si="0"/>
        <v/>
      </c>
      <c r="E52" s="115" t="str">
        <f t="shared" si="1"/>
        <v/>
      </c>
      <c r="G52" s="77" t="s">
        <v>52</v>
      </c>
      <c r="I52" s="86" t="str">
        <f t="shared" si="2"/>
        <v/>
      </c>
      <c r="K52" s="86" t="str">
        <f t="shared" si="3"/>
        <v/>
      </c>
    </row>
    <row r="53" spans="3:11" ht="24" thickBot="1">
      <c r="C53" s="115" t="str">
        <f t="shared" si="0"/>
        <v/>
      </c>
      <c r="E53" s="115" t="str">
        <f t="shared" si="1"/>
        <v/>
      </c>
      <c r="G53" s="77" t="s">
        <v>52</v>
      </c>
      <c r="I53" s="86" t="str">
        <f t="shared" si="2"/>
        <v/>
      </c>
      <c r="K53" s="86" t="str">
        <f t="shared" si="3"/>
        <v/>
      </c>
    </row>
    <row r="54" spans="3:11" ht="24" thickBot="1">
      <c r="C54" s="115" t="str">
        <f t="shared" si="0"/>
        <v/>
      </c>
      <c r="E54" s="115" t="str">
        <f t="shared" si="1"/>
        <v/>
      </c>
      <c r="G54" s="77" t="s">
        <v>52</v>
      </c>
      <c r="I54" s="86" t="str">
        <f t="shared" si="2"/>
        <v/>
      </c>
      <c r="K54" s="86" t="str">
        <f t="shared" si="3"/>
        <v/>
      </c>
    </row>
    <row r="55" spans="3:11" ht="24" thickBot="1">
      <c r="C55" s="115" t="str">
        <f t="shared" si="0"/>
        <v/>
      </c>
      <c r="E55" s="115" t="str">
        <f t="shared" si="1"/>
        <v/>
      </c>
      <c r="G55" s="77" t="s">
        <v>52</v>
      </c>
      <c r="I55" s="86" t="str">
        <f t="shared" si="2"/>
        <v/>
      </c>
      <c r="K55" s="86" t="str">
        <f t="shared" si="3"/>
        <v/>
      </c>
    </row>
    <row r="56" spans="3:11" ht="24" thickBot="1">
      <c r="C56" s="115" t="str">
        <f t="shared" si="0"/>
        <v/>
      </c>
      <c r="E56" s="115" t="str">
        <f t="shared" si="1"/>
        <v/>
      </c>
      <c r="G56" s="77" t="s">
        <v>52</v>
      </c>
      <c r="I56" s="86" t="str">
        <f t="shared" si="2"/>
        <v/>
      </c>
      <c r="K56" s="86" t="str">
        <f t="shared" si="3"/>
        <v/>
      </c>
    </row>
    <row r="57" spans="3:11" ht="24" thickBot="1">
      <c r="C57" s="115" t="str">
        <f t="shared" si="0"/>
        <v/>
      </c>
      <c r="E57" s="115" t="str">
        <f t="shared" si="1"/>
        <v/>
      </c>
      <c r="G57" s="77" t="s">
        <v>52</v>
      </c>
      <c r="I57" s="86" t="str">
        <f t="shared" si="2"/>
        <v/>
      </c>
      <c r="K57" s="86" t="str">
        <f t="shared" si="3"/>
        <v/>
      </c>
    </row>
    <row r="58" spans="3:11" ht="24" thickBot="1">
      <c r="C58" s="115" t="str">
        <f t="shared" si="0"/>
        <v/>
      </c>
      <c r="E58" s="115" t="str">
        <f t="shared" si="1"/>
        <v/>
      </c>
      <c r="G58" s="77" t="s">
        <v>52</v>
      </c>
      <c r="I58" s="86" t="str">
        <f t="shared" si="2"/>
        <v/>
      </c>
      <c r="K58" s="86" t="str">
        <f t="shared" si="3"/>
        <v/>
      </c>
    </row>
    <row r="59" spans="3:11" ht="24" thickBot="1">
      <c r="C59" s="115" t="str">
        <f t="shared" si="0"/>
        <v/>
      </c>
      <c r="E59" s="115" t="str">
        <f t="shared" si="1"/>
        <v/>
      </c>
      <c r="G59" s="77" t="s">
        <v>52</v>
      </c>
      <c r="I59" s="86" t="str">
        <f t="shared" si="2"/>
        <v/>
      </c>
      <c r="K59" s="86" t="str">
        <f t="shared" si="3"/>
        <v/>
      </c>
    </row>
    <row r="60" spans="3:11" ht="24" thickBot="1">
      <c r="C60" s="115" t="str">
        <f t="shared" si="0"/>
        <v/>
      </c>
      <c r="E60" s="115" t="str">
        <f t="shared" si="1"/>
        <v/>
      </c>
      <c r="G60" s="77" t="s">
        <v>52</v>
      </c>
      <c r="I60" s="86" t="str">
        <f t="shared" si="2"/>
        <v/>
      </c>
      <c r="K60" s="86" t="str">
        <f t="shared" si="3"/>
        <v/>
      </c>
    </row>
    <row r="61" spans="3:11" ht="24" thickBot="1">
      <c r="C61" s="115" t="str">
        <f t="shared" si="0"/>
        <v/>
      </c>
      <c r="E61" s="115" t="str">
        <f t="shared" si="1"/>
        <v/>
      </c>
      <c r="G61" s="77" t="s">
        <v>52</v>
      </c>
      <c r="I61" s="86" t="str">
        <f t="shared" si="2"/>
        <v/>
      </c>
      <c r="K61" s="86" t="str">
        <f t="shared" si="3"/>
        <v/>
      </c>
    </row>
    <row r="62" spans="3:11" ht="24" thickBot="1">
      <c r="C62" s="115" t="str">
        <f t="shared" si="0"/>
        <v/>
      </c>
      <c r="E62" s="115" t="str">
        <f t="shared" si="1"/>
        <v/>
      </c>
      <c r="G62" s="77" t="s">
        <v>52</v>
      </c>
      <c r="I62" s="86" t="str">
        <f t="shared" si="2"/>
        <v/>
      </c>
      <c r="K62" s="86" t="str">
        <f t="shared" si="3"/>
        <v/>
      </c>
    </row>
    <row r="63" spans="3:11" ht="24" thickBot="1">
      <c r="C63" s="115" t="str">
        <f t="shared" si="0"/>
        <v/>
      </c>
      <c r="E63" s="115" t="str">
        <f t="shared" si="1"/>
        <v/>
      </c>
      <c r="G63" s="77" t="s">
        <v>52</v>
      </c>
      <c r="I63" s="86" t="str">
        <f t="shared" si="2"/>
        <v/>
      </c>
      <c r="K63" s="86" t="str">
        <f t="shared" si="3"/>
        <v/>
      </c>
    </row>
    <row r="64" spans="3:11" ht="24" thickBot="1">
      <c r="C64" s="115" t="str">
        <f t="shared" si="0"/>
        <v/>
      </c>
      <c r="E64" s="115" t="str">
        <f t="shared" si="1"/>
        <v/>
      </c>
      <c r="G64" s="77" t="s">
        <v>52</v>
      </c>
      <c r="I64" s="86" t="str">
        <f t="shared" si="2"/>
        <v/>
      </c>
      <c r="K64" s="86" t="str">
        <f t="shared" si="3"/>
        <v/>
      </c>
    </row>
    <row r="65" spans="3:11" ht="24" thickBot="1">
      <c r="C65" s="115" t="str">
        <f t="shared" si="0"/>
        <v/>
      </c>
      <c r="E65" s="115" t="str">
        <f t="shared" si="1"/>
        <v/>
      </c>
      <c r="G65" s="77" t="s">
        <v>52</v>
      </c>
      <c r="I65" s="86" t="str">
        <f t="shared" si="2"/>
        <v/>
      </c>
      <c r="K65" s="86" t="str">
        <f t="shared" si="3"/>
        <v/>
      </c>
    </row>
    <row r="66" spans="3:11" ht="24" thickBot="1">
      <c r="C66" s="115" t="str">
        <f t="shared" si="0"/>
        <v/>
      </c>
      <c r="E66" s="115" t="str">
        <f t="shared" si="1"/>
        <v/>
      </c>
      <c r="G66" s="77" t="s">
        <v>52</v>
      </c>
      <c r="I66" s="86" t="str">
        <f t="shared" si="2"/>
        <v/>
      </c>
      <c r="K66" s="86" t="str">
        <f t="shared" si="3"/>
        <v/>
      </c>
    </row>
    <row r="67" spans="3:11" ht="24" thickBot="1">
      <c r="C67" s="115" t="str">
        <f t="shared" si="0"/>
        <v/>
      </c>
      <c r="E67" s="115" t="str">
        <f t="shared" si="1"/>
        <v/>
      </c>
      <c r="G67" s="77" t="s">
        <v>52</v>
      </c>
      <c r="I67" s="86" t="str">
        <f t="shared" si="2"/>
        <v/>
      </c>
      <c r="K67" s="86" t="str">
        <f t="shared" si="3"/>
        <v/>
      </c>
    </row>
    <row r="68" spans="3:11" ht="24" thickBot="1">
      <c r="C68" s="115" t="str">
        <f t="shared" si="0"/>
        <v/>
      </c>
      <c r="E68" s="115" t="str">
        <f t="shared" si="1"/>
        <v/>
      </c>
      <c r="G68" s="77" t="s">
        <v>52</v>
      </c>
      <c r="I68" s="86" t="str">
        <f t="shared" si="2"/>
        <v/>
      </c>
      <c r="K68" s="86" t="str">
        <f t="shared" si="3"/>
        <v/>
      </c>
    </row>
    <row r="69" spans="3:11" ht="24" thickBot="1">
      <c r="C69" s="115" t="str">
        <f t="shared" ref="C69:C100" si="4">IF(B69&lt;&gt;"",VLOOKUP(B69,Parties,2,FALSE),"")</f>
        <v/>
      </c>
      <c r="E69" s="115" t="str">
        <f t="shared" ref="E69:E100" si="5">IF(D69&lt;&gt;"",VLOOKUP(D69,Parties,2,FALSE),"")</f>
        <v/>
      </c>
      <c r="G69" s="77" t="s">
        <v>52</v>
      </c>
      <c r="I69" s="86" t="str">
        <f t="shared" ref="I69:I100" si="6">IF(H69&lt;&gt;"",VLOOKUP(H69,Parties,2,FALSE),"")</f>
        <v/>
      </c>
      <c r="K69" s="86" t="str">
        <f t="shared" ref="K69:K100" si="7">IF(J69&lt;&gt;"",VLOOKUP(J69,Parties,2,FALSE),"")</f>
        <v/>
      </c>
    </row>
    <row r="70" spans="3:11" ht="24" thickBot="1">
      <c r="C70" s="115" t="str">
        <f t="shared" si="4"/>
        <v/>
      </c>
      <c r="E70" s="115" t="str">
        <f t="shared" si="5"/>
        <v/>
      </c>
      <c r="G70" s="77" t="s">
        <v>52</v>
      </c>
      <c r="I70" s="86" t="str">
        <f t="shared" si="6"/>
        <v/>
      </c>
      <c r="K70" s="86" t="str">
        <f t="shared" si="7"/>
        <v/>
      </c>
    </row>
    <row r="71" spans="3:11" ht="24" thickBot="1">
      <c r="C71" s="115" t="str">
        <f t="shared" si="4"/>
        <v/>
      </c>
      <c r="E71" s="115" t="str">
        <f t="shared" si="5"/>
        <v/>
      </c>
      <c r="G71" s="77" t="s">
        <v>52</v>
      </c>
      <c r="I71" s="86" t="str">
        <f t="shared" si="6"/>
        <v/>
      </c>
      <c r="K71" s="86" t="str">
        <f t="shared" si="7"/>
        <v/>
      </c>
    </row>
    <row r="72" spans="3:11" ht="24" thickBot="1">
      <c r="C72" s="115" t="str">
        <f t="shared" si="4"/>
        <v/>
      </c>
      <c r="E72" s="115" t="str">
        <f t="shared" si="5"/>
        <v/>
      </c>
      <c r="G72" s="77" t="s">
        <v>52</v>
      </c>
      <c r="I72" s="86" t="str">
        <f t="shared" si="6"/>
        <v/>
      </c>
      <c r="K72" s="86" t="str">
        <f t="shared" si="7"/>
        <v/>
      </c>
    </row>
    <row r="73" spans="3:11" ht="24" thickBot="1">
      <c r="C73" s="115" t="str">
        <f t="shared" si="4"/>
        <v/>
      </c>
      <c r="E73" s="115" t="str">
        <f t="shared" si="5"/>
        <v/>
      </c>
      <c r="G73" s="77" t="s">
        <v>52</v>
      </c>
      <c r="I73" s="86" t="str">
        <f t="shared" si="6"/>
        <v/>
      </c>
      <c r="K73" s="86" t="str">
        <f t="shared" si="7"/>
        <v/>
      </c>
    </row>
    <row r="74" spans="3:11" ht="24" thickBot="1">
      <c r="C74" s="115" t="str">
        <f t="shared" si="4"/>
        <v/>
      </c>
      <c r="E74" s="115" t="str">
        <f t="shared" si="5"/>
        <v/>
      </c>
      <c r="G74" s="77" t="s">
        <v>52</v>
      </c>
      <c r="I74" s="86" t="str">
        <f t="shared" si="6"/>
        <v/>
      </c>
      <c r="K74" s="86" t="str">
        <f t="shared" si="7"/>
        <v/>
      </c>
    </row>
    <row r="75" spans="3:11" ht="24" thickBot="1">
      <c r="C75" s="115" t="str">
        <f t="shared" si="4"/>
        <v/>
      </c>
      <c r="E75" s="115" t="str">
        <f t="shared" si="5"/>
        <v/>
      </c>
      <c r="G75" s="77" t="s">
        <v>52</v>
      </c>
      <c r="I75" s="86" t="str">
        <f t="shared" si="6"/>
        <v/>
      </c>
      <c r="K75" s="86" t="str">
        <f t="shared" si="7"/>
        <v/>
      </c>
    </row>
    <row r="76" spans="3:11" ht="24" thickBot="1">
      <c r="C76" s="115" t="str">
        <f t="shared" si="4"/>
        <v/>
      </c>
      <c r="E76" s="115" t="str">
        <f t="shared" si="5"/>
        <v/>
      </c>
      <c r="G76" s="77" t="s">
        <v>52</v>
      </c>
      <c r="I76" s="86" t="str">
        <f t="shared" si="6"/>
        <v/>
      </c>
      <c r="K76" s="86" t="str">
        <f t="shared" si="7"/>
        <v/>
      </c>
    </row>
    <row r="77" spans="3:11" ht="24" thickBot="1">
      <c r="C77" s="115" t="str">
        <f t="shared" si="4"/>
        <v/>
      </c>
      <c r="E77" s="115" t="str">
        <f t="shared" si="5"/>
        <v/>
      </c>
      <c r="G77" s="77" t="s">
        <v>52</v>
      </c>
      <c r="I77" s="86" t="str">
        <f t="shared" si="6"/>
        <v/>
      </c>
      <c r="K77" s="86" t="str">
        <f t="shared" si="7"/>
        <v/>
      </c>
    </row>
    <row r="78" spans="3:11" ht="24" thickBot="1">
      <c r="C78" s="115" t="str">
        <f t="shared" si="4"/>
        <v/>
      </c>
      <c r="E78" s="115" t="str">
        <f t="shared" si="5"/>
        <v/>
      </c>
      <c r="G78" s="77" t="s">
        <v>52</v>
      </c>
      <c r="I78" s="86" t="str">
        <f t="shared" si="6"/>
        <v/>
      </c>
      <c r="K78" s="86" t="str">
        <f t="shared" si="7"/>
        <v/>
      </c>
    </row>
    <row r="79" spans="3:11" ht="24" thickBot="1">
      <c r="C79" s="115" t="str">
        <f t="shared" si="4"/>
        <v/>
      </c>
      <c r="E79" s="115" t="str">
        <f t="shared" si="5"/>
        <v/>
      </c>
      <c r="G79" s="77" t="s">
        <v>52</v>
      </c>
      <c r="I79" s="86" t="str">
        <f t="shared" si="6"/>
        <v/>
      </c>
      <c r="K79" s="86" t="str">
        <f t="shared" si="7"/>
        <v/>
      </c>
    </row>
    <row r="80" spans="3:11" ht="24" thickBot="1">
      <c r="C80" s="115" t="str">
        <f t="shared" si="4"/>
        <v/>
      </c>
      <c r="E80" s="115" t="str">
        <f t="shared" si="5"/>
        <v/>
      </c>
      <c r="G80" s="77" t="s">
        <v>52</v>
      </c>
      <c r="I80" s="86" t="str">
        <f t="shared" si="6"/>
        <v/>
      </c>
      <c r="K80" s="86" t="str">
        <f t="shared" si="7"/>
        <v/>
      </c>
    </row>
    <row r="81" spans="3:11" ht="24" thickBot="1">
      <c r="C81" s="115" t="str">
        <f t="shared" si="4"/>
        <v/>
      </c>
      <c r="E81" s="115" t="str">
        <f t="shared" si="5"/>
        <v/>
      </c>
      <c r="G81" s="77" t="s">
        <v>52</v>
      </c>
      <c r="I81" s="86" t="str">
        <f t="shared" si="6"/>
        <v/>
      </c>
      <c r="K81" s="86" t="str">
        <f t="shared" si="7"/>
        <v/>
      </c>
    </row>
    <row r="82" spans="3:11" ht="24" thickBot="1">
      <c r="C82" s="115" t="str">
        <f t="shared" si="4"/>
        <v/>
      </c>
      <c r="E82" s="115" t="str">
        <f t="shared" si="5"/>
        <v/>
      </c>
      <c r="G82" s="77" t="s">
        <v>52</v>
      </c>
      <c r="I82" s="86" t="str">
        <f t="shared" si="6"/>
        <v/>
      </c>
      <c r="K82" s="86" t="str">
        <f t="shared" si="7"/>
        <v/>
      </c>
    </row>
    <row r="83" spans="3:11" ht="24" thickBot="1">
      <c r="C83" s="115" t="str">
        <f t="shared" si="4"/>
        <v/>
      </c>
      <c r="E83" s="115" t="str">
        <f t="shared" si="5"/>
        <v/>
      </c>
      <c r="G83" s="77" t="s">
        <v>52</v>
      </c>
      <c r="I83" s="86" t="str">
        <f t="shared" si="6"/>
        <v/>
      </c>
      <c r="K83" s="86" t="str">
        <f t="shared" si="7"/>
        <v/>
      </c>
    </row>
    <row r="84" spans="3:11" ht="24" thickBot="1">
      <c r="C84" s="115" t="str">
        <f t="shared" si="4"/>
        <v/>
      </c>
      <c r="E84" s="115" t="str">
        <f t="shared" si="5"/>
        <v/>
      </c>
      <c r="G84" s="77" t="s">
        <v>52</v>
      </c>
      <c r="I84" s="86" t="str">
        <f t="shared" si="6"/>
        <v/>
      </c>
      <c r="K84" s="86" t="str">
        <f t="shared" si="7"/>
        <v/>
      </c>
    </row>
    <row r="85" spans="3:11" ht="24" thickBot="1">
      <c r="C85" s="115" t="str">
        <f t="shared" si="4"/>
        <v/>
      </c>
      <c r="E85" s="115" t="str">
        <f t="shared" si="5"/>
        <v/>
      </c>
      <c r="G85" s="77" t="s">
        <v>52</v>
      </c>
      <c r="I85" s="86" t="str">
        <f t="shared" si="6"/>
        <v/>
      </c>
      <c r="K85" s="86" t="str">
        <f t="shared" si="7"/>
        <v/>
      </c>
    </row>
    <row r="86" spans="3:11" ht="24" thickBot="1">
      <c r="C86" s="115" t="str">
        <f t="shared" si="4"/>
        <v/>
      </c>
      <c r="E86" s="115" t="str">
        <f t="shared" si="5"/>
        <v/>
      </c>
      <c r="G86" s="77" t="s">
        <v>52</v>
      </c>
      <c r="I86" s="86" t="str">
        <f t="shared" si="6"/>
        <v/>
      </c>
      <c r="K86" s="86" t="str">
        <f t="shared" si="7"/>
        <v/>
      </c>
    </row>
    <row r="87" spans="3:11" ht="24" thickBot="1">
      <c r="C87" s="115" t="str">
        <f t="shared" si="4"/>
        <v/>
      </c>
      <c r="E87" s="115" t="str">
        <f t="shared" si="5"/>
        <v/>
      </c>
      <c r="G87" s="77" t="s">
        <v>52</v>
      </c>
      <c r="I87" s="86" t="str">
        <f t="shared" si="6"/>
        <v/>
      </c>
      <c r="K87" s="86" t="str">
        <f t="shared" si="7"/>
        <v/>
      </c>
    </row>
    <row r="88" spans="3:11" ht="24" thickBot="1">
      <c r="C88" s="115" t="str">
        <f t="shared" si="4"/>
        <v/>
      </c>
      <c r="E88" s="115" t="str">
        <f t="shared" si="5"/>
        <v/>
      </c>
      <c r="G88" s="77" t="s">
        <v>52</v>
      </c>
      <c r="I88" s="86" t="str">
        <f t="shared" si="6"/>
        <v/>
      </c>
      <c r="K88" s="86" t="str">
        <f t="shared" si="7"/>
        <v/>
      </c>
    </row>
    <row r="89" spans="3:11" ht="24" thickBot="1">
      <c r="C89" s="115" t="str">
        <f t="shared" si="4"/>
        <v/>
      </c>
      <c r="E89" s="115" t="str">
        <f t="shared" si="5"/>
        <v/>
      </c>
      <c r="G89" s="77" t="s">
        <v>52</v>
      </c>
      <c r="I89" s="86" t="str">
        <f t="shared" si="6"/>
        <v/>
      </c>
      <c r="K89" s="86" t="str">
        <f t="shared" si="7"/>
        <v/>
      </c>
    </row>
    <row r="90" spans="3:11" ht="24" thickBot="1">
      <c r="C90" s="115" t="str">
        <f t="shared" si="4"/>
        <v/>
      </c>
      <c r="E90" s="115" t="str">
        <f t="shared" si="5"/>
        <v/>
      </c>
      <c r="G90" s="77" t="s">
        <v>52</v>
      </c>
      <c r="I90" s="86" t="str">
        <f t="shared" si="6"/>
        <v/>
      </c>
      <c r="K90" s="86" t="str">
        <f t="shared" si="7"/>
        <v/>
      </c>
    </row>
    <row r="91" spans="3:11" ht="24" thickBot="1">
      <c r="C91" s="115" t="str">
        <f t="shared" si="4"/>
        <v/>
      </c>
      <c r="E91" s="115" t="str">
        <f t="shared" si="5"/>
        <v/>
      </c>
      <c r="G91" s="77" t="s">
        <v>52</v>
      </c>
      <c r="I91" s="86" t="str">
        <f t="shared" si="6"/>
        <v/>
      </c>
      <c r="K91" s="86" t="str">
        <f t="shared" si="7"/>
        <v/>
      </c>
    </row>
    <row r="92" spans="3:11" ht="24" thickBot="1">
      <c r="C92" s="115" t="str">
        <f t="shared" si="4"/>
        <v/>
      </c>
      <c r="E92" s="115" t="str">
        <f t="shared" si="5"/>
        <v/>
      </c>
      <c r="G92" s="77" t="s">
        <v>52</v>
      </c>
      <c r="I92" s="86" t="str">
        <f t="shared" si="6"/>
        <v/>
      </c>
      <c r="K92" s="86" t="str">
        <f t="shared" si="7"/>
        <v/>
      </c>
    </row>
    <row r="93" spans="3:11" ht="24" thickBot="1">
      <c r="C93" s="115" t="str">
        <f t="shared" si="4"/>
        <v/>
      </c>
      <c r="E93" s="115" t="str">
        <f t="shared" si="5"/>
        <v/>
      </c>
      <c r="G93" s="77" t="s">
        <v>52</v>
      </c>
      <c r="I93" s="86" t="str">
        <f t="shared" si="6"/>
        <v/>
      </c>
      <c r="K93" s="86" t="str">
        <f t="shared" si="7"/>
        <v/>
      </c>
    </row>
    <row r="94" spans="3:11" ht="24" thickBot="1">
      <c r="C94" s="115" t="str">
        <f t="shared" si="4"/>
        <v/>
      </c>
      <c r="E94" s="115" t="str">
        <f t="shared" si="5"/>
        <v/>
      </c>
      <c r="G94" s="77" t="s">
        <v>52</v>
      </c>
      <c r="I94" s="86" t="str">
        <f t="shared" si="6"/>
        <v/>
      </c>
      <c r="K94" s="86" t="str">
        <f t="shared" si="7"/>
        <v/>
      </c>
    </row>
    <row r="95" spans="3:11" ht="24" thickBot="1">
      <c r="C95" s="115" t="str">
        <f t="shared" si="4"/>
        <v/>
      </c>
      <c r="E95" s="115" t="str">
        <f t="shared" si="5"/>
        <v/>
      </c>
      <c r="G95" s="77" t="s">
        <v>52</v>
      </c>
      <c r="I95" s="86" t="str">
        <f t="shared" si="6"/>
        <v/>
      </c>
      <c r="K95" s="86" t="str">
        <f t="shared" si="7"/>
        <v/>
      </c>
    </row>
    <row r="96" spans="3:11" ht="24" thickBot="1">
      <c r="C96" s="115" t="str">
        <f t="shared" si="4"/>
        <v/>
      </c>
      <c r="E96" s="115" t="str">
        <f t="shared" si="5"/>
        <v/>
      </c>
      <c r="G96" s="77" t="s">
        <v>52</v>
      </c>
      <c r="I96" s="86" t="str">
        <f t="shared" si="6"/>
        <v/>
      </c>
      <c r="K96" s="86" t="str">
        <f t="shared" si="7"/>
        <v/>
      </c>
    </row>
    <row r="97" spans="3:11" ht="24" thickBot="1">
      <c r="C97" s="115" t="str">
        <f t="shared" si="4"/>
        <v/>
      </c>
      <c r="E97" s="115" t="str">
        <f t="shared" si="5"/>
        <v/>
      </c>
      <c r="G97" s="77" t="s">
        <v>52</v>
      </c>
      <c r="I97" s="86" t="str">
        <f t="shared" si="6"/>
        <v/>
      </c>
      <c r="K97" s="86" t="str">
        <f t="shared" si="7"/>
        <v/>
      </c>
    </row>
    <row r="98" spans="3:11" ht="24" thickBot="1">
      <c r="C98" s="115" t="str">
        <f t="shared" si="4"/>
        <v/>
      </c>
      <c r="E98" s="115" t="str">
        <f t="shared" si="5"/>
        <v/>
      </c>
      <c r="G98" s="77" t="s">
        <v>52</v>
      </c>
      <c r="I98" s="86" t="str">
        <f t="shared" si="6"/>
        <v/>
      </c>
      <c r="K98" s="86" t="str">
        <f t="shared" si="7"/>
        <v/>
      </c>
    </row>
    <row r="99" spans="3:11" ht="24" thickBot="1">
      <c r="C99" s="115" t="str">
        <f t="shared" si="4"/>
        <v/>
      </c>
      <c r="E99" s="115" t="str">
        <f t="shared" si="5"/>
        <v/>
      </c>
      <c r="G99" s="77" t="s">
        <v>52</v>
      </c>
      <c r="I99" s="86" t="str">
        <f t="shared" si="6"/>
        <v/>
      </c>
      <c r="K99" s="86" t="str">
        <f t="shared" si="7"/>
        <v/>
      </c>
    </row>
    <row r="100" spans="3:11" ht="24" thickBot="1">
      <c r="C100" s="115" t="str">
        <f t="shared" si="4"/>
        <v/>
      </c>
      <c r="E100" s="115" t="str">
        <f t="shared" si="5"/>
        <v/>
      </c>
      <c r="G100" s="77" t="s">
        <v>52</v>
      </c>
      <c r="I100" s="86" t="str">
        <f t="shared" si="6"/>
        <v/>
      </c>
      <c r="K100" s="86" t="str">
        <f t="shared" si="7"/>
        <v/>
      </c>
    </row>
  </sheetData>
  <conditionalFormatting sqref="C1">
    <cfRule type="cellIs" dxfId="31" priority="40" operator="greaterThan">
      <formula>12</formula>
    </cfRule>
    <cfRule type="cellIs" dxfId="30" priority="41" operator="lessThan">
      <formula>13</formula>
    </cfRule>
  </conditionalFormatting>
  <conditionalFormatting sqref="F6:F100">
    <cfRule type="cellIs" dxfId="29" priority="31" operator="greaterThan">
      <formula>12</formula>
    </cfRule>
    <cfRule type="cellIs" dxfId="28" priority="32" operator="greaterThan">
      <formula>12</formula>
    </cfRule>
    <cfRule type="cellIs" dxfId="27" priority="33" operator="greaterThan">
      <formula>12</formula>
    </cfRule>
    <cfRule type="cellIs" dxfId="26" priority="34" operator="greaterThan">
      <formula>12</formula>
    </cfRule>
  </conditionalFormatting>
  <conditionalFormatting sqref="F6:F100">
    <cfRule type="cellIs" dxfId="25" priority="27" operator="greaterThan">
      <formula>12</formula>
    </cfRule>
    <cfRule type="cellIs" dxfId="24" priority="28" operator="greaterThan">
      <formula>12</formula>
    </cfRule>
    <cfRule type="cellIs" dxfId="23" priority="29" operator="greaterThan">
      <formula>12</formula>
    </cfRule>
    <cfRule type="cellIs" dxfId="22" priority="30" operator="greaterThan">
      <formula>12</formula>
    </cfRule>
  </conditionalFormatting>
  <conditionalFormatting sqref="F6:F100">
    <cfRule type="cellIs" dxfId="21" priority="26" operator="greaterThan">
      <formula>12</formula>
    </cfRule>
  </conditionalFormatting>
  <conditionalFormatting sqref="F6:F100">
    <cfRule type="cellIs" dxfId="20" priority="23" operator="greaterThan">
      <formula>12</formula>
    </cfRule>
  </conditionalFormatting>
  <conditionalFormatting sqref="F6:F100">
    <cfRule type="cellIs" dxfId="19" priority="22" operator="lessThan">
      <formula>13</formula>
    </cfRule>
  </conditionalFormatting>
  <conditionalFormatting sqref="L5:L100">
    <cfRule type="cellIs" dxfId="18" priority="19" operator="greaterThan">
      <formula>12</formula>
    </cfRule>
  </conditionalFormatting>
  <conditionalFormatting sqref="L5:L100">
    <cfRule type="cellIs" dxfId="17" priority="18" operator="lessThan">
      <formula>13</formula>
    </cfRule>
  </conditionalFormatting>
  <conditionalFormatting sqref="F5">
    <cfRule type="cellIs" dxfId="16" priority="17" operator="greaterThan">
      <formula>12</formula>
    </cfRule>
  </conditionalFormatting>
  <conditionalFormatting sqref="F5">
    <cfRule type="cellIs" dxfId="15" priority="16" operator="lessThan">
      <formula>13</formula>
    </cfRule>
  </conditionalFormatting>
  <conditionalFormatting sqref="C1">
    <cfRule type="cellIs" dxfId="14" priority="14" operator="greaterThan">
      <formula>12</formula>
    </cfRule>
    <cfRule type="cellIs" dxfId="13" priority="15" operator="lessThan">
      <formula>13</formula>
    </cfRule>
  </conditionalFormatting>
  <conditionalFormatting sqref="F6:F100">
    <cfRule type="cellIs" dxfId="12" priority="10" operator="greaterThan">
      <formula>12</formula>
    </cfRule>
    <cfRule type="cellIs" dxfId="11" priority="11" operator="greaterThan">
      <formula>12</formula>
    </cfRule>
    <cfRule type="cellIs" dxfId="10" priority="12" operator="greaterThan">
      <formula>12</formula>
    </cfRule>
    <cfRule type="cellIs" dxfId="9" priority="13" operator="greaterThan">
      <formula>12</formula>
    </cfRule>
  </conditionalFormatting>
  <conditionalFormatting sqref="F6:F100">
    <cfRule type="cellIs" dxfId="8" priority="6" operator="greaterThan">
      <formula>12</formula>
    </cfRule>
    <cfRule type="cellIs" dxfId="7" priority="7" operator="greaterThan">
      <formula>12</formula>
    </cfRule>
    <cfRule type="cellIs" dxfId="6" priority="8" operator="greaterThan">
      <formula>12</formula>
    </cfRule>
    <cfRule type="cellIs" dxfId="5" priority="9" operator="greaterThan">
      <formula>12</formula>
    </cfRule>
  </conditionalFormatting>
  <conditionalFormatting sqref="F6:F100">
    <cfRule type="cellIs" dxfId="4" priority="5" operator="greaterThan">
      <formula>12</formula>
    </cfRule>
  </conditionalFormatting>
  <conditionalFormatting sqref="F5:F100">
    <cfRule type="cellIs" dxfId="3" priority="4" operator="greaterThan">
      <formula>12</formula>
    </cfRule>
  </conditionalFormatting>
  <conditionalFormatting sqref="F5:F100">
    <cfRule type="cellIs" dxfId="2" priority="3" operator="lessThan">
      <formula>13</formula>
    </cfRule>
  </conditionalFormatting>
  <conditionalFormatting sqref="L5:L100">
    <cfRule type="cellIs" dxfId="1" priority="2" operator="greaterThan">
      <formula>12</formula>
    </cfRule>
  </conditionalFormatting>
  <conditionalFormatting sqref="L5:L100">
    <cfRule type="cellIs" dxfId="0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Equipes</vt:lpstr>
      <vt:lpstr>résultats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Utilisateur Windows</cp:lastModifiedBy>
  <cp:lastPrinted>2018-10-19T17:42:14Z</cp:lastPrinted>
  <dcterms:created xsi:type="dcterms:W3CDTF">2017-08-07T13:41:46Z</dcterms:created>
  <dcterms:modified xsi:type="dcterms:W3CDTF">2018-11-15T22:11:40Z</dcterms:modified>
</cp:coreProperties>
</file>