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 codeName="{2AF44A5B-4F9A-30C1-5B58-47010ADB2D0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xr:revisionPtr revIDLastSave="0" documentId="13_ncr:1_{6BBB10F4-5EA6-4F37-9D91-5EB977EF3C54}" xr6:coauthVersionLast="38" xr6:coauthVersionMax="38" xr10:uidLastSave="{00000000-0000-0000-0000-000000000000}"/>
  <bookViews>
    <workbookView xWindow="120" yWindow="30" windowWidth="9195" windowHeight="6345" xr2:uid="{00000000-000D-0000-FFFF-FFFF00000000}"/>
  </bookViews>
  <sheets>
    <sheet name="DPGF" sheetId="1" r:id="rId1"/>
    <sheet name="QUANTITE_DPGF" sheetId="6" r:id="rId2"/>
    <sheet name="PTHT_DPGF" sheetId="9" r:id="rId3"/>
  </sheets>
  <definedNames>
    <definedName name="CODELOT">#REF!</definedName>
    <definedName name="DATEVALEUR">#REF!</definedName>
    <definedName name="_xlnm.Print_Titles" localSheetId="0">DPGF!$1:$2</definedName>
    <definedName name="TAUXTVA1">#REF!</definedName>
    <definedName name="TAUXTVA2">#REF!</definedName>
    <definedName name="TAUXTVA3">#REF!</definedName>
    <definedName name="TAUXTVA4">#REF!</definedName>
    <definedName name="TITREDOC">#REF!</definedName>
    <definedName name="TITREDOSSIER">#REF!</definedName>
    <definedName name="TITRELOT">#REF!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54" i="9" l="1"/>
  <c r="S40" i="9"/>
  <c r="S39" i="9"/>
  <c r="S38" i="9"/>
  <c r="S37" i="9"/>
  <c r="S36" i="9"/>
  <c r="S35" i="9"/>
  <c r="S33" i="9"/>
  <c r="S32" i="9"/>
  <c r="S31" i="9"/>
  <c r="S30" i="9"/>
  <c r="S28" i="9"/>
  <c r="S24" i="9"/>
  <c r="S23" i="9"/>
  <c r="S21" i="9"/>
  <c r="S19" i="9"/>
  <c r="S17" i="9"/>
  <c r="S16" i="9"/>
  <c r="S15" i="9"/>
  <c r="S14" i="9"/>
  <c r="S13" i="9"/>
  <c r="S12" i="9"/>
  <c r="S10" i="9"/>
  <c r="S8" i="9"/>
  <c r="S7" i="9"/>
  <c r="S44" i="9" s="1"/>
  <c r="I54" i="9"/>
  <c r="M40" i="9"/>
  <c r="M39" i="9"/>
  <c r="M38" i="9"/>
  <c r="M36" i="9"/>
  <c r="M35" i="9"/>
  <c r="M33" i="9"/>
  <c r="M32" i="9"/>
  <c r="M31" i="9"/>
  <c r="M30" i="9"/>
  <c r="M28" i="9"/>
  <c r="M24" i="9"/>
  <c r="M23" i="9"/>
  <c r="M21" i="9"/>
  <c r="M19" i="9"/>
  <c r="M17" i="9"/>
  <c r="M16" i="9"/>
  <c r="M15" i="9"/>
  <c r="M14" i="9"/>
  <c r="M13" i="9"/>
  <c r="M12" i="9"/>
  <c r="M10" i="9"/>
  <c r="M8" i="9"/>
  <c r="M7" i="9"/>
  <c r="L25" i="9" s="1"/>
  <c r="C54" i="9"/>
  <c r="G40" i="9"/>
  <c r="G39" i="9"/>
  <c r="G38" i="9"/>
  <c r="G36" i="9"/>
  <c r="G35" i="9"/>
  <c r="G33" i="9"/>
  <c r="G32" i="9"/>
  <c r="G31" i="9"/>
  <c r="G30" i="9"/>
  <c r="G28" i="9"/>
  <c r="G24" i="9"/>
  <c r="G23" i="9"/>
  <c r="G21" i="9"/>
  <c r="G19" i="9"/>
  <c r="G17" i="9"/>
  <c r="G16" i="9"/>
  <c r="G15" i="9"/>
  <c r="G14" i="9"/>
  <c r="G13" i="9"/>
  <c r="G12" i="9"/>
  <c r="G10" i="9"/>
  <c r="G8" i="9"/>
  <c r="G7" i="9"/>
  <c r="F25" i="9" s="1"/>
  <c r="O54" i="6"/>
  <c r="S40" i="6"/>
  <c r="S39" i="6"/>
  <c r="S38" i="6"/>
  <c r="S37" i="6"/>
  <c r="S36" i="6"/>
  <c r="S35" i="6"/>
  <c r="S33" i="6"/>
  <c r="S32" i="6"/>
  <c r="S31" i="6"/>
  <c r="S30" i="6"/>
  <c r="S28" i="6"/>
  <c r="S24" i="6"/>
  <c r="S23" i="6"/>
  <c r="S21" i="6"/>
  <c r="S19" i="6"/>
  <c r="S17" i="6"/>
  <c r="S16" i="6"/>
  <c r="S15" i="6"/>
  <c r="S14" i="6"/>
  <c r="S13" i="6"/>
  <c r="S12" i="6"/>
  <c r="S10" i="6"/>
  <c r="S8" i="6"/>
  <c r="S44" i="6" s="1"/>
  <c r="S7" i="6"/>
  <c r="I54" i="6"/>
  <c r="M40" i="6"/>
  <c r="M39" i="6"/>
  <c r="M38" i="6"/>
  <c r="M36" i="6"/>
  <c r="M35" i="6"/>
  <c r="M33" i="6"/>
  <c r="M32" i="6"/>
  <c r="M31" i="6"/>
  <c r="M30" i="6"/>
  <c r="M28" i="6"/>
  <c r="M24" i="6"/>
  <c r="M23" i="6"/>
  <c r="M21" i="6"/>
  <c r="M19" i="6"/>
  <c r="M17" i="6"/>
  <c r="M16" i="6"/>
  <c r="M15" i="6"/>
  <c r="M14" i="6"/>
  <c r="M13" i="6"/>
  <c r="M12" i="6"/>
  <c r="M10" i="6"/>
  <c r="M8" i="6"/>
  <c r="M7" i="6"/>
  <c r="L25" i="6" s="1"/>
  <c r="C54" i="6"/>
  <c r="G40" i="6"/>
  <c r="G39" i="6"/>
  <c r="G38" i="6"/>
  <c r="G36" i="6"/>
  <c r="G35" i="6"/>
  <c r="G33" i="6"/>
  <c r="G32" i="6"/>
  <c r="G31" i="6"/>
  <c r="G30" i="6"/>
  <c r="G28" i="6"/>
  <c r="G24" i="6"/>
  <c r="G23" i="6"/>
  <c r="G21" i="6"/>
  <c r="G19" i="6"/>
  <c r="G17" i="6"/>
  <c r="G16" i="6"/>
  <c r="G15" i="6"/>
  <c r="G14" i="6"/>
  <c r="G13" i="6"/>
  <c r="G12" i="6"/>
  <c r="G10" i="6"/>
  <c r="G8" i="6"/>
  <c r="G7" i="6"/>
  <c r="G44" i="6" s="1"/>
  <c r="S56" i="9" l="1"/>
  <c r="S45" i="9"/>
  <c r="S46" i="9" s="1"/>
  <c r="S47" i="9" s="1"/>
  <c r="S50" i="9"/>
  <c r="S51" i="9" s="1"/>
  <c r="R25" i="9"/>
  <c r="M44" i="9"/>
  <c r="G44" i="9"/>
  <c r="S56" i="6"/>
  <c r="S46" i="6"/>
  <c r="S47" i="6" s="1"/>
  <c r="S45" i="6"/>
  <c r="S50" i="6"/>
  <c r="S51" i="6" s="1"/>
  <c r="R25" i="6"/>
  <c r="M44" i="6"/>
  <c r="G56" i="6"/>
  <c r="G45" i="6"/>
  <c r="G46" i="6" s="1"/>
  <c r="G50" i="6"/>
  <c r="G51" i="6" s="1"/>
  <c r="F25" i="6"/>
  <c r="M56" i="9" l="1"/>
  <c r="M45" i="9"/>
  <c r="M46" i="9" s="1"/>
  <c r="M47" i="9" s="1"/>
  <c r="M50" i="9"/>
  <c r="M51" i="9" s="1"/>
  <c r="G56" i="9"/>
  <c r="G45" i="9"/>
  <c r="G46" i="9" s="1"/>
  <c r="G50" i="9"/>
  <c r="G51" i="9" s="1"/>
  <c r="M56" i="6"/>
  <c r="M46" i="6"/>
  <c r="M47" i="6" s="1"/>
  <c r="M45" i="6"/>
  <c r="M50" i="6"/>
  <c r="M51" i="6" s="1"/>
  <c r="C54" i="1"/>
  <c r="O54" i="1"/>
  <c r="I54" i="1"/>
  <c r="G47" i="9" l="1"/>
  <c r="G47" i="6"/>
  <c r="S37" i="1" l="1"/>
  <c r="S40" i="1" l="1"/>
  <c r="S39" i="1"/>
  <c r="S38" i="1"/>
  <c r="S36" i="1"/>
  <c r="S35" i="1"/>
  <c r="S33" i="1"/>
  <c r="S32" i="1"/>
  <c r="S31" i="1"/>
  <c r="S30" i="1"/>
  <c r="S28" i="1"/>
  <c r="S24" i="1"/>
  <c r="S23" i="1"/>
  <c r="S21" i="1"/>
  <c r="S19" i="1"/>
  <c r="S17" i="1"/>
  <c r="S16" i="1"/>
  <c r="S15" i="1"/>
  <c r="S14" i="1"/>
  <c r="S13" i="1"/>
  <c r="S12" i="1"/>
  <c r="S10" i="1"/>
  <c r="S8" i="1"/>
  <c r="S7" i="1"/>
  <c r="M40" i="1"/>
  <c r="M39" i="1"/>
  <c r="M38" i="1"/>
  <c r="M36" i="1"/>
  <c r="M35" i="1"/>
  <c r="M33" i="1"/>
  <c r="M32" i="1"/>
  <c r="M31" i="1"/>
  <c r="M30" i="1"/>
  <c r="M28" i="1"/>
  <c r="M24" i="1"/>
  <c r="M23" i="1"/>
  <c r="M21" i="1"/>
  <c r="M19" i="1"/>
  <c r="M17" i="1"/>
  <c r="M16" i="1"/>
  <c r="M15" i="1"/>
  <c r="M14" i="1"/>
  <c r="M13" i="1"/>
  <c r="M12" i="1"/>
  <c r="M10" i="1"/>
  <c r="M8" i="1"/>
  <c r="M7" i="1"/>
  <c r="L25" i="1" l="1"/>
  <c r="R25" i="1"/>
  <c r="S44" i="1"/>
  <c r="M44" i="1"/>
  <c r="G40" i="1"/>
  <c r="G39" i="1"/>
  <c r="G38" i="1"/>
  <c r="G36" i="1"/>
  <c r="G35" i="1"/>
  <c r="G33" i="1"/>
  <c r="G32" i="1"/>
  <c r="G31" i="1"/>
  <c r="G30" i="1"/>
  <c r="G28" i="1"/>
  <c r="G24" i="1"/>
  <c r="G23" i="1"/>
  <c r="G21" i="1"/>
  <c r="G19" i="1"/>
  <c r="G17" i="1"/>
  <c r="G16" i="1"/>
  <c r="G15" i="1"/>
  <c r="G14" i="1"/>
  <c r="G13" i="1"/>
  <c r="G12" i="1"/>
  <c r="G10" i="1"/>
  <c r="G8" i="1"/>
  <c r="G7" i="1"/>
  <c r="G44" i="1" l="1"/>
  <c r="M45" i="1"/>
  <c r="M46" i="1" s="1"/>
  <c r="M56" i="1"/>
  <c r="M50" i="1"/>
  <c r="M51" i="1" s="1"/>
  <c r="S50" i="1"/>
  <c r="S51" i="1" s="1"/>
  <c r="S56" i="1"/>
  <c r="F25" i="1"/>
  <c r="S45" i="1"/>
  <c r="G56" i="1" l="1"/>
  <c r="G45" i="1"/>
  <c r="G50" i="1"/>
  <c r="G51" i="1" s="1"/>
  <c r="S46" i="1"/>
  <c r="G46" i="1" l="1"/>
  <c r="G47" i="1" l="1"/>
  <c r="M47" i="1"/>
  <c r="S47" i="1"/>
</calcChain>
</file>

<file path=xl/sharedStrings.xml><?xml version="1.0" encoding="utf-8"?>
<sst xmlns="http://schemas.openxmlformats.org/spreadsheetml/2006/main" count="603" uniqueCount="95">
  <si>
    <t>U</t>
  </si>
  <si>
    <t>Code</t>
  </si>
  <si>
    <t>Désignation</t>
  </si>
  <si>
    <t>Qté</t>
  </si>
  <si>
    <t>Qté
Entr.</t>
  </si>
  <si>
    <t>P.U. HT</t>
  </si>
  <si>
    <t>P.T. HT</t>
  </si>
  <si>
    <t>Lot n°1</t>
  </si>
  <si>
    <t>TERRASSEMENT-VRD - ESPACES VERTS</t>
  </si>
  <si>
    <t>1.2</t>
  </si>
  <si>
    <t>DESCRIPTION DES OUVRAGES</t>
  </si>
  <si>
    <t>1.2.1</t>
  </si>
  <si>
    <t>PRIX GENERAUX</t>
  </si>
  <si>
    <t>1.2.1.1</t>
  </si>
  <si>
    <t>Installation de chantier - signalisation de chantier</t>
  </si>
  <si>
    <t>1.2.1.1.1</t>
  </si>
  <si>
    <t>Amené des installations de chantier</t>
  </si>
  <si>
    <t>FT</t>
  </si>
  <si>
    <t>1.2.1.1.2</t>
  </si>
  <si>
    <t>Repli des installations de chantier</t>
  </si>
  <si>
    <t>1.2.1.2</t>
  </si>
  <si>
    <t>Sondages pour repérage des réseaux existants</t>
  </si>
  <si>
    <t>1.2.1.2.1</t>
  </si>
  <si>
    <t>Sondages pour reconnaissance des réseaux existants</t>
  </si>
  <si>
    <t>1.2.1.3</t>
  </si>
  <si>
    <t>Études et plans d’exécution</t>
  </si>
  <si>
    <t>1.2.1.3.1</t>
  </si>
  <si>
    <t>Études et plans d'exécution  terrassements - VRD - Assainissement</t>
  </si>
  <si>
    <t>1.2.1.3.2</t>
  </si>
  <si>
    <t>Études et plans d'exécution électricité Basse Tension</t>
  </si>
  <si>
    <t>1.2.1.3.3</t>
  </si>
  <si>
    <t>Études et plans d'exécution eau potable</t>
  </si>
  <si>
    <t>1.2.1.3.4</t>
  </si>
  <si>
    <t>Études et plans d'exécution télécommunications</t>
  </si>
  <si>
    <t>1.2.1.3.5</t>
  </si>
  <si>
    <t>Études et plans d'exécution gaz</t>
  </si>
  <si>
    <t>1.2.1.3.6</t>
  </si>
  <si>
    <t>Études et plans d'exécution éclairage</t>
  </si>
  <si>
    <t>1.2.1.4</t>
  </si>
  <si>
    <t>Contrôles internes et externes</t>
  </si>
  <si>
    <t>1.2.1.4.1</t>
  </si>
  <si>
    <t>1.2.1.5</t>
  </si>
  <si>
    <t>Plan d'assurance qualité</t>
  </si>
  <si>
    <t>1.2.1.5.1</t>
  </si>
  <si>
    <t>1.2.1.6</t>
  </si>
  <si>
    <t xml:space="preserve">Récolements - Dossier des Ouvrages Exécutés </t>
  </si>
  <si>
    <t>1.2.1.6.1</t>
  </si>
  <si>
    <t>Plan de récolement</t>
  </si>
  <si>
    <t>1.2.1.6.2</t>
  </si>
  <si>
    <t>Dossier des Ouvrages Exécutés</t>
  </si>
  <si>
    <t>1.2.2</t>
  </si>
  <si>
    <t>TRAVAUX PREPARATOIRES - TERRASSEMENT</t>
  </si>
  <si>
    <t>1.2.2.1</t>
  </si>
  <si>
    <t>Nettoyage des emprises</t>
  </si>
  <si>
    <t>1.2.2.1.1</t>
  </si>
  <si>
    <t>1.2.2.2</t>
  </si>
  <si>
    <t>Décapage terre végétale</t>
  </si>
  <si>
    <t>1.2.2.2.1</t>
  </si>
  <si>
    <t>Décapage terre végétale - Épaisseur suivant rapport géotechnique</t>
  </si>
  <si>
    <t>M3</t>
  </si>
  <si>
    <t>1.2.2.2.2</t>
  </si>
  <si>
    <t>Évacuation terre végétale</t>
  </si>
  <si>
    <t>1.2.2.2.3</t>
  </si>
  <si>
    <t>Stockage terre végétale sur site</t>
  </si>
  <si>
    <t>1.2.2.2.4</t>
  </si>
  <si>
    <t>Reprise terre végétale et réemploi sur site (hors besoin poste de remodelage)</t>
  </si>
  <si>
    <t>1.2.2.3</t>
  </si>
  <si>
    <t>Terrassements en déblais/remblais</t>
  </si>
  <si>
    <t>1.2.2.3.1</t>
  </si>
  <si>
    <t>Terrassements en déblais emprises bâtiments</t>
  </si>
  <si>
    <t>Terrassements en déblais voiries / cheminements</t>
  </si>
  <si>
    <t>1.2.2.3.2</t>
  </si>
  <si>
    <t>Terrassements en remblais</t>
  </si>
  <si>
    <t>1.2.2.3.3</t>
  </si>
  <si>
    <t>Terrassements des espaces paysagers</t>
  </si>
  <si>
    <t>1.2.2.3.4</t>
  </si>
  <si>
    <t>Évacuation des déblais excédentaires</t>
  </si>
  <si>
    <t>Total H.T. :</t>
  </si>
  <si>
    <t>Total T.V.A. (20%) :</t>
  </si>
  <si>
    <t>Total T.T.C. :</t>
  </si>
  <si>
    <t>Terrassements en déblais</t>
  </si>
  <si>
    <t>TOTAL PRIX GENERAUX</t>
  </si>
  <si>
    <t>ESTIMATION HT</t>
  </si>
  <si>
    <t>ECART AVEC ESTIMATION</t>
  </si>
  <si>
    <t>DEVIS</t>
  </si>
  <si>
    <t>OUI</t>
  </si>
  <si>
    <t>DPGF</t>
  </si>
  <si>
    <t>NON</t>
  </si>
  <si>
    <t>Décalage ETUDE / DPGF</t>
  </si>
  <si>
    <t>€</t>
  </si>
  <si>
    <t>%</t>
  </si>
  <si>
    <t>ENTREPRISE 2 - DEVIS 2</t>
  </si>
  <si>
    <t>ENTREPRISE 3 - DEVIS 1</t>
  </si>
  <si>
    <t>ENTREPRISE 1 - DEVIS 10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</si>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</sst>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0"/>
    <numFmt numFmtId="165" formatCode="#,##0.00\ [$€];[Red]\-#,##0.00\ [$€]"/>
    <numFmt numFmtId="166" formatCode="#,##0.00\ [$€-803];[Red]\-#,##0.00\ [$€-803]"/>
    <numFmt numFmtId="167" formatCode="_-* #,##0.00\ [$€-40C]_-;\-* #,##0.00\ [$€-40C]_-;_-* &quot;-&quot;??\ [$€-40C]_-;_-@_-"/>
  </numFmts>
  <fonts count="15" x14ac:knownFonts="1">
    <font>
      <sz val="10"/>
      <name val="Arial"/>
    </font>
    <font>
      <sz val="7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u/>
      <sz val="12"/>
      <name val="Arial"/>
      <family val="2"/>
    </font>
    <font>
      <b/>
      <sz val="11"/>
      <name val="Arial"/>
      <family val="2"/>
    </font>
    <font>
      <sz val="6"/>
      <name val="Arial"/>
      <family val="2"/>
    </font>
    <font>
      <b/>
      <sz val="10"/>
      <color rgb="FFC0000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i/>
      <sz val="8"/>
      <color rgb="FFC00000"/>
      <name val="Arial"/>
      <family val="2"/>
    </font>
    <font>
      <b/>
      <i/>
      <sz val="6"/>
      <color rgb="FFC00000"/>
      <name val="Arial"/>
      <family val="2"/>
    </font>
    <font>
      <sz val="10"/>
      <name val="Arial"/>
    </font>
    <font>
      <b/>
      <u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9" fillId="0" borderId="0"/>
    <xf numFmtId="44" fontId="13" fillId="0" borderId="0" applyFont="0" applyFill="0" applyBorder="0" applyAlignment="0" applyProtection="0"/>
    <xf numFmtId="9" fontId="13" fillId="0" borderId="0" applyFont="0" applyFill="0" applyBorder="0" applyAlignment="0" applyProtection="0"/>
  </cellStyleXfs>
  <cellXfs count="174">
    <xf numFmtId="0" fontId="0" fillId="0" borderId="0" xfId="0"/>
    <xf numFmtId="0" fontId="2" fillId="0" borderId="0" xfId="0" applyNumberFormat="1" applyFont="1" applyBorder="1" applyAlignment="1">
      <alignment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5" fillId="0" borderId="7" xfId="0" applyNumberFormat="1" applyFont="1" applyBorder="1" applyAlignment="1">
      <alignment vertical="center" wrapText="1"/>
    </xf>
    <xf numFmtId="0" fontId="5" fillId="0" borderId="1" xfId="0" applyNumberFormat="1" applyFont="1" applyBorder="1" applyAlignment="1">
      <alignment vertical="center" wrapText="1"/>
    </xf>
    <xf numFmtId="0" fontId="5" fillId="0" borderId="0" xfId="0" applyNumberFormat="1" applyFont="1" applyBorder="1" applyAlignment="1">
      <alignment vertical="center" wrapText="1"/>
    </xf>
    <xf numFmtId="0" fontId="1" fillId="0" borderId="8" xfId="0" applyNumberFormat="1" applyFont="1" applyBorder="1" applyAlignment="1">
      <alignment vertical="center" wrapText="1"/>
    </xf>
    <xf numFmtId="0" fontId="5" fillId="0" borderId="0" xfId="0" applyNumberFormat="1" applyFont="1" applyBorder="1" applyAlignment="1">
      <alignment vertical="center" wrapText="1"/>
    </xf>
    <xf numFmtId="0" fontId="6" fillId="0" borderId="0" xfId="0" applyNumberFormat="1" applyFont="1" applyBorder="1" applyAlignment="1">
      <alignment vertical="center" wrapText="1"/>
    </xf>
    <xf numFmtId="0" fontId="3" fillId="0" borderId="0" xfId="0" applyNumberFormat="1" applyFont="1" applyBorder="1" applyAlignment="1">
      <alignment vertical="center" wrapText="1"/>
    </xf>
    <xf numFmtId="0" fontId="7" fillId="0" borderId="8" xfId="0" applyNumberFormat="1" applyFont="1" applyBorder="1" applyAlignment="1">
      <alignment vertical="center" wrapText="1"/>
    </xf>
    <xf numFmtId="0" fontId="4" fillId="0" borderId="8" xfId="0" applyNumberFormat="1" applyFont="1" applyBorder="1" applyAlignment="1">
      <alignment vertical="center" wrapText="1"/>
    </xf>
    <xf numFmtId="0" fontId="4" fillId="0" borderId="6" xfId="0" applyNumberFormat="1" applyFont="1" applyBorder="1" applyAlignment="1">
      <alignment horizontal="right" vertical="center" wrapText="1"/>
    </xf>
    <xf numFmtId="3" fontId="4" fillId="0" borderId="6" xfId="0" applyNumberFormat="1" applyFont="1" applyBorder="1" applyAlignment="1">
      <alignment horizontal="right" vertical="center" wrapText="1"/>
    </xf>
    <xf numFmtId="0" fontId="2" fillId="0" borderId="6" xfId="0" applyNumberFormat="1" applyFont="1" applyBorder="1" applyAlignment="1">
      <alignment vertical="center" wrapText="1"/>
    </xf>
    <xf numFmtId="4" fontId="4" fillId="0" borderId="6" xfId="0" applyNumberFormat="1" applyFont="1" applyBorder="1" applyAlignment="1">
      <alignment vertical="center" wrapText="1"/>
    </xf>
    <xf numFmtId="164" fontId="4" fillId="0" borderId="6" xfId="0" applyNumberFormat="1" applyFont="1" applyBorder="1" applyAlignment="1">
      <alignment horizontal="right" vertical="center" wrapText="1"/>
    </xf>
    <xf numFmtId="0" fontId="2" fillId="0" borderId="13" xfId="0" applyNumberFormat="1" applyFont="1" applyBorder="1" applyAlignment="1">
      <alignment vertical="center" wrapText="1"/>
    </xf>
    <xf numFmtId="0" fontId="2" fillId="0" borderId="0" xfId="0" applyNumberFormat="1" applyFont="1" applyBorder="1" applyAlignment="1">
      <alignment vertical="center" wrapText="1"/>
    </xf>
    <xf numFmtId="0" fontId="2" fillId="0" borderId="9" xfId="0" applyNumberFormat="1" applyFont="1" applyBorder="1" applyAlignment="1">
      <alignment vertical="center" wrapText="1"/>
    </xf>
    <xf numFmtId="0" fontId="3" fillId="0" borderId="1" xfId="0" applyNumberFormat="1" applyFont="1" applyBorder="1" applyAlignment="1">
      <alignment vertical="center" wrapText="1"/>
    </xf>
    <xf numFmtId="0" fontId="3" fillId="0" borderId="4" xfId="0" applyNumberFormat="1" applyFont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Border="1" applyAlignment="1">
      <alignment vertical="center" wrapText="1"/>
    </xf>
    <xf numFmtId="165" fontId="3" fillId="4" borderId="0" xfId="0" applyNumberFormat="1" applyFont="1" applyFill="1" applyBorder="1" applyAlignment="1">
      <alignment vertical="center" wrapText="1"/>
    </xf>
    <xf numFmtId="165" fontId="3" fillId="4" borderId="4" xfId="0" applyNumberFormat="1" applyFont="1" applyFill="1" applyBorder="1" applyAlignment="1">
      <alignment vertical="center" wrapText="1"/>
    </xf>
    <xf numFmtId="165" fontId="3" fillId="5" borderId="0" xfId="0" applyNumberFormat="1" applyFont="1" applyFill="1" applyBorder="1" applyAlignment="1">
      <alignment vertical="center" wrapText="1"/>
    </xf>
    <xf numFmtId="165" fontId="3" fillId="5" borderId="4" xfId="0" applyNumberFormat="1" applyFont="1" applyFill="1" applyBorder="1" applyAlignment="1">
      <alignment vertical="center" wrapText="1"/>
    </xf>
    <xf numFmtId="165" fontId="3" fillId="2" borderId="0" xfId="0" applyNumberFormat="1" applyFont="1" applyFill="1" applyBorder="1" applyAlignment="1">
      <alignment vertical="center" wrapText="1"/>
    </xf>
    <xf numFmtId="165" fontId="3" fillId="2" borderId="4" xfId="0" applyNumberFormat="1" applyFont="1" applyFill="1" applyBorder="1" applyAlignment="1">
      <alignment vertical="center" wrapText="1"/>
    </xf>
    <xf numFmtId="0" fontId="2" fillId="0" borderId="0" xfId="0" applyNumberFormat="1" applyFont="1" applyFill="1" applyBorder="1" applyAlignment="1">
      <alignment vertical="center" wrapText="1"/>
    </xf>
    <xf numFmtId="165" fontId="3" fillId="0" borderId="0" xfId="0" applyNumberFormat="1" applyFont="1" applyFill="1" applyBorder="1" applyAlignment="1">
      <alignment vertical="center" wrapText="1"/>
    </xf>
    <xf numFmtId="0" fontId="2" fillId="5" borderId="6" xfId="0" applyNumberFormat="1" applyFont="1" applyFill="1" applyBorder="1" applyAlignment="1">
      <alignment horizontal="center" vertical="center" wrapText="1"/>
    </xf>
    <xf numFmtId="166" fontId="3" fillId="5" borderId="0" xfId="0" applyNumberFormat="1" applyFont="1" applyFill="1" applyBorder="1" applyAlignment="1">
      <alignment vertical="center" wrapText="1"/>
    </xf>
    <xf numFmtId="0" fontId="2" fillId="4" borderId="6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65" fontId="3" fillId="2" borderId="1" xfId="0" applyNumberFormat="1" applyFont="1" applyFill="1" applyBorder="1" applyAlignment="1">
      <alignment vertical="center" wrapText="1"/>
    </xf>
    <xf numFmtId="165" fontId="3" fillId="2" borderId="2" xfId="0" applyNumberFormat="1" applyFont="1" applyFill="1" applyBorder="1" applyAlignment="1">
      <alignment vertical="center" wrapText="1"/>
    </xf>
    <xf numFmtId="0" fontId="2" fillId="2" borderId="10" xfId="0" applyNumberFormat="1" applyFont="1" applyFill="1" applyBorder="1" applyAlignment="1">
      <alignment vertical="center" wrapText="1"/>
    </xf>
    <xf numFmtId="165" fontId="3" fillId="2" borderId="3" xfId="0" applyNumberFormat="1" applyFont="1" applyFill="1" applyBorder="1" applyAlignment="1">
      <alignment vertical="center" wrapText="1"/>
    </xf>
    <xf numFmtId="0" fontId="2" fillId="2" borderId="11" xfId="0" applyNumberFormat="1" applyFont="1" applyFill="1" applyBorder="1" applyAlignment="1">
      <alignment vertical="center" wrapText="1"/>
    </xf>
    <xf numFmtId="165" fontId="3" fillId="2" borderId="5" xfId="0" applyNumberFormat="1" applyFont="1" applyFill="1" applyBorder="1" applyAlignment="1">
      <alignment vertical="center" wrapText="1"/>
    </xf>
    <xf numFmtId="0" fontId="2" fillId="5" borderId="12" xfId="0" applyNumberFormat="1" applyFont="1" applyFill="1" applyBorder="1" applyAlignment="1">
      <alignment vertical="center" wrapText="1"/>
    </xf>
    <xf numFmtId="165" fontId="3" fillId="5" borderId="1" xfId="0" applyNumberFormat="1" applyFont="1" applyFill="1" applyBorder="1" applyAlignment="1">
      <alignment vertical="center" wrapText="1"/>
    </xf>
    <xf numFmtId="165" fontId="3" fillId="5" borderId="2" xfId="0" applyNumberFormat="1" applyFont="1" applyFill="1" applyBorder="1" applyAlignment="1">
      <alignment vertical="center" wrapText="1"/>
    </xf>
    <xf numFmtId="0" fontId="2" fillId="5" borderId="10" xfId="0" applyNumberFormat="1" applyFont="1" applyFill="1" applyBorder="1" applyAlignment="1">
      <alignment vertical="center" wrapText="1"/>
    </xf>
    <xf numFmtId="165" fontId="3" fillId="5" borderId="3" xfId="0" applyNumberFormat="1" applyFont="1" applyFill="1" applyBorder="1" applyAlignment="1">
      <alignment vertical="center" wrapText="1"/>
    </xf>
    <xf numFmtId="0" fontId="2" fillId="5" borderId="11" xfId="0" applyNumberFormat="1" applyFont="1" applyFill="1" applyBorder="1" applyAlignment="1">
      <alignment vertical="center" wrapText="1"/>
    </xf>
    <xf numFmtId="165" fontId="3" fillId="5" borderId="5" xfId="0" applyNumberFormat="1" applyFont="1" applyFill="1" applyBorder="1" applyAlignment="1">
      <alignment vertical="center" wrapText="1"/>
    </xf>
    <xf numFmtId="0" fontId="2" fillId="4" borderId="12" xfId="0" applyNumberFormat="1" applyFont="1" applyFill="1" applyBorder="1" applyAlignment="1">
      <alignment vertical="center" wrapText="1"/>
    </xf>
    <xf numFmtId="165" fontId="3" fillId="4" borderId="1" xfId="0" applyNumberFormat="1" applyFont="1" applyFill="1" applyBorder="1" applyAlignment="1">
      <alignment vertical="center" wrapText="1"/>
    </xf>
    <xf numFmtId="165" fontId="3" fillId="4" borderId="2" xfId="0" applyNumberFormat="1" applyFont="1" applyFill="1" applyBorder="1" applyAlignment="1">
      <alignment vertical="center" wrapText="1"/>
    </xf>
    <xf numFmtId="0" fontId="2" fillId="4" borderId="10" xfId="0" applyNumberFormat="1" applyFont="1" applyFill="1" applyBorder="1" applyAlignment="1">
      <alignment vertical="center" wrapText="1"/>
    </xf>
    <xf numFmtId="165" fontId="3" fillId="4" borderId="3" xfId="0" applyNumberFormat="1" applyFont="1" applyFill="1" applyBorder="1" applyAlignment="1">
      <alignment vertical="center" wrapText="1"/>
    </xf>
    <xf numFmtId="0" fontId="2" fillId="4" borderId="11" xfId="0" applyNumberFormat="1" applyFont="1" applyFill="1" applyBorder="1" applyAlignment="1">
      <alignment vertical="center" wrapText="1"/>
    </xf>
    <xf numFmtId="165" fontId="3" fillId="4" borderId="5" xfId="0" applyNumberFormat="1" applyFont="1" applyFill="1" applyBorder="1" applyAlignment="1">
      <alignment vertical="center" wrapText="1"/>
    </xf>
    <xf numFmtId="0" fontId="2" fillId="0" borderId="6" xfId="0" applyNumberFormat="1" applyFont="1" applyFill="1" applyBorder="1" applyAlignment="1">
      <alignment vertical="center" wrapText="1"/>
    </xf>
    <xf numFmtId="4" fontId="4" fillId="0" borderId="6" xfId="0" applyNumberFormat="1" applyFont="1" applyFill="1" applyBorder="1" applyAlignment="1">
      <alignment vertical="center" wrapText="1"/>
    </xf>
    <xf numFmtId="4" fontId="2" fillId="0" borderId="6" xfId="0" applyNumberFormat="1" applyFont="1" applyFill="1" applyBorder="1" applyAlignment="1">
      <alignment vertical="center" wrapText="1"/>
    </xf>
    <xf numFmtId="3" fontId="4" fillId="0" borderId="6" xfId="0" applyNumberFormat="1" applyFont="1" applyFill="1" applyBorder="1" applyAlignment="1">
      <alignment horizontal="right" vertical="center" wrapText="1"/>
    </xf>
    <xf numFmtId="0" fontId="3" fillId="0" borderId="0" xfId="0" applyNumberFormat="1" applyFont="1" applyFill="1" applyBorder="1" applyAlignment="1">
      <alignment vertical="center" wrapText="1"/>
    </xf>
    <xf numFmtId="0" fontId="6" fillId="0" borderId="0" xfId="0" applyNumberFormat="1" applyFont="1" applyFill="1" applyBorder="1" applyAlignment="1">
      <alignment vertical="center" wrapText="1"/>
    </xf>
    <xf numFmtId="164" fontId="4" fillId="0" borderId="6" xfId="0" applyNumberFormat="1" applyFont="1" applyFill="1" applyBorder="1" applyAlignment="1">
      <alignment horizontal="right" vertical="center" wrapText="1"/>
    </xf>
    <xf numFmtId="0" fontId="2" fillId="0" borderId="9" xfId="0" applyNumberFormat="1" applyFont="1" applyFill="1" applyBorder="1" applyAlignment="1">
      <alignment vertical="center" wrapText="1"/>
    </xf>
    <xf numFmtId="2" fontId="8" fillId="2" borderId="1" xfId="0" applyNumberFormat="1" applyFont="1" applyFill="1" applyBorder="1" applyAlignment="1">
      <alignment vertical="center" wrapText="1"/>
    </xf>
    <xf numFmtId="2" fontId="8" fillId="2" borderId="0" xfId="0" applyNumberFormat="1" applyFont="1" applyFill="1" applyBorder="1" applyAlignment="1">
      <alignment vertical="center" wrapText="1"/>
    </xf>
    <xf numFmtId="2" fontId="8" fillId="2" borderId="4" xfId="0" applyNumberFormat="1" applyFont="1" applyFill="1" applyBorder="1" applyAlignment="1">
      <alignment vertical="center" wrapText="1"/>
    </xf>
    <xf numFmtId="0" fontId="7" fillId="4" borderId="8" xfId="0" applyNumberFormat="1" applyFont="1" applyFill="1" applyBorder="1" applyAlignment="1">
      <alignment vertical="center" wrapText="1"/>
    </xf>
    <xf numFmtId="0" fontId="4" fillId="4" borderId="8" xfId="0" applyNumberFormat="1" applyFont="1" applyFill="1" applyBorder="1" applyAlignment="1">
      <alignment vertical="center" wrapText="1"/>
    </xf>
    <xf numFmtId="164" fontId="4" fillId="4" borderId="6" xfId="0" applyNumberFormat="1" applyFont="1" applyFill="1" applyBorder="1" applyAlignment="1">
      <alignment horizontal="right" vertical="center" wrapText="1"/>
    </xf>
    <xf numFmtId="0" fontId="2" fillId="4" borderId="6" xfId="0" applyNumberFormat="1" applyFont="1" applyFill="1" applyBorder="1" applyAlignment="1">
      <alignment vertical="center" wrapText="1"/>
    </xf>
    <xf numFmtId="4" fontId="4" fillId="4" borderId="6" xfId="0" applyNumberFormat="1" applyFont="1" applyFill="1" applyBorder="1" applyAlignment="1">
      <alignment vertical="center" wrapText="1"/>
    </xf>
    <xf numFmtId="2" fontId="8" fillId="4" borderId="1" xfId="0" applyNumberFormat="1" applyFont="1" applyFill="1" applyBorder="1" applyAlignment="1">
      <alignment vertical="center" wrapText="1"/>
    </xf>
    <xf numFmtId="2" fontId="8" fillId="4" borderId="0" xfId="0" applyNumberFormat="1" applyFont="1" applyFill="1" applyBorder="1" applyAlignment="1">
      <alignment vertical="center" wrapText="1"/>
    </xf>
    <xf numFmtId="2" fontId="8" fillId="4" borderId="4" xfId="0" applyNumberFormat="1" applyFont="1" applyFill="1" applyBorder="1" applyAlignment="1">
      <alignment vertical="center" wrapText="1"/>
    </xf>
    <xf numFmtId="0" fontId="11" fillId="0" borderId="0" xfId="0" applyNumberFormat="1" applyFont="1" applyBorder="1" applyAlignment="1">
      <alignment horizontal="right" vertical="center" wrapText="1"/>
    </xf>
    <xf numFmtId="4" fontId="11" fillId="0" borderId="0" xfId="0" applyNumberFormat="1" applyFont="1" applyBorder="1" applyAlignment="1">
      <alignment vertical="center" wrapText="1"/>
    </xf>
    <xf numFmtId="0" fontId="11" fillId="0" borderId="0" xfId="0" applyNumberFormat="1" applyFont="1" applyFill="1" applyBorder="1" applyAlignment="1">
      <alignment horizontal="right" vertical="center" wrapText="1"/>
    </xf>
    <xf numFmtId="3" fontId="11" fillId="0" borderId="0" xfId="0" applyNumberFormat="1" applyFont="1" applyBorder="1" applyAlignment="1">
      <alignment horizontal="right" vertical="center" wrapText="1"/>
    </xf>
    <xf numFmtId="0" fontId="12" fillId="0" borderId="13" xfId="0" applyNumberFormat="1" applyFont="1" applyBorder="1" applyAlignment="1">
      <alignment vertical="center" wrapText="1"/>
    </xf>
    <xf numFmtId="0" fontId="11" fillId="0" borderId="0" xfId="0" applyNumberFormat="1" applyFont="1" applyBorder="1" applyAlignment="1">
      <alignment vertical="center" wrapText="1"/>
    </xf>
    <xf numFmtId="4" fontId="11" fillId="0" borderId="13" xfId="0" applyNumberFormat="1" applyFont="1" applyFill="1" applyBorder="1" applyAlignment="1">
      <alignment vertical="center" wrapText="1"/>
    </xf>
    <xf numFmtId="0" fontId="2" fillId="0" borderId="0" xfId="0" applyNumberFormat="1" applyFont="1" applyBorder="1" applyAlignment="1">
      <alignment vertical="center" wrapText="1"/>
    </xf>
    <xf numFmtId="0" fontId="10" fillId="0" borderId="0" xfId="0" applyNumberFormat="1" applyFont="1" applyBorder="1" applyAlignment="1">
      <alignment horizontal="center" vertical="center" wrapText="1"/>
    </xf>
    <xf numFmtId="166" fontId="10" fillId="0" borderId="9" xfId="0" applyNumberFormat="1" applyFont="1" applyBorder="1" applyAlignment="1">
      <alignment horizontal="center" vertical="center" wrapText="1"/>
    </xf>
    <xf numFmtId="0" fontId="9" fillId="0" borderId="0" xfId="0" applyNumberFormat="1" applyFont="1" applyBorder="1" applyAlignment="1">
      <alignment vertical="center" wrapText="1"/>
    </xf>
    <xf numFmtId="44" fontId="10" fillId="0" borderId="6" xfId="2" applyFont="1" applyBorder="1" applyAlignment="1">
      <alignment horizontal="center" vertical="center" wrapText="1"/>
    </xf>
    <xf numFmtId="11" fontId="10" fillId="0" borderId="16" xfId="0" applyNumberFormat="1" applyFont="1" applyBorder="1" applyAlignment="1">
      <alignment horizontal="center" vertical="center" wrapText="1"/>
    </xf>
    <xf numFmtId="167" fontId="10" fillId="0" borderId="16" xfId="0" applyNumberFormat="1" applyFont="1" applyBorder="1" applyAlignment="1">
      <alignment horizontal="center" vertical="center" wrapText="1"/>
    </xf>
    <xf numFmtId="167" fontId="10" fillId="0" borderId="7" xfId="0" applyNumberFormat="1" applyFont="1" applyBorder="1" applyAlignment="1">
      <alignment horizontal="center" vertical="center" wrapText="1"/>
    </xf>
    <xf numFmtId="9" fontId="10" fillId="0" borderId="9" xfId="3" applyFont="1" applyBorder="1" applyAlignment="1">
      <alignment horizontal="center" vertical="center" wrapText="1"/>
    </xf>
    <xf numFmtId="0" fontId="2" fillId="0" borderId="0" xfId="0" applyNumberFormat="1" applyFont="1" applyBorder="1" applyAlignment="1">
      <alignment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3" fillId="2" borderId="6" xfId="0" applyNumberFormat="1" applyFont="1" applyFill="1" applyBorder="1" applyAlignment="1">
      <alignment horizontal="center" vertical="center" wrapText="1"/>
    </xf>
    <xf numFmtId="0" fontId="3" fillId="5" borderId="6" xfId="0" applyNumberFormat="1" applyFont="1" applyFill="1" applyBorder="1" applyAlignment="1">
      <alignment horizontal="center" vertical="center" wrapText="1"/>
    </xf>
    <xf numFmtId="0" fontId="3" fillId="4" borderId="6" xfId="0" applyNumberFormat="1" applyFont="1" applyFill="1" applyBorder="1" applyAlignment="1">
      <alignment horizontal="center" vertical="center" wrapText="1"/>
    </xf>
    <xf numFmtId="0" fontId="5" fillId="0" borderId="13" xfId="0" applyNumberFormat="1" applyFont="1" applyBorder="1" applyAlignment="1">
      <alignment vertical="center" wrapText="1"/>
    </xf>
    <xf numFmtId="44" fontId="10" fillId="0" borderId="10" xfId="2" applyFont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vertical="center" wrapText="1"/>
    </xf>
    <xf numFmtId="44" fontId="10" fillId="0" borderId="10" xfId="2" applyFont="1" applyFill="1" applyBorder="1" applyAlignment="1">
      <alignment horizontal="center" vertical="center" wrapText="1"/>
    </xf>
    <xf numFmtId="167" fontId="10" fillId="0" borderId="13" xfId="0" applyNumberFormat="1" applyFont="1" applyFill="1" applyBorder="1" applyAlignment="1">
      <alignment horizontal="center" vertical="center" wrapText="1"/>
    </xf>
    <xf numFmtId="44" fontId="10" fillId="0" borderId="13" xfId="2" applyFont="1" applyFill="1" applyBorder="1" applyAlignment="1">
      <alignment horizontal="center" vertical="center" wrapText="1"/>
    </xf>
    <xf numFmtId="9" fontId="10" fillId="0" borderId="13" xfId="3" applyFont="1" applyFill="1" applyBorder="1" applyAlignment="1">
      <alignment horizontal="center" vertical="center" wrapText="1"/>
    </xf>
    <xf numFmtId="166" fontId="10" fillId="0" borderId="13" xfId="0" applyNumberFormat="1" applyFont="1" applyFill="1" applyBorder="1" applyAlignment="1">
      <alignment horizontal="center" vertical="center" wrapText="1"/>
    </xf>
    <xf numFmtId="0" fontId="2" fillId="0" borderId="11" xfId="0" applyNumberFormat="1" applyFont="1" applyFill="1" applyBorder="1" applyAlignment="1">
      <alignment vertical="center" wrapText="1"/>
    </xf>
    <xf numFmtId="167" fontId="10" fillId="0" borderId="10" xfId="0" applyNumberFormat="1" applyFont="1" applyBorder="1" applyAlignment="1">
      <alignment horizontal="center" vertical="center" wrapText="1"/>
    </xf>
    <xf numFmtId="9" fontId="10" fillId="0" borderId="10" xfId="3" applyFont="1" applyBorder="1" applyAlignment="1">
      <alignment horizontal="center" vertical="center" wrapText="1"/>
    </xf>
    <xf numFmtId="166" fontId="10" fillId="0" borderId="10" xfId="0" applyNumberFormat="1" applyFont="1" applyBorder="1" applyAlignment="1">
      <alignment horizontal="center" vertical="center" wrapText="1"/>
    </xf>
    <xf numFmtId="0" fontId="6" fillId="0" borderId="13" xfId="0" applyNumberFormat="1" applyFont="1" applyBorder="1" applyAlignment="1">
      <alignment vertical="center" wrapText="1"/>
    </xf>
    <xf numFmtId="0" fontId="3" fillId="0" borderId="13" xfId="0" applyNumberFormat="1" applyFont="1" applyBorder="1" applyAlignment="1">
      <alignment vertical="center" wrapText="1"/>
    </xf>
    <xf numFmtId="0" fontId="3" fillId="0" borderId="13" xfId="0" applyNumberFormat="1" applyFont="1" applyFill="1" applyBorder="1" applyAlignment="1">
      <alignment vertical="center" wrapText="1"/>
    </xf>
    <xf numFmtId="0" fontId="6" fillId="0" borderId="13" xfId="0" applyNumberFormat="1" applyFont="1" applyFill="1" applyBorder="1" applyAlignment="1">
      <alignment vertical="center" wrapText="1"/>
    </xf>
    <xf numFmtId="0" fontId="5" fillId="0" borderId="7" xfId="0" applyNumberFormat="1" applyFont="1" applyFill="1" applyBorder="1" applyAlignment="1">
      <alignment vertical="center" wrapText="1"/>
    </xf>
    <xf numFmtId="0" fontId="5" fillId="0" borderId="13" xfId="0" applyNumberFormat="1" applyFont="1" applyFill="1" applyBorder="1" applyAlignment="1">
      <alignment vertical="center" wrapText="1"/>
    </xf>
    <xf numFmtId="0" fontId="3" fillId="0" borderId="7" xfId="0" applyNumberFormat="1" applyFont="1" applyBorder="1" applyAlignment="1">
      <alignment horizontal="right" vertical="center" wrapText="1"/>
    </xf>
    <xf numFmtId="0" fontId="5" fillId="0" borderId="12" xfId="0" applyNumberFormat="1" applyFont="1" applyBorder="1" applyAlignment="1">
      <alignment vertical="center" wrapText="1"/>
    </xf>
    <xf numFmtId="0" fontId="5" fillId="0" borderId="10" xfId="0" applyNumberFormat="1" applyFont="1" applyBorder="1" applyAlignment="1">
      <alignment vertical="center" wrapText="1"/>
    </xf>
    <xf numFmtId="0" fontId="6" fillId="0" borderId="10" xfId="0" applyNumberFormat="1" applyFont="1" applyBorder="1" applyAlignment="1">
      <alignment vertical="center" wrapText="1"/>
    </xf>
    <xf numFmtId="0" fontId="3" fillId="0" borderId="10" xfId="0" applyNumberFormat="1" applyFont="1" applyBorder="1" applyAlignment="1">
      <alignment vertical="center" wrapText="1"/>
    </xf>
    <xf numFmtId="4" fontId="2" fillId="0" borderId="14" xfId="0" applyNumberFormat="1" applyFont="1" applyBorder="1" applyAlignment="1">
      <alignment vertical="center" wrapText="1"/>
    </xf>
    <xf numFmtId="4" fontId="2" fillId="3" borderId="14" xfId="0" applyNumberFormat="1" applyFont="1" applyFill="1" applyBorder="1" applyAlignment="1">
      <alignment vertical="center" wrapText="1"/>
    </xf>
    <xf numFmtId="4" fontId="11" fillId="0" borderId="10" xfId="0" applyNumberFormat="1" applyFont="1" applyBorder="1" applyAlignment="1">
      <alignment vertical="center" wrapText="1"/>
    </xf>
    <xf numFmtId="4" fontId="2" fillId="0" borderId="14" xfId="0" applyNumberFormat="1" applyFont="1" applyFill="1" applyBorder="1" applyAlignment="1">
      <alignment vertical="center" wrapText="1"/>
    </xf>
    <xf numFmtId="0" fontId="2" fillId="0" borderId="11" xfId="0" applyNumberFormat="1" applyFont="1" applyBorder="1" applyAlignment="1">
      <alignment vertical="center" wrapText="1"/>
    </xf>
    <xf numFmtId="0" fontId="3" fillId="0" borderId="10" xfId="0" applyNumberFormat="1" applyFont="1" applyFill="1" applyBorder="1" applyAlignment="1">
      <alignment vertical="center" wrapText="1"/>
    </xf>
    <xf numFmtId="4" fontId="11" fillId="0" borderId="10" xfId="0" applyNumberFormat="1" applyFont="1" applyFill="1" applyBorder="1" applyAlignment="1">
      <alignment vertical="center" wrapText="1"/>
    </xf>
    <xf numFmtId="0" fontId="6" fillId="0" borderId="10" xfId="0" applyNumberFormat="1" applyFont="1" applyFill="1" applyBorder="1" applyAlignment="1">
      <alignment vertical="center" wrapText="1"/>
    </xf>
    <xf numFmtId="4" fontId="2" fillId="4" borderId="14" xfId="0" applyNumberFormat="1" applyFont="1" applyFill="1" applyBorder="1" applyAlignment="1">
      <alignment vertical="center" wrapText="1"/>
    </xf>
    <xf numFmtId="0" fontId="4" fillId="0" borderId="16" xfId="0" applyNumberFormat="1" applyFont="1" applyBorder="1" applyAlignment="1">
      <alignment horizontal="right" vertical="center" wrapText="1"/>
    </xf>
    <xf numFmtId="0" fontId="4" fillId="0" borderId="16" xfId="0" applyNumberFormat="1" applyFont="1" applyFill="1" applyBorder="1" applyAlignment="1">
      <alignment horizontal="right" vertical="center" wrapText="1"/>
    </xf>
    <xf numFmtId="0" fontId="4" fillId="4" borderId="16" xfId="0" applyNumberFormat="1" applyFont="1" applyFill="1" applyBorder="1" applyAlignment="1">
      <alignment horizontal="right" vertical="center" wrapText="1"/>
    </xf>
    <xf numFmtId="0" fontId="2" fillId="0" borderId="13" xfId="0" applyNumberFormat="1" applyFont="1" applyFill="1" applyBorder="1" applyAlignment="1">
      <alignment vertical="center" wrapText="1"/>
    </xf>
    <xf numFmtId="0" fontId="3" fillId="0" borderId="7" xfId="0" applyNumberFormat="1" applyFont="1" applyFill="1" applyBorder="1" applyAlignment="1">
      <alignment horizontal="right" vertical="center" wrapText="1"/>
    </xf>
    <xf numFmtId="44" fontId="10" fillId="0" borderId="6" xfId="2" applyFont="1" applyBorder="1" applyAlignment="1">
      <alignment horizontal="center" vertical="center" wrapText="1"/>
    </xf>
    <xf numFmtId="0" fontId="2" fillId="0" borderId="0" xfId="0" applyNumberFormat="1" applyFont="1" applyBorder="1" applyAlignment="1">
      <alignment vertical="center" wrapText="1"/>
    </xf>
    <xf numFmtId="0" fontId="10" fillId="5" borderId="6" xfId="0" applyNumberFormat="1" applyFont="1" applyFill="1" applyBorder="1" applyAlignment="1">
      <alignment horizontal="center" vertical="center" wrapText="1"/>
    </xf>
    <xf numFmtId="0" fontId="10" fillId="4" borderId="6" xfId="0" applyNumberFormat="1" applyFont="1" applyFill="1" applyBorder="1" applyAlignment="1">
      <alignment horizontal="center" vertical="center" wrapText="1"/>
    </xf>
    <xf numFmtId="0" fontId="14" fillId="4" borderId="12" xfId="0" applyNumberFormat="1" applyFont="1" applyFill="1" applyBorder="1" applyAlignment="1">
      <alignment horizontal="center" vertical="center" wrapText="1"/>
    </xf>
    <xf numFmtId="0" fontId="14" fillId="4" borderId="1" xfId="0" applyNumberFormat="1" applyFont="1" applyFill="1" applyBorder="1" applyAlignment="1">
      <alignment horizontal="center" vertical="center" wrapText="1"/>
    </xf>
    <xf numFmtId="0" fontId="14" fillId="4" borderId="2" xfId="0" applyNumberFormat="1" applyFont="1" applyFill="1" applyBorder="1" applyAlignment="1">
      <alignment horizontal="center" vertical="center" wrapText="1"/>
    </xf>
    <xf numFmtId="0" fontId="14" fillId="4" borderId="11" xfId="0" applyNumberFormat="1" applyFont="1" applyFill="1" applyBorder="1" applyAlignment="1">
      <alignment horizontal="center" vertical="center" wrapText="1"/>
    </xf>
    <xf numFmtId="0" fontId="14" fillId="4" borderId="4" xfId="0" applyNumberFormat="1" applyFont="1" applyFill="1" applyBorder="1" applyAlignment="1">
      <alignment horizontal="center" vertical="center" wrapText="1"/>
    </xf>
    <xf numFmtId="0" fontId="14" fillId="4" borderId="5" xfId="0" applyNumberFormat="1" applyFont="1" applyFill="1" applyBorder="1" applyAlignment="1">
      <alignment horizontal="center" vertical="center" wrapText="1"/>
    </xf>
    <xf numFmtId="44" fontId="10" fillId="0" borderId="6" xfId="2" applyFont="1" applyBorder="1" applyAlignment="1">
      <alignment horizontal="center" vertical="center" wrapText="1"/>
    </xf>
    <xf numFmtId="0" fontId="14" fillId="2" borderId="6" xfId="0" applyNumberFormat="1" applyFont="1" applyFill="1" applyBorder="1" applyAlignment="1">
      <alignment horizontal="center" vertical="center" wrapText="1"/>
    </xf>
    <xf numFmtId="44" fontId="10" fillId="0" borderId="9" xfId="2" applyFont="1" applyBorder="1" applyAlignment="1">
      <alignment horizontal="center" vertical="center" wrapText="1"/>
    </xf>
    <xf numFmtId="0" fontId="14" fillId="5" borderId="12" xfId="0" applyNumberFormat="1" applyFont="1" applyFill="1" applyBorder="1" applyAlignment="1">
      <alignment horizontal="center" vertical="center" wrapText="1"/>
    </xf>
    <xf numFmtId="0" fontId="14" fillId="5" borderId="1" xfId="0" applyNumberFormat="1" applyFont="1" applyFill="1" applyBorder="1" applyAlignment="1">
      <alignment horizontal="center" vertical="center" wrapText="1"/>
    </xf>
    <xf numFmtId="0" fontId="14" fillId="5" borderId="2" xfId="0" applyNumberFormat="1" applyFont="1" applyFill="1" applyBorder="1" applyAlignment="1">
      <alignment horizontal="center" vertical="center" wrapText="1"/>
    </xf>
    <xf numFmtId="0" fontId="14" fillId="5" borderId="11" xfId="0" applyNumberFormat="1" applyFont="1" applyFill="1" applyBorder="1" applyAlignment="1">
      <alignment horizontal="center" vertical="center" wrapText="1"/>
    </xf>
    <xf numFmtId="0" fontId="14" fillId="5" borderId="4" xfId="0" applyNumberFormat="1" applyFont="1" applyFill="1" applyBorder="1" applyAlignment="1">
      <alignment horizontal="center" vertical="center" wrapText="1"/>
    </xf>
    <xf numFmtId="0" fontId="14" fillId="5" borderId="5" xfId="0" applyNumberFormat="1" applyFont="1" applyFill="1" applyBorder="1" applyAlignment="1">
      <alignment horizontal="center" vertical="center" wrapText="1"/>
    </xf>
    <xf numFmtId="0" fontId="14" fillId="4" borderId="6" xfId="0" applyNumberFormat="1" applyFont="1" applyFill="1" applyBorder="1" applyAlignment="1">
      <alignment horizontal="center" vertical="center" wrapText="1"/>
    </xf>
    <xf numFmtId="0" fontId="14" fillId="2" borderId="12" xfId="0" applyNumberFormat="1" applyFont="1" applyFill="1" applyBorder="1" applyAlignment="1">
      <alignment horizontal="center" vertical="center" wrapText="1"/>
    </xf>
    <xf numFmtId="0" fontId="14" fillId="2" borderId="1" xfId="0" applyNumberFormat="1" applyFont="1" applyFill="1" applyBorder="1" applyAlignment="1">
      <alignment horizontal="center" vertical="center" wrapText="1"/>
    </xf>
    <xf numFmtId="0" fontId="14" fillId="2" borderId="2" xfId="0" applyNumberFormat="1" applyFont="1" applyFill="1" applyBorder="1" applyAlignment="1">
      <alignment horizontal="center" vertical="center" wrapText="1"/>
    </xf>
    <xf numFmtId="0" fontId="14" fillId="2" borderId="11" xfId="0" applyNumberFormat="1" applyFont="1" applyFill="1" applyBorder="1" applyAlignment="1">
      <alignment horizontal="center" vertical="center" wrapText="1"/>
    </xf>
    <xf numFmtId="0" fontId="14" fillId="2" borderId="4" xfId="0" applyNumberFormat="1" applyFont="1" applyFill="1" applyBorder="1" applyAlignment="1">
      <alignment horizontal="center" vertical="center" wrapText="1"/>
    </xf>
    <xf numFmtId="0" fontId="14" fillId="2" borderId="5" xfId="0" applyNumberFormat="1" applyFont="1" applyFill="1" applyBorder="1" applyAlignment="1">
      <alignment horizontal="center" vertical="center" wrapText="1"/>
    </xf>
    <xf numFmtId="0" fontId="14" fillId="5" borderId="6" xfId="0" applyNumberFormat="1" applyFont="1" applyFill="1" applyBorder="1" applyAlignment="1">
      <alignment horizontal="center" vertical="center" wrapText="1"/>
    </xf>
    <xf numFmtId="0" fontId="4" fillId="2" borderId="14" xfId="0" applyNumberFormat="1" applyFont="1" applyFill="1" applyBorder="1" applyAlignment="1">
      <alignment horizontal="center" vertical="center" wrapText="1"/>
    </xf>
    <xf numFmtId="0" fontId="4" fillId="2" borderId="15" xfId="0" applyNumberFormat="1" applyFont="1" applyFill="1" applyBorder="1" applyAlignment="1">
      <alignment horizontal="center" vertical="center" wrapText="1"/>
    </xf>
    <xf numFmtId="0" fontId="4" fillId="2" borderId="16" xfId="0" applyNumberFormat="1" applyFont="1" applyFill="1" applyBorder="1" applyAlignment="1">
      <alignment horizontal="center" vertical="center" wrapText="1"/>
    </xf>
    <xf numFmtId="0" fontId="4" fillId="5" borderId="14" xfId="0" applyNumberFormat="1" applyFont="1" applyFill="1" applyBorder="1" applyAlignment="1">
      <alignment horizontal="center" vertical="center" wrapText="1"/>
    </xf>
    <xf numFmtId="0" fontId="4" fillId="5" borderId="15" xfId="0" applyNumberFormat="1" applyFont="1" applyFill="1" applyBorder="1" applyAlignment="1">
      <alignment horizontal="center" vertical="center" wrapText="1"/>
    </xf>
    <xf numFmtId="0" fontId="4" fillId="5" borderId="16" xfId="0" applyNumberFormat="1" applyFont="1" applyFill="1" applyBorder="1" applyAlignment="1">
      <alignment horizontal="center" vertical="center" wrapText="1"/>
    </xf>
    <xf numFmtId="0" fontId="4" fillId="4" borderId="14" xfId="0" applyNumberFormat="1" applyFont="1" applyFill="1" applyBorder="1" applyAlignment="1">
      <alignment horizontal="center" vertical="center" wrapText="1"/>
    </xf>
    <xf numFmtId="0" fontId="4" fillId="4" borderId="15" xfId="0" applyNumberFormat="1" applyFont="1" applyFill="1" applyBorder="1" applyAlignment="1">
      <alignment horizontal="center" vertical="center" wrapText="1"/>
    </xf>
    <xf numFmtId="0" fontId="4" fillId="4" borderId="16" xfId="0" applyNumberFormat="1" applyFont="1" applyFill="1" applyBorder="1" applyAlignment="1">
      <alignment horizontal="center" vertical="center" wrapText="1"/>
    </xf>
    <xf numFmtId="0" fontId="14" fillId="2" borderId="9" xfId="0" applyNumberFormat="1" applyFont="1" applyFill="1" applyBorder="1" applyAlignment="1">
      <alignment horizontal="center" vertical="center" wrapText="1"/>
    </xf>
    <xf numFmtId="0" fontId="10" fillId="2" borderId="6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right" vertical="center" wrapText="1"/>
    </xf>
    <xf numFmtId="0" fontId="2" fillId="0" borderId="0" xfId="0" applyNumberFormat="1" applyFont="1" applyBorder="1" applyAlignment="1">
      <alignment vertical="center" wrapText="1"/>
    </xf>
  </cellXfs>
  <cellStyles count="4">
    <cellStyle name="Monétaire" xfId="2" builtinId="4"/>
    <cellStyle name="Normal" xfId="0" builtinId="0"/>
    <cellStyle name="Normal 2" xfId="1" xr:uid="{00000000-0005-0000-0000-000002000000}"/>
    <cellStyle name="Pourcentage" xfId="3" builtinId="5"/>
  </cellStyles>
  <dxfs count="864"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  <dxf>
      <font>
        <b/>
        <i val="0"/>
        <condense val="0"/>
        <extend val="0"/>
        <color indexed="10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auto="1"/>
      </font>
    </dxf>
    <dxf>
      <font>
        <b val="0"/>
        <i val="0"/>
        <color auto="1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DFDFD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57"/>
  <sheetViews>
    <sheetView showGridLines="0" tabSelected="1" topLeftCell="B1" zoomScale="85" zoomScaleNormal="85" zoomScaleSheetLayoutView="100" workbookViewId="0">
      <pane ySplit="2" topLeftCell="A15" activePane="bottomLeft" state="frozenSplit"/>
      <selection activeCell="B2" sqref="B2"/>
      <selection pane="bottomLeft" activeCell="C43" sqref="C43:G43"/>
    </sheetView>
  </sheetViews>
  <sheetFormatPr baseColWidth="10" defaultColWidth="10.7109375" defaultRowHeight="15" customHeight="1" x14ac:dyDescent="0.2"/>
  <cols>
    <col min="1" max="1" width="9.5703125" style="1" customWidth="1"/>
    <col min="2" max="2" width="64.28515625" style="1" customWidth="1"/>
    <col min="3" max="4" width="8.140625" style="1" customWidth="1"/>
    <col min="5" max="5" width="10.7109375" style="1" customWidth="1"/>
    <col min="6" max="7" width="12.5703125" style="1" customWidth="1"/>
    <col min="8" max="8" width="12.5703125" style="92" customWidth="1"/>
    <col min="9" max="10" width="8.140625" style="19" customWidth="1"/>
    <col min="11" max="11" width="10.7109375" style="19" customWidth="1"/>
    <col min="12" max="13" width="12.5703125" style="19" customWidth="1"/>
    <col min="14" max="14" width="12.5703125" style="92" customWidth="1"/>
    <col min="15" max="16" width="8.140625" style="19" customWidth="1"/>
    <col min="17" max="17" width="10.7109375" style="19" customWidth="1"/>
    <col min="18" max="19" width="12.5703125" style="19" customWidth="1"/>
    <col min="20" max="20" width="12.5703125" style="92" customWidth="1"/>
    <col min="21" max="16384" width="10.7109375" style="1"/>
  </cols>
  <sheetData>
    <row r="1" spans="1:20" ht="15" customHeight="1" x14ac:dyDescent="0.2">
      <c r="C1" s="161" t="s">
        <v>93</v>
      </c>
      <c r="D1" s="162"/>
      <c r="E1" s="162"/>
      <c r="F1" s="162"/>
      <c r="G1" s="162"/>
      <c r="H1" s="163"/>
      <c r="I1" s="164" t="s">
        <v>91</v>
      </c>
      <c r="J1" s="165"/>
      <c r="K1" s="165"/>
      <c r="L1" s="165"/>
      <c r="M1" s="165"/>
      <c r="N1" s="166"/>
      <c r="O1" s="167" t="s">
        <v>92</v>
      </c>
      <c r="P1" s="168"/>
      <c r="Q1" s="168"/>
      <c r="R1" s="168"/>
      <c r="S1" s="168"/>
      <c r="T1" s="169"/>
    </row>
    <row r="2" spans="1:20" ht="22.5" x14ac:dyDescent="0.2">
      <c r="A2" s="2" t="s">
        <v>1</v>
      </c>
      <c r="B2" s="3" t="s">
        <v>2</v>
      </c>
      <c r="C2" s="23" t="s">
        <v>0</v>
      </c>
      <c r="D2" s="23" t="s">
        <v>3</v>
      </c>
      <c r="E2" s="23" t="s">
        <v>4</v>
      </c>
      <c r="F2" s="23" t="s">
        <v>5</v>
      </c>
      <c r="G2" s="23" t="s">
        <v>6</v>
      </c>
      <c r="H2" s="23" t="s">
        <v>94</v>
      </c>
      <c r="I2" s="33" t="s">
        <v>0</v>
      </c>
      <c r="J2" s="33" t="s">
        <v>3</v>
      </c>
      <c r="K2" s="33" t="s">
        <v>4</v>
      </c>
      <c r="L2" s="33" t="s">
        <v>5</v>
      </c>
      <c r="M2" s="33" t="s">
        <v>6</v>
      </c>
      <c r="N2" s="33" t="s">
        <v>94</v>
      </c>
      <c r="O2" s="35" t="s">
        <v>0</v>
      </c>
      <c r="P2" s="35" t="s">
        <v>3</v>
      </c>
      <c r="Q2" s="35" t="s">
        <v>4</v>
      </c>
      <c r="R2" s="35" t="s">
        <v>5</v>
      </c>
      <c r="S2" s="35" t="s">
        <v>6</v>
      </c>
      <c r="T2" s="35" t="s">
        <v>94</v>
      </c>
    </row>
    <row r="3" spans="1:20" ht="15.75" x14ac:dyDescent="0.2">
      <c r="A3" s="4" t="s">
        <v>7</v>
      </c>
      <c r="B3" s="5" t="s">
        <v>8</v>
      </c>
      <c r="C3" s="6"/>
      <c r="D3" s="6"/>
      <c r="E3" s="6"/>
      <c r="F3" s="6"/>
      <c r="G3" s="116"/>
      <c r="H3" s="4"/>
      <c r="I3" s="8"/>
      <c r="J3" s="8"/>
      <c r="K3" s="8"/>
      <c r="L3" s="8"/>
      <c r="M3" s="116"/>
      <c r="N3" s="4"/>
      <c r="O3" s="8"/>
      <c r="P3" s="8"/>
      <c r="Q3" s="8"/>
      <c r="R3" s="8"/>
      <c r="S3" s="116"/>
      <c r="T3" s="113"/>
    </row>
    <row r="4" spans="1:20" ht="15.75" customHeight="1" x14ac:dyDescent="0.2">
      <c r="A4" s="7" t="s">
        <v>9</v>
      </c>
      <c r="B4" s="8" t="s">
        <v>10</v>
      </c>
      <c r="C4" s="6"/>
      <c r="D4" s="6"/>
      <c r="E4" s="6"/>
      <c r="F4" s="6"/>
      <c r="G4" s="117"/>
      <c r="H4" s="97"/>
      <c r="I4" s="8"/>
      <c r="J4" s="8"/>
      <c r="K4" s="8"/>
      <c r="L4" s="8"/>
      <c r="M4" s="117"/>
      <c r="N4" s="97"/>
      <c r="O4" s="8"/>
      <c r="P4" s="8"/>
      <c r="Q4" s="8"/>
      <c r="R4" s="8"/>
      <c r="S4" s="117"/>
      <c r="T4" s="114"/>
    </row>
    <row r="5" spans="1:20" x14ac:dyDescent="0.2">
      <c r="A5" s="7" t="s">
        <v>11</v>
      </c>
      <c r="B5" s="9" t="s">
        <v>12</v>
      </c>
      <c r="C5" s="9"/>
      <c r="D5" s="9"/>
      <c r="E5" s="9"/>
      <c r="F5" s="9"/>
      <c r="G5" s="118"/>
      <c r="H5" s="109"/>
      <c r="I5" s="9"/>
      <c r="J5" s="9"/>
      <c r="K5" s="9"/>
      <c r="L5" s="9"/>
      <c r="M5" s="118"/>
      <c r="N5" s="109"/>
      <c r="O5" s="9"/>
      <c r="P5" s="9"/>
      <c r="Q5" s="9"/>
      <c r="R5" s="9"/>
      <c r="S5" s="118"/>
      <c r="T5" s="112"/>
    </row>
    <row r="6" spans="1:20" ht="12.75" customHeight="1" x14ac:dyDescent="0.2">
      <c r="A6" s="7" t="s">
        <v>13</v>
      </c>
      <c r="B6" s="10" t="s">
        <v>14</v>
      </c>
      <c r="C6" s="10"/>
      <c r="D6" s="10"/>
      <c r="E6" s="10"/>
      <c r="F6" s="10"/>
      <c r="G6" s="119"/>
      <c r="H6" s="110"/>
      <c r="I6" s="10"/>
      <c r="J6" s="10"/>
      <c r="K6" s="10"/>
      <c r="L6" s="10"/>
      <c r="M6" s="119"/>
      <c r="N6" s="110"/>
      <c r="O6" s="10"/>
      <c r="P6" s="10"/>
      <c r="Q6" s="10"/>
      <c r="R6" s="10"/>
      <c r="S6" s="119"/>
      <c r="T6" s="111"/>
    </row>
    <row r="7" spans="1:20" ht="11.25" x14ac:dyDescent="0.2">
      <c r="A7" s="11" t="s">
        <v>15</v>
      </c>
      <c r="B7" s="12" t="s">
        <v>16</v>
      </c>
      <c r="C7" s="13" t="s">
        <v>17</v>
      </c>
      <c r="D7" s="14">
        <v>1</v>
      </c>
      <c r="E7" s="57"/>
      <c r="F7" s="58">
        <v>2925</v>
      </c>
      <c r="G7" s="123">
        <f>IF(AND(D7= "",E7= ""), 0, ROUND(ROUND(F7, 2) * ROUND(IF(E7="",D7,E7),  0), 2))</f>
        <v>2925</v>
      </c>
      <c r="H7" s="59"/>
      <c r="I7" s="129" t="s">
        <v>17</v>
      </c>
      <c r="J7" s="14">
        <v>1</v>
      </c>
      <c r="K7" s="15"/>
      <c r="L7" s="58">
        <v>4373.1000000000004</v>
      </c>
      <c r="M7" s="123">
        <f>IF(AND(J7= "",K7= ""), 0, ROUND(ROUND(L7, 2) * ROUND(IF(K7="",J7,K7),  0), 2))</f>
        <v>4373.1000000000004</v>
      </c>
      <c r="N7" s="59"/>
      <c r="O7" s="130" t="s">
        <v>17</v>
      </c>
      <c r="P7" s="14">
        <v>1</v>
      </c>
      <c r="Q7" s="15"/>
      <c r="R7" s="58">
        <v>745</v>
      </c>
      <c r="S7" s="123">
        <f>IF(AND(P7= "",Q7= ""), 0, ROUND(ROUND(R7, 2) * ROUND(IF(Q7="",P7,Q7),  0), 2))</f>
        <v>745</v>
      </c>
      <c r="T7" s="59"/>
    </row>
    <row r="8" spans="1:20" ht="11.25" x14ac:dyDescent="0.2">
      <c r="A8" s="11" t="s">
        <v>18</v>
      </c>
      <c r="B8" s="12" t="s">
        <v>19</v>
      </c>
      <c r="C8" s="13" t="s">
        <v>17</v>
      </c>
      <c r="D8" s="14">
        <v>1</v>
      </c>
      <c r="E8" s="15"/>
      <c r="F8" s="16">
        <v>500</v>
      </c>
      <c r="G8" s="120">
        <f>IF(AND(D8= "",E8= ""), 0, ROUND(ROUND(F8, 2) * ROUND(IF(E8="",D8,E8),  0), 2))</f>
        <v>500</v>
      </c>
      <c r="H8" s="59"/>
      <c r="I8" s="129" t="s">
        <v>17</v>
      </c>
      <c r="J8" s="14">
        <v>1</v>
      </c>
      <c r="K8" s="15"/>
      <c r="L8" s="58">
        <v>632.79999999999995</v>
      </c>
      <c r="M8" s="123">
        <f>IF(AND(J8= "",K8= ""), 0, ROUND(ROUND(L8, 2) * ROUND(IF(K8="",J8,K8),  0), 2))</f>
        <v>632.79999999999995</v>
      </c>
      <c r="N8" s="59"/>
      <c r="O8" s="130" t="s">
        <v>17</v>
      </c>
      <c r="P8" s="14">
        <v>1</v>
      </c>
      <c r="Q8" s="15"/>
      <c r="R8" s="58">
        <v>210</v>
      </c>
      <c r="S8" s="123">
        <f>IF(AND(P8= "",Q8= ""), 0, ROUND(ROUND(R8, 2) * ROUND(IF(Q8="",P8,Q8),  0), 2))</f>
        <v>210</v>
      </c>
      <c r="T8" s="59"/>
    </row>
    <row r="9" spans="1:20" ht="12.75" customHeight="1" x14ac:dyDescent="0.2">
      <c r="A9" s="7" t="s">
        <v>20</v>
      </c>
      <c r="B9" s="10" t="s">
        <v>21</v>
      </c>
      <c r="C9" s="10"/>
      <c r="D9" s="10"/>
      <c r="E9" s="10"/>
      <c r="F9" s="10"/>
      <c r="G9" s="119"/>
      <c r="H9" s="111"/>
      <c r="I9" s="10"/>
      <c r="J9" s="10"/>
      <c r="K9" s="61"/>
      <c r="L9" s="61"/>
      <c r="M9" s="125"/>
      <c r="N9" s="111"/>
      <c r="O9" s="61"/>
      <c r="P9" s="61"/>
      <c r="Q9" s="61"/>
      <c r="R9" s="61"/>
      <c r="S9" s="125"/>
      <c r="T9" s="111"/>
    </row>
    <row r="10" spans="1:20" ht="11.25" customHeight="1" x14ac:dyDescent="0.2">
      <c r="A10" s="11" t="s">
        <v>22</v>
      </c>
      <c r="B10" s="12" t="s">
        <v>23</v>
      </c>
      <c r="C10" s="13" t="s">
        <v>17</v>
      </c>
      <c r="D10" s="14">
        <v>1</v>
      </c>
      <c r="E10" s="15"/>
      <c r="F10" s="16">
        <v>650</v>
      </c>
      <c r="G10" s="120">
        <f>IF(AND(D10= "",E10= ""), 0, ROUND(ROUND(F10, 2) * ROUND(IF(E10="",D10,E10),  0), 2))</f>
        <v>650</v>
      </c>
      <c r="H10" s="59"/>
      <c r="I10" s="129" t="s">
        <v>17</v>
      </c>
      <c r="J10" s="14">
        <v>1</v>
      </c>
      <c r="K10" s="57"/>
      <c r="L10" s="58">
        <v>525.45000000000005</v>
      </c>
      <c r="M10" s="123">
        <f>IF(AND(J10= "",K10= ""), 0, ROUND(ROUND(L10, 2) * ROUND(IF(K10="",J10,K10),  0), 2))</f>
        <v>525.45000000000005</v>
      </c>
      <c r="N10" s="59"/>
      <c r="O10" s="130" t="s">
        <v>17</v>
      </c>
      <c r="P10" s="60">
        <v>1</v>
      </c>
      <c r="Q10" s="57">
        <v>0</v>
      </c>
      <c r="R10" s="58">
        <v>350</v>
      </c>
      <c r="S10" s="123">
        <f>IF(AND(P10= "",Q10= ""), 0, ROUND(ROUND(R10, 2) * ROUND(IF(Q10="",P10,Q10),  0), 2))</f>
        <v>0</v>
      </c>
      <c r="T10" s="59"/>
    </row>
    <row r="11" spans="1:20" ht="12.75" x14ac:dyDescent="0.2">
      <c r="A11" s="7" t="s">
        <v>24</v>
      </c>
      <c r="B11" s="10" t="s">
        <v>25</v>
      </c>
      <c r="C11" s="10"/>
      <c r="D11" s="10"/>
      <c r="E11" s="10"/>
      <c r="F11" s="10"/>
      <c r="G11" s="119"/>
      <c r="H11" s="111"/>
      <c r="I11" s="10"/>
      <c r="J11" s="10"/>
      <c r="K11" s="61"/>
      <c r="L11" s="61"/>
      <c r="M11" s="125"/>
      <c r="N11" s="111"/>
      <c r="O11" s="61"/>
      <c r="P11" s="61"/>
      <c r="Q11" s="61"/>
      <c r="R11" s="61"/>
      <c r="S11" s="125"/>
      <c r="T11" s="111"/>
    </row>
    <row r="12" spans="1:20" ht="22.5" customHeight="1" x14ac:dyDescent="0.2">
      <c r="A12" s="11" t="s">
        <v>26</v>
      </c>
      <c r="B12" s="12" t="s">
        <v>27</v>
      </c>
      <c r="C12" s="13" t="s">
        <v>17</v>
      </c>
      <c r="D12" s="14">
        <v>1</v>
      </c>
      <c r="E12" s="15"/>
      <c r="F12" s="16">
        <v>750</v>
      </c>
      <c r="G12" s="120">
        <f t="shared" ref="G12:G17" si="0">IF(AND(D12= "",E12= ""), 0, ROUND(ROUND(F12, 2) * ROUND(IF(E12="",D12,E12),  0), 2))</f>
        <v>750</v>
      </c>
      <c r="H12" s="59"/>
      <c r="I12" s="129" t="s">
        <v>17</v>
      </c>
      <c r="J12" s="14">
        <v>1</v>
      </c>
      <c r="K12" s="57"/>
      <c r="L12" s="58">
        <v>1017</v>
      </c>
      <c r="M12" s="123">
        <f t="shared" ref="M12:M17" si="1">IF(AND(J12= "",K12= ""), 0, ROUND(ROUND(L12, 2) * ROUND(IF(K12="",J12,K12),  0), 2))</f>
        <v>1017</v>
      </c>
      <c r="N12" s="59"/>
      <c r="O12" s="130" t="s">
        <v>17</v>
      </c>
      <c r="P12" s="60">
        <v>1</v>
      </c>
      <c r="Q12" s="57"/>
      <c r="R12" s="58">
        <v>180</v>
      </c>
      <c r="S12" s="123">
        <f t="shared" ref="S12:S17" si="2">IF(AND(P12= "",Q12= ""), 0, ROUND(ROUND(R12, 2) * ROUND(IF(Q12="",P12,Q12),  0), 2))</f>
        <v>180</v>
      </c>
      <c r="T12" s="59"/>
    </row>
    <row r="13" spans="1:20" ht="11.25" customHeight="1" x14ac:dyDescent="0.2">
      <c r="A13" s="11" t="s">
        <v>28</v>
      </c>
      <c r="B13" s="12" t="s">
        <v>29</v>
      </c>
      <c r="C13" s="13" t="s">
        <v>17</v>
      </c>
      <c r="D13" s="14">
        <v>1</v>
      </c>
      <c r="E13" s="15"/>
      <c r="F13" s="16">
        <v>739</v>
      </c>
      <c r="G13" s="120">
        <f t="shared" si="0"/>
        <v>739</v>
      </c>
      <c r="H13" s="59"/>
      <c r="I13" s="129" t="s">
        <v>17</v>
      </c>
      <c r="J13" s="14">
        <v>1</v>
      </c>
      <c r="K13" s="57"/>
      <c r="L13" s="58">
        <v>774.4</v>
      </c>
      <c r="M13" s="123">
        <f t="shared" si="1"/>
        <v>774.4</v>
      </c>
      <c r="N13" s="59"/>
      <c r="O13" s="130" t="s">
        <v>17</v>
      </c>
      <c r="P13" s="60">
        <v>1</v>
      </c>
      <c r="Q13" s="57"/>
      <c r="R13" s="58">
        <v>480</v>
      </c>
      <c r="S13" s="123">
        <f t="shared" si="2"/>
        <v>480</v>
      </c>
      <c r="T13" s="59"/>
    </row>
    <row r="14" spans="1:20" ht="11.25" x14ac:dyDescent="0.2">
      <c r="A14" s="11" t="s">
        <v>30</v>
      </c>
      <c r="B14" s="12" t="s">
        <v>31</v>
      </c>
      <c r="C14" s="13" t="s">
        <v>17</v>
      </c>
      <c r="D14" s="14">
        <v>1</v>
      </c>
      <c r="E14" s="15"/>
      <c r="F14" s="16">
        <v>254</v>
      </c>
      <c r="G14" s="120">
        <f t="shared" si="0"/>
        <v>254</v>
      </c>
      <c r="H14" s="59"/>
      <c r="I14" s="129" t="s">
        <v>17</v>
      </c>
      <c r="J14" s="14">
        <v>1</v>
      </c>
      <c r="K14" s="57"/>
      <c r="L14" s="58">
        <v>266.2</v>
      </c>
      <c r="M14" s="123">
        <f t="shared" si="1"/>
        <v>266.2</v>
      </c>
      <c r="N14" s="59"/>
      <c r="O14" s="130" t="s">
        <v>17</v>
      </c>
      <c r="P14" s="60">
        <v>1</v>
      </c>
      <c r="Q14" s="57"/>
      <c r="R14" s="58">
        <v>310</v>
      </c>
      <c r="S14" s="123">
        <f t="shared" si="2"/>
        <v>310</v>
      </c>
      <c r="T14" s="59"/>
    </row>
    <row r="15" spans="1:20" ht="11.25" customHeight="1" x14ac:dyDescent="0.2">
      <c r="A15" s="11" t="s">
        <v>32</v>
      </c>
      <c r="B15" s="12" t="s">
        <v>33</v>
      </c>
      <c r="C15" s="13" t="s">
        <v>17</v>
      </c>
      <c r="D15" s="14">
        <v>1</v>
      </c>
      <c r="E15" s="15"/>
      <c r="F15" s="16">
        <v>254</v>
      </c>
      <c r="G15" s="120">
        <f t="shared" si="0"/>
        <v>254</v>
      </c>
      <c r="H15" s="59"/>
      <c r="I15" s="129" t="s">
        <v>17</v>
      </c>
      <c r="J15" s="14">
        <v>1</v>
      </c>
      <c r="K15" s="57"/>
      <c r="L15" s="58">
        <v>266.2</v>
      </c>
      <c r="M15" s="123">
        <f t="shared" si="1"/>
        <v>266.2</v>
      </c>
      <c r="N15" s="59"/>
      <c r="O15" s="130" t="s">
        <v>17</v>
      </c>
      <c r="P15" s="60">
        <v>1</v>
      </c>
      <c r="Q15" s="57"/>
      <c r="R15" s="58">
        <v>450</v>
      </c>
      <c r="S15" s="123">
        <f t="shared" si="2"/>
        <v>450</v>
      </c>
      <c r="T15" s="59"/>
    </row>
    <row r="16" spans="1:20" ht="11.25" x14ac:dyDescent="0.2">
      <c r="A16" s="11" t="s">
        <v>34</v>
      </c>
      <c r="B16" s="12" t="s">
        <v>35</v>
      </c>
      <c r="C16" s="13" t="s">
        <v>17</v>
      </c>
      <c r="D16" s="14">
        <v>1</v>
      </c>
      <c r="E16" s="15"/>
      <c r="F16" s="16">
        <v>0</v>
      </c>
      <c r="G16" s="121">
        <f t="shared" si="0"/>
        <v>0</v>
      </c>
      <c r="H16" s="59"/>
      <c r="I16" s="129" t="s">
        <v>17</v>
      </c>
      <c r="J16" s="14">
        <v>1</v>
      </c>
      <c r="K16" s="57"/>
      <c r="L16" s="58">
        <v>266.2</v>
      </c>
      <c r="M16" s="123">
        <f t="shared" si="1"/>
        <v>266.2</v>
      </c>
      <c r="N16" s="59"/>
      <c r="O16" s="130" t="s">
        <v>17</v>
      </c>
      <c r="P16" s="60">
        <v>1</v>
      </c>
      <c r="Q16" s="57"/>
      <c r="R16" s="58">
        <v>0</v>
      </c>
      <c r="S16" s="121">
        <f t="shared" si="2"/>
        <v>0</v>
      </c>
      <c r="T16" s="59"/>
    </row>
    <row r="17" spans="1:20" ht="11.25" x14ac:dyDescent="0.2">
      <c r="A17" s="11" t="s">
        <v>36</v>
      </c>
      <c r="B17" s="12" t="s">
        <v>37</v>
      </c>
      <c r="C17" s="13" t="s">
        <v>17</v>
      </c>
      <c r="D17" s="14">
        <v>1</v>
      </c>
      <c r="E17" s="15"/>
      <c r="F17" s="16">
        <v>254</v>
      </c>
      <c r="G17" s="120">
        <f t="shared" si="0"/>
        <v>254</v>
      </c>
      <c r="H17" s="59"/>
      <c r="I17" s="129" t="s">
        <v>17</v>
      </c>
      <c r="J17" s="14">
        <v>1</v>
      </c>
      <c r="K17" s="57"/>
      <c r="L17" s="58">
        <v>266.2</v>
      </c>
      <c r="M17" s="123">
        <f t="shared" si="1"/>
        <v>266.2</v>
      </c>
      <c r="N17" s="59"/>
      <c r="O17" s="130" t="s">
        <v>17</v>
      </c>
      <c r="P17" s="60">
        <v>1</v>
      </c>
      <c r="Q17" s="57"/>
      <c r="R17" s="58">
        <v>850</v>
      </c>
      <c r="S17" s="123">
        <f t="shared" si="2"/>
        <v>850</v>
      </c>
      <c r="T17" s="59"/>
    </row>
    <row r="18" spans="1:20" ht="12.75" x14ac:dyDescent="0.2">
      <c r="A18" s="7" t="s">
        <v>38</v>
      </c>
      <c r="B18" s="10" t="s">
        <v>39</v>
      </c>
      <c r="C18" s="10"/>
      <c r="D18" s="10"/>
      <c r="E18" s="10"/>
      <c r="F18" s="10"/>
      <c r="G18" s="119"/>
      <c r="H18" s="111"/>
      <c r="I18" s="10"/>
      <c r="J18" s="10"/>
      <c r="K18" s="61"/>
      <c r="L18" s="61"/>
      <c r="M18" s="125"/>
      <c r="N18" s="111"/>
      <c r="O18" s="61"/>
      <c r="P18" s="61"/>
      <c r="Q18" s="61"/>
      <c r="R18" s="61"/>
      <c r="S18" s="125"/>
      <c r="T18" s="111"/>
    </row>
    <row r="19" spans="1:20" ht="11.25" x14ac:dyDescent="0.2">
      <c r="A19" s="11" t="s">
        <v>40</v>
      </c>
      <c r="B19" s="12" t="s">
        <v>39</v>
      </c>
      <c r="C19" s="13" t="s">
        <v>17</v>
      </c>
      <c r="D19" s="14">
        <v>1</v>
      </c>
      <c r="E19" s="15"/>
      <c r="F19" s="16">
        <v>1008</v>
      </c>
      <c r="G19" s="120">
        <f>IF(AND(D19= "",E19= ""), 0, ROUND(ROUND(F19, 2) * ROUND(IF(E19="",D19,E19),  0), 2))</f>
        <v>1008</v>
      </c>
      <c r="H19" s="59"/>
      <c r="I19" s="129" t="s">
        <v>17</v>
      </c>
      <c r="J19" s="14">
        <v>1</v>
      </c>
      <c r="K19" s="15"/>
      <c r="L19" s="58">
        <v>1278.2</v>
      </c>
      <c r="M19" s="123">
        <f>IF(AND(J19= "",K19= ""), 0, ROUND(ROUND(L19, 2) * ROUND(IF(K19="",J19,K19),  0), 2))</f>
        <v>1278.2</v>
      </c>
      <c r="N19" s="59"/>
      <c r="O19" s="130" t="s">
        <v>17</v>
      </c>
      <c r="P19" s="14">
        <v>1</v>
      </c>
      <c r="Q19" s="15"/>
      <c r="R19" s="58">
        <v>820</v>
      </c>
      <c r="S19" s="123">
        <f>IF(AND(P19= "",Q19= ""), 0, ROUND(ROUND(R19, 2) * ROUND(IF(Q19="",P19,Q19),  0), 2))</f>
        <v>820</v>
      </c>
      <c r="T19" s="59"/>
    </row>
    <row r="20" spans="1:20" ht="12.75" x14ac:dyDescent="0.2">
      <c r="A20" s="7" t="s">
        <v>41</v>
      </c>
      <c r="B20" s="10" t="s">
        <v>42</v>
      </c>
      <c r="C20" s="10"/>
      <c r="D20" s="10"/>
      <c r="E20" s="10"/>
      <c r="F20" s="10"/>
      <c r="G20" s="119"/>
      <c r="H20" s="111"/>
      <c r="I20" s="10"/>
      <c r="J20" s="10"/>
      <c r="K20" s="10"/>
      <c r="L20" s="61"/>
      <c r="M20" s="125"/>
      <c r="N20" s="111"/>
      <c r="O20" s="61"/>
      <c r="P20" s="10"/>
      <c r="Q20" s="10"/>
      <c r="R20" s="61"/>
      <c r="S20" s="125"/>
      <c r="T20" s="111"/>
    </row>
    <row r="21" spans="1:20" ht="11.25" x14ac:dyDescent="0.2">
      <c r="A21" s="11" t="s">
        <v>43</v>
      </c>
      <c r="B21" s="12" t="s">
        <v>42</v>
      </c>
      <c r="C21" s="13" t="s">
        <v>17</v>
      </c>
      <c r="D21" s="14">
        <v>1</v>
      </c>
      <c r="E21" s="15"/>
      <c r="F21" s="16">
        <v>1008</v>
      </c>
      <c r="G21" s="120">
        <f>IF(AND(D21= "",E21= ""), 0, ROUND(ROUND(F21, 2) * ROUND(IF(E21="",D21,E21),  0), 2))</f>
        <v>1008</v>
      </c>
      <c r="H21" s="59"/>
      <c r="I21" s="129" t="s">
        <v>17</v>
      </c>
      <c r="J21" s="14">
        <v>1</v>
      </c>
      <c r="K21" s="15"/>
      <c r="L21" s="58">
        <v>701.9</v>
      </c>
      <c r="M21" s="123">
        <f>IF(AND(J21= "",K21= ""), 0, ROUND(ROUND(L21, 2) * ROUND(IF(K21="",J21,K21),  0), 2))</f>
        <v>701.9</v>
      </c>
      <c r="N21" s="59"/>
      <c r="O21" s="130" t="s">
        <v>17</v>
      </c>
      <c r="P21" s="14">
        <v>1</v>
      </c>
      <c r="Q21" s="15"/>
      <c r="R21" s="58">
        <v>250</v>
      </c>
      <c r="S21" s="123">
        <f>IF(AND(P21= "",Q21= ""), 0, ROUND(ROUND(R21, 2) * ROUND(IF(Q21="",P21,Q21),  0), 2))</f>
        <v>250</v>
      </c>
      <c r="T21" s="59"/>
    </row>
    <row r="22" spans="1:20" ht="12.75" customHeight="1" x14ac:dyDescent="0.2">
      <c r="A22" s="7" t="s">
        <v>44</v>
      </c>
      <c r="B22" s="10" t="s">
        <v>45</v>
      </c>
      <c r="C22" s="10"/>
      <c r="D22" s="10"/>
      <c r="E22" s="10"/>
      <c r="F22" s="10"/>
      <c r="G22" s="119"/>
      <c r="H22" s="111"/>
      <c r="I22" s="10"/>
      <c r="J22" s="10"/>
      <c r="K22" s="10"/>
      <c r="L22" s="61"/>
      <c r="M22" s="125"/>
      <c r="N22" s="111"/>
      <c r="O22" s="61"/>
      <c r="P22" s="10"/>
      <c r="Q22" s="10"/>
      <c r="R22" s="61"/>
      <c r="S22" s="125"/>
      <c r="T22" s="111"/>
    </row>
    <row r="23" spans="1:20" ht="11.25" x14ac:dyDescent="0.2">
      <c r="A23" s="11" t="s">
        <v>46</v>
      </c>
      <c r="B23" s="12" t="s">
        <v>47</v>
      </c>
      <c r="C23" s="13" t="s">
        <v>17</v>
      </c>
      <c r="D23" s="14">
        <v>1</v>
      </c>
      <c r="E23" s="15"/>
      <c r="F23" s="16">
        <v>1516</v>
      </c>
      <c r="G23" s="120">
        <f>IF(AND(D23= "",E23= ""), 0, ROUND(ROUND(F23, 2) * ROUND(IF(E23="",D23,E23),  0), 2))</f>
        <v>1516</v>
      </c>
      <c r="H23" s="59"/>
      <c r="I23" s="129" t="s">
        <v>17</v>
      </c>
      <c r="J23" s="14">
        <v>1</v>
      </c>
      <c r="K23" s="15"/>
      <c r="L23" s="58">
        <v>2081.8000000000002</v>
      </c>
      <c r="M23" s="123">
        <f>IF(AND(J23= "",K23= ""), 0, ROUND(ROUND(L23, 2) * ROUND(IF(K23="",J23,K23),  0), 2))</f>
        <v>2081.8000000000002</v>
      </c>
      <c r="N23" s="59"/>
      <c r="O23" s="130" t="s">
        <v>17</v>
      </c>
      <c r="P23" s="14">
        <v>1</v>
      </c>
      <c r="Q23" s="15"/>
      <c r="R23" s="58">
        <v>320</v>
      </c>
      <c r="S23" s="123">
        <f>IF(AND(P23= "",Q23= ""), 0, ROUND(ROUND(R23, 2) * ROUND(IF(Q23="",P23,Q23),  0), 2))</f>
        <v>320</v>
      </c>
      <c r="T23" s="59"/>
    </row>
    <row r="24" spans="1:20" ht="11.25" x14ac:dyDescent="0.2">
      <c r="A24" s="11" t="s">
        <v>48</v>
      </c>
      <c r="B24" s="12" t="s">
        <v>49</v>
      </c>
      <c r="C24" s="13" t="s">
        <v>17</v>
      </c>
      <c r="D24" s="14">
        <v>1</v>
      </c>
      <c r="E24" s="15"/>
      <c r="F24" s="16">
        <v>979</v>
      </c>
      <c r="G24" s="120">
        <f>IF(AND(D24= "",E24= ""), 0, ROUND(ROUND(F24, 2) * ROUND(IF(E24="",D24,E24),  0), 2))</f>
        <v>979</v>
      </c>
      <c r="H24" s="59"/>
      <c r="I24" s="129" t="s">
        <v>17</v>
      </c>
      <c r="J24" s="14">
        <v>1</v>
      </c>
      <c r="K24" s="15"/>
      <c r="L24" s="58">
        <v>835</v>
      </c>
      <c r="M24" s="123">
        <f>IF(AND(J24= "",K24= ""), 0, ROUND(ROUND(L24, 2) * ROUND(IF(K24="",J24,K24),  0), 2))</f>
        <v>835</v>
      </c>
      <c r="N24" s="59"/>
      <c r="O24" s="130" t="s">
        <v>17</v>
      </c>
      <c r="P24" s="14">
        <v>1</v>
      </c>
      <c r="Q24" s="15"/>
      <c r="R24" s="58">
        <v>180</v>
      </c>
      <c r="S24" s="123">
        <f>IF(AND(P24= "",Q24= ""), 0, ROUND(ROUND(R24, 2) * ROUND(IF(Q24="",P24,Q24),  0), 2))</f>
        <v>180</v>
      </c>
      <c r="T24" s="59"/>
    </row>
    <row r="25" spans="1:20" s="81" customFormat="1" ht="10.5" x14ac:dyDescent="0.2">
      <c r="A25" s="80"/>
      <c r="B25" s="76" t="s">
        <v>81</v>
      </c>
      <c r="C25" s="76"/>
      <c r="D25" s="79"/>
      <c r="F25" s="77">
        <f>SUM(G7:G24)</f>
        <v>10837</v>
      </c>
      <c r="G25" s="122"/>
      <c r="H25" s="82"/>
      <c r="I25" s="76"/>
      <c r="J25" s="79"/>
      <c r="L25" s="77">
        <f>SUM(M7:M24)</f>
        <v>13284.45</v>
      </c>
      <c r="M25" s="126"/>
      <c r="N25" s="82"/>
      <c r="O25" s="78"/>
      <c r="P25" s="79"/>
      <c r="R25" s="77">
        <f>SUM(S7:S24)</f>
        <v>4795</v>
      </c>
      <c r="S25" s="126"/>
      <c r="T25" s="82"/>
    </row>
    <row r="26" spans="1:20" ht="15" customHeight="1" x14ac:dyDescent="0.2">
      <c r="A26" s="7" t="s">
        <v>50</v>
      </c>
      <c r="B26" s="9" t="s">
        <v>51</v>
      </c>
      <c r="C26" s="9"/>
      <c r="D26" s="9"/>
      <c r="E26" s="9"/>
      <c r="F26" s="9"/>
      <c r="G26" s="118"/>
      <c r="H26" s="112"/>
      <c r="I26" s="9"/>
      <c r="J26" s="9"/>
      <c r="K26" s="62"/>
      <c r="L26" s="62"/>
      <c r="M26" s="127"/>
      <c r="N26" s="112"/>
      <c r="O26" s="62"/>
      <c r="P26" s="62"/>
      <c r="Q26" s="62"/>
      <c r="R26" s="62"/>
      <c r="S26" s="127"/>
      <c r="T26" s="112"/>
    </row>
    <row r="27" spans="1:20" ht="12.75" x14ac:dyDescent="0.2">
      <c r="A27" s="7" t="s">
        <v>52</v>
      </c>
      <c r="B27" s="10" t="s">
        <v>53</v>
      </c>
      <c r="C27" s="10"/>
      <c r="D27" s="10"/>
      <c r="E27" s="10"/>
      <c r="F27" s="10"/>
      <c r="G27" s="119"/>
      <c r="H27" s="111"/>
      <c r="I27" s="10"/>
      <c r="J27" s="10"/>
      <c r="K27" s="61"/>
      <c r="L27" s="61"/>
      <c r="M27" s="125"/>
      <c r="N27" s="111"/>
      <c r="O27" s="61"/>
      <c r="P27" s="61"/>
      <c r="Q27" s="61"/>
      <c r="R27" s="61"/>
      <c r="S27" s="125"/>
      <c r="T27" s="111"/>
    </row>
    <row r="28" spans="1:20" ht="11.25" x14ac:dyDescent="0.2">
      <c r="A28" s="11" t="s">
        <v>54</v>
      </c>
      <c r="B28" s="12" t="s">
        <v>53</v>
      </c>
      <c r="C28" s="13" t="s">
        <v>17</v>
      </c>
      <c r="D28" s="14">
        <v>1</v>
      </c>
      <c r="E28" s="15">
        <v>1</v>
      </c>
      <c r="F28" s="16">
        <v>500</v>
      </c>
      <c r="G28" s="120">
        <f>IF(AND(D28= "",E28= ""), 0, ROUND(ROUND(F28, 2) * ROUND(IF(E28="",D28,E28),  0), 2))</f>
        <v>500</v>
      </c>
      <c r="H28" s="59"/>
      <c r="I28" s="129" t="s">
        <v>17</v>
      </c>
      <c r="J28" s="14">
        <v>1</v>
      </c>
      <c r="K28" s="57">
        <v>1</v>
      </c>
      <c r="L28" s="58">
        <v>793.83</v>
      </c>
      <c r="M28" s="123">
        <f>IF(AND(J28= "",K28= ""), 0, ROUND(ROUND(L28, 2) * ROUND(IF(K28="",J28,K28),  0), 2))</f>
        <v>793.83</v>
      </c>
      <c r="N28" s="59"/>
      <c r="O28" s="130" t="s">
        <v>17</v>
      </c>
      <c r="P28" s="60">
        <v>1</v>
      </c>
      <c r="Q28" s="57">
        <v>1</v>
      </c>
      <c r="R28" s="58">
        <v>220</v>
      </c>
      <c r="S28" s="123">
        <f>IF(AND(P28= "",Q28= ""), 0, ROUND(ROUND(R28, 2) * ROUND(IF(Q28="",P28,Q28),  0), 2))</f>
        <v>220</v>
      </c>
      <c r="T28" s="59"/>
    </row>
    <row r="29" spans="1:20" ht="12.75" x14ac:dyDescent="0.2">
      <c r="A29" s="7" t="s">
        <v>55</v>
      </c>
      <c r="B29" s="10" t="s">
        <v>56</v>
      </c>
      <c r="C29" s="10"/>
      <c r="D29" s="10"/>
      <c r="E29" s="10"/>
      <c r="F29" s="10"/>
      <c r="G29" s="119"/>
      <c r="H29" s="111"/>
      <c r="I29" s="10"/>
      <c r="J29" s="10"/>
      <c r="K29" s="61"/>
      <c r="L29" s="61"/>
      <c r="M29" s="125"/>
      <c r="N29" s="111"/>
      <c r="O29" s="61"/>
      <c r="P29" s="61"/>
      <c r="Q29" s="61"/>
      <c r="R29" s="61"/>
      <c r="S29" s="125"/>
      <c r="T29" s="111"/>
    </row>
    <row r="30" spans="1:20" ht="22.5" customHeight="1" x14ac:dyDescent="0.2">
      <c r="A30" s="11" t="s">
        <v>57</v>
      </c>
      <c r="B30" s="12" t="s">
        <v>58</v>
      </c>
      <c r="C30" s="13" t="s">
        <v>59</v>
      </c>
      <c r="D30" s="17">
        <v>0</v>
      </c>
      <c r="E30" s="15">
        <v>583</v>
      </c>
      <c r="F30" s="16">
        <v>1.1499999999999999</v>
      </c>
      <c r="G30" s="120">
        <f>IF(AND(D30= "",E30= ""), 0, ROUND(ROUND(F30, 2) * ROUND(IF(E30="",D30,E30),  3), 2))</f>
        <v>670.45</v>
      </c>
      <c r="H30" s="59"/>
      <c r="I30" s="129" t="s">
        <v>59</v>
      </c>
      <c r="J30" s="17">
        <v>0</v>
      </c>
      <c r="K30" s="57">
        <v>643</v>
      </c>
      <c r="L30" s="58">
        <v>2.99</v>
      </c>
      <c r="M30" s="123">
        <f>IF(AND(J30= "",K30= ""), 0, ROUND(ROUND(L30, 2) * ROUND(IF(K30="",J30,K30),  3), 2))</f>
        <v>1922.57</v>
      </c>
      <c r="N30" s="59"/>
      <c r="O30" s="130" t="s">
        <v>59</v>
      </c>
      <c r="P30" s="63">
        <v>0</v>
      </c>
      <c r="Q30" s="57">
        <v>425</v>
      </c>
      <c r="R30" s="58">
        <v>5</v>
      </c>
      <c r="S30" s="123">
        <f>IF(AND(P30= "",Q30= ""), 0, ROUND(ROUND(R30, 2) * ROUND(IF(Q30="",P30,Q30),  3), 2))</f>
        <v>2125</v>
      </c>
      <c r="T30" s="59"/>
    </row>
    <row r="31" spans="1:20" ht="11.25" x14ac:dyDescent="0.2">
      <c r="A31" s="11" t="s">
        <v>60</v>
      </c>
      <c r="B31" s="12" t="s">
        <v>61</v>
      </c>
      <c r="C31" s="13" t="s">
        <v>59</v>
      </c>
      <c r="D31" s="17">
        <v>0</v>
      </c>
      <c r="E31" s="15">
        <v>436</v>
      </c>
      <c r="F31" s="16">
        <v>7.05</v>
      </c>
      <c r="G31" s="120">
        <f>IF(AND(D31= "",E31= ""), 0, ROUND(ROUND(F31, 2) * ROUND(IF(E31="",D31,E31),  3), 2))</f>
        <v>3073.8</v>
      </c>
      <c r="H31" s="59"/>
      <c r="I31" s="129" t="s">
        <v>59</v>
      </c>
      <c r="J31" s="17">
        <v>0</v>
      </c>
      <c r="K31" s="57">
        <v>513</v>
      </c>
      <c r="L31" s="58">
        <v>9.7799999999999994</v>
      </c>
      <c r="M31" s="123">
        <f>IF(AND(J31= "",K31= ""), 0, ROUND(ROUND(L31, 2) * ROUND(IF(K31="",J31,K31),  3), 2))</f>
        <v>5017.1400000000003</v>
      </c>
      <c r="N31" s="59"/>
      <c r="O31" s="130" t="s">
        <v>59</v>
      </c>
      <c r="P31" s="63">
        <v>0</v>
      </c>
      <c r="Q31" s="57">
        <v>200</v>
      </c>
      <c r="R31" s="58">
        <v>15</v>
      </c>
      <c r="S31" s="123">
        <f>IF(AND(P31= "",Q31= ""), 0, ROUND(ROUND(R31, 2) * ROUND(IF(Q31="",P31,Q31),  3), 2))</f>
        <v>3000</v>
      </c>
      <c r="T31" s="59"/>
    </row>
    <row r="32" spans="1:20" ht="11.25" x14ac:dyDescent="0.2">
      <c r="A32" s="11" t="s">
        <v>62</v>
      </c>
      <c r="B32" s="12" t="s">
        <v>63</v>
      </c>
      <c r="C32" s="13" t="s">
        <v>59</v>
      </c>
      <c r="D32" s="17">
        <v>0</v>
      </c>
      <c r="E32" s="15">
        <v>147</v>
      </c>
      <c r="F32" s="16">
        <v>5.2</v>
      </c>
      <c r="G32" s="120">
        <f>IF(AND(D32= "",E32= ""), 0, ROUND(ROUND(F32, 2) * ROUND(IF(E32="",D32,E32),  3), 2))</f>
        <v>764.4</v>
      </c>
      <c r="H32" s="59"/>
      <c r="I32" s="129" t="s">
        <v>59</v>
      </c>
      <c r="J32" s="17">
        <v>0</v>
      </c>
      <c r="K32" s="57">
        <v>130</v>
      </c>
      <c r="L32" s="58">
        <v>4.82</v>
      </c>
      <c r="M32" s="123">
        <f>IF(AND(J32= "",K32= ""), 0, ROUND(ROUND(L32, 2) * ROUND(IF(K32="",J32,K32),  3), 2))</f>
        <v>626.6</v>
      </c>
      <c r="N32" s="59"/>
      <c r="O32" s="130" t="s">
        <v>59</v>
      </c>
      <c r="P32" s="63">
        <v>0</v>
      </c>
      <c r="Q32" s="57">
        <v>225</v>
      </c>
      <c r="R32" s="58">
        <v>1.5</v>
      </c>
      <c r="S32" s="123">
        <f>IF(AND(P32= "",Q32= ""), 0, ROUND(ROUND(R32, 2) * ROUND(IF(Q32="",P32,Q32),  3), 2))</f>
        <v>337.5</v>
      </c>
      <c r="T32" s="59"/>
    </row>
    <row r="33" spans="1:20" ht="22.5" customHeight="1" x14ac:dyDescent="0.2">
      <c r="A33" s="11" t="s">
        <v>64</v>
      </c>
      <c r="B33" s="12" t="s">
        <v>65</v>
      </c>
      <c r="C33" s="13" t="s">
        <v>59</v>
      </c>
      <c r="D33" s="17">
        <v>0</v>
      </c>
      <c r="E33" s="15">
        <v>147</v>
      </c>
      <c r="F33" s="16">
        <v>14.15</v>
      </c>
      <c r="G33" s="120">
        <f>IF(AND(D33= "",E33= ""), 0, ROUND(ROUND(F33, 2) * ROUND(IF(E33="",D33,E33),  3), 2))</f>
        <v>2080.0500000000002</v>
      </c>
      <c r="H33" s="59"/>
      <c r="I33" s="129" t="s">
        <v>59</v>
      </c>
      <c r="J33" s="17">
        <v>0</v>
      </c>
      <c r="K33" s="57">
        <v>130</v>
      </c>
      <c r="L33" s="58">
        <v>16.88</v>
      </c>
      <c r="M33" s="123">
        <f>IF(AND(J33= "",K33= ""), 0, ROUND(ROUND(L33, 2) * ROUND(IF(K33="",J33,K33),  3), 2))</f>
        <v>2194.4</v>
      </c>
      <c r="N33" s="59"/>
      <c r="O33" s="130" t="s">
        <v>59</v>
      </c>
      <c r="P33" s="63">
        <v>0</v>
      </c>
      <c r="Q33" s="57">
        <v>150</v>
      </c>
      <c r="R33" s="58">
        <v>4</v>
      </c>
      <c r="S33" s="123">
        <f>IF(AND(P33= "",Q33= ""), 0, ROUND(ROUND(R33, 2) * ROUND(IF(Q33="",P33,Q33),  3), 2))</f>
        <v>600</v>
      </c>
      <c r="T33" s="59"/>
    </row>
    <row r="34" spans="1:20" ht="12.75" x14ac:dyDescent="0.2">
      <c r="A34" s="7" t="s">
        <v>66</v>
      </c>
      <c r="B34" s="10" t="s">
        <v>67</v>
      </c>
      <c r="C34" s="10"/>
      <c r="D34" s="10"/>
      <c r="E34" s="10"/>
      <c r="F34" s="10"/>
      <c r="G34" s="119"/>
      <c r="H34" s="111"/>
      <c r="I34" s="10"/>
      <c r="J34" s="10"/>
      <c r="K34" s="61"/>
      <c r="L34" s="61"/>
      <c r="M34" s="125"/>
      <c r="N34" s="111"/>
      <c r="O34" s="61"/>
      <c r="P34" s="61"/>
      <c r="Q34" s="61"/>
      <c r="R34" s="61"/>
      <c r="S34" s="125"/>
      <c r="T34" s="111"/>
    </row>
    <row r="35" spans="1:20" ht="11.25" customHeight="1" x14ac:dyDescent="0.2">
      <c r="A35" s="11" t="s">
        <v>68</v>
      </c>
      <c r="B35" s="12" t="s">
        <v>69</v>
      </c>
      <c r="C35" s="13" t="s">
        <v>59</v>
      </c>
      <c r="D35" s="17">
        <v>0</v>
      </c>
      <c r="E35" s="15">
        <v>90</v>
      </c>
      <c r="F35" s="16">
        <v>5</v>
      </c>
      <c r="G35" s="120">
        <f>IF(AND(D35= "",E35= ""), 0, ROUND(ROUND(F35, 2) * ROUND(IF(E35="",D35,E35),  3), 2))</f>
        <v>450</v>
      </c>
      <c r="H35" s="59"/>
      <c r="I35" s="129" t="s">
        <v>59</v>
      </c>
      <c r="J35" s="17">
        <v>0</v>
      </c>
      <c r="K35" s="57">
        <v>431</v>
      </c>
      <c r="L35" s="58">
        <v>4.46</v>
      </c>
      <c r="M35" s="123">
        <f>IF(AND(J35= "",K35= ""), 0, ROUND(ROUND(L35, 2) * ROUND(IF(K35="",J35,K35),  3), 2))</f>
        <v>1922.26</v>
      </c>
      <c r="N35" s="59"/>
      <c r="O35" s="130" t="s">
        <v>59</v>
      </c>
      <c r="P35" s="63">
        <v>0</v>
      </c>
      <c r="Q35" s="57"/>
      <c r="R35" s="58">
        <v>0</v>
      </c>
      <c r="S35" s="121">
        <f t="shared" ref="S35:S40" si="3">IF(AND(P35= "",Q35= ""), 0, ROUND(ROUND(R35, 2) * ROUND(IF(Q35="",P35,Q35),  3), 2))</f>
        <v>0</v>
      </c>
      <c r="T35" s="59"/>
    </row>
    <row r="36" spans="1:20" ht="11.25" customHeight="1" x14ac:dyDescent="0.2">
      <c r="A36" s="11" t="s">
        <v>68</v>
      </c>
      <c r="B36" s="12" t="s">
        <v>70</v>
      </c>
      <c r="C36" s="13" t="s">
        <v>59</v>
      </c>
      <c r="D36" s="17">
        <v>0</v>
      </c>
      <c r="E36" s="15">
        <v>410</v>
      </c>
      <c r="F36" s="16">
        <v>5</v>
      </c>
      <c r="G36" s="120">
        <f>IF(AND(D36= "",E36= ""), 0, ROUND(ROUND(F36, 2) * ROUND(IF(E36="",D36,E36),  3), 2))</f>
        <v>2050</v>
      </c>
      <c r="H36" s="59"/>
      <c r="I36" s="129" t="s">
        <v>59</v>
      </c>
      <c r="J36" s="17">
        <v>0</v>
      </c>
      <c r="K36" s="57">
        <v>173</v>
      </c>
      <c r="L36" s="58">
        <v>5.55</v>
      </c>
      <c r="M36" s="123">
        <f>IF(AND(J36= "",K36= ""), 0, ROUND(ROUND(L36, 2) * ROUND(IF(K36="",J36,K36),  3), 2))</f>
        <v>960.15</v>
      </c>
      <c r="N36" s="59"/>
      <c r="O36" s="130" t="s">
        <v>59</v>
      </c>
      <c r="P36" s="63">
        <v>0</v>
      </c>
      <c r="Q36" s="57"/>
      <c r="R36" s="58">
        <v>0</v>
      </c>
      <c r="S36" s="121">
        <f t="shared" si="3"/>
        <v>0</v>
      </c>
      <c r="T36" s="59"/>
    </row>
    <row r="37" spans="1:20" s="24" customFormat="1" ht="11.25" customHeight="1" x14ac:dyDescent="0.2">
      <c r="A37" s="68"/>
      <c r="B37" s="69" t="s">
        <v>80</v>
      </c>
      <c r="C37" s="13"/>
      <c r="D37" s="17"/>
      <c r="E37" s="15"/>
      <c r="F37" s="16"/>
      <c r="G37" s="120"/>
      <c r="H37" s="59"/>
      <c r="I37" s="129"/>
      <c r="J37" s="17"/>
      <c r="K37" s="57"/>
      <c r="L37" s="58"/>
      <c r="M37" s="123"/>
      <c r="N37" s="59"/>
      <c r="O37" s="131" t="s">
        <v>59</v>
      </c>
      <c r="P37" s="70"/>
      <c r="Q37" s="71">
        <v>745</v>
      </c>
      <c r="R37" s="72">
        <v>5.3</v>
      </c>
      <c r="S37" s="128">
        <f t="shared" si="3"/>
        <v>3948.5</v>
      </c>
      <c r="T37" s="59"/>
    </row>
    <row r="38" spans="1:20" ht="11.25" x14ac:dyDescent="0.2">
      <c r="A38" s="11" t="s">
        <v>71</v>
      </c>
      <c r="B38" s="12" t="s">
        <v>72</v>
      </c>
      <c r="C38" s="13" t="s">
        <v>59</v>
      </c>
      <c r="D38" s="17">
        <v>0</v>
      </c>
      <c r="E38" s="15">
        <v>80</v>
      </c>
      <c r="F38" s="16">
        <v>17.100000000000001</v>
      </c>
      <c r="G38" s="120">
        <f>IF(AND(D38= "",E38= ""), 0, ROUND(ROUND(F38, 2) * ROUND(IF(E38="",D38,E38),  3), 2))</f>
        <v>1368</v>
      </c>
      <c r="H38" s="59"/>
      <c r="I38" s="129" t="s">
        <v>59</v>
      </c>
      <c r="J38" s="17">
        <v>0</v>
      </c>
      <c r="K38" s="57">
        <v>8</v>
      </c>
      <c r="L38" s="58">
        <v>42.09</v>
      </c>
      <c r="M38" s="123">
        <f>IF(AND(J38= "",K38= ""), 0, ROUND(ROUND(L38, 2) * ROUND(IF(K38="",J38,K38),  3), 2))</f>
        <v>336.72</v>
      </c>
      <c r="N38" s="59"/>
      <c r="O38" s="130" t="s">
        <v>59</v>
      </c>
      <c r="P38" s="63">
        <v>0</v>
      </c>
      <c r="Q38" s="57">
        <v>0</v>
      </c>
      <c r="R38" s="58">
        <v>0</v>
      </c>
      <c r="S38" s="123">
        <f t="shared" si="3"/>
        <v>0</v>
      </c>
      <c r="T38" s="59"/>
    </row>
    <row r="39" spans="1:20" ht="11.25" x14ac:dyDescent="0.2">
      <c r="A39" s="11" t="s">
        <v>73</v>
      </c>
      <c r="B39" s="12" t="s">
        <v>74</v>
      </c>
      <c r="C39" s="13" t="s">
        <v>59</v>
      </c>
      <c r="D39" s="17">
        <v>0</v>
      </c>
      <c r="E39" s="15">
        <v>120</v>
      </c>
      <c r="F39" s="16">
        <v>5</v>
      </c>
      <c r="G39" s="120">
        <f>IF(AND(D39= "",E39= ""), 0, ROUND(ROUND(F39, 2) * ROUND(IF(E39="",D39,E39),  3), 2))</f>
        <v>600</v>
      </c>
      <c r="H39" s="59"/>
      <c r="I39" s="129" t="s">
        <v>59</v>
      </c>
      <c r="J39" s="17">
        <v>0</v>
      </c>
      <c r="K39" s="57">
        <v>82</v>
      </c>
      <c r="L39" s="58">
        <v>17.850000000000001</v>
      </c>
      <c r="M39" s="123">
        <f>IF(AND(J39= "",K39= ""), 0, ROUND(ROUND(L39, 2) * ROUND(IF(K39="",J39,K39),  3), 2))</f>
        <v>1463.7</v>
      </c>
      <c r="N39" s="59"/>
      <c r="O39" s="130" t="s">
        <v>59</v>
      </c>
      <c r="P39" s="63">
        <v>0</v>
      </c>
      <c r="Q39" s="57">
        <v>150</v>
      </c>
      <c r="R39" s="58">
        <v>5.3</v>
      </c>
      <c r="S39" s="123">
        <f t="shared" si="3"/>
        <v>795</v>
      </c>
      <c r="T39" s="59"/>
    </row>
    <row r="40" spans="1:20" ht="11.25" x14ac:dyDescent="0.2">
      <c r="A40" s="11" t="s">
        <v>75</v>
      </c>
      <c r="B40" s="12" t="s">
        <v>76</v>
      </c>
      <c r="C40" s="13" t="s">
        <v>59</v>
      </c>
      <c r="D40" s="17">
        <v>0</v>
      </c>
      <c r="E40" s="15">
        <v>620</v>
      </c>
      <c r="F40" s="16">
        <v>17.25</v>
      </c>
      <c r="G40" s="120">
        <f>IF(AND(D40= "",E40= ""), 0, ROUND(ROUND(F40, 2) * ROUND(IF(E40="",D40,E40),  3), 2))</f>
        <v>10695</v>
      </c>
      <c r="H40" s="59"/>
      <c r="I40" s="129" t="s">
        <v>59</v>
      </c>
      <c r="J40" s="17">
        <v>0</v>
      </c>
      <c r="K40" s="57">
        <v>678</v>
      </c>
      <c r="L40" s="58">
        <v>11.1</v>
      </c>
      <c r="M40" s="123">
        <f>IF(AND(J40= "",K40= ""), 0, ROUND(ROUND(L40, 2) * ROUND(IF(K40="",J40,K40),  3), 2))</f>
        <v>7525.8</v>
      </c>
      <c r="N40" s="59"/>
      <c r="O40" s="130" t="s">
        <v>59</v>
      </c>
      <c r="P40" s="63">
        <v>0</v>
      </c>
      <c r="Q40" s="57">
        <v>905</v>
      </c>
      <c r="R40" s="58">
        <v>15</v>
      </c>
      <c r="S40" s="123">
        <f t="shared" si="3"/>
        <v>13575</v>
      </c>
      <c r="T40" s="59"/>
    </row>
    <row r="41" spans="1:20" ht="15" customHeight="1" x14ac:dyDescent="0.2">
      <c r="A41" s="18"/>
      <c r="B41" s="19"/>
      <c r="G41" s="124"/>
      <c r="H41" s="132"/>
      <c r="K41" s="31"/>
      <c r="L41" s="31"/>
      <c r="M41" s="105"/>
      <c r="N41" s="132"/>
      <c r="O41" s="31"/>
      <c r="P41" s="31"/>
      <c r="Q41" s="31"/>
      <c r="R41" s="31"/>
      <c r="S41" s="105"/>
      <c r="T41" s="64"/>
    </row>
    <row r="42" spans="1:20" ht="12.75" x14ac:dyDescent="0.2">
      <c r="A42" s="18"/>
      <c r="B42" s="21" t="s">
        <v>10</v>
      </c>
      <c r="C42" s="172"/>
      <c r="D42" s="172"/>
      <c r="E42" s="172"/>
      <c r="F42" s="172"/>
      <c r="G42" s="172"/>
      <c r="H42" s="133"/>
      <c r="I42" s="172"/>
      <c r="J42" s="172"/>
      <c r="K42" s="172"/>
      <c r="L42" s="172"/>
      <c r="M42" s="172"/>
      <c r="N42" s="133"/>
      <c r="O42" s="172"/>
      <c r="P42" s="172"/>
      <c r="Q42" s="172"/>
      <c r="R42" s="172"/>
      <c r="S42" s="172"/>
      <c r="T42" s="115"/>
    </row>
    <row r="43" spans="1:20" ht="15" customHeight="1" x14ac:dyDescent="0.2">
      <c r="A43" s="18"/>
      <c r="B43" s="19"/>
      <c r="C43" s="173"/>
      <c r="D43" s="173"/>
      <c r="E43" s="173"/>
      <c r="F43" s="173"/>
      <c r="G43" s="173"/>
      <c r="H43" s="64"/>
      <c r="I43" s="173"/>
      <c r="J43" s="173"/>
      <c r="K43" s="173"/>
      <c r="L43" s="173"/>
      <c r="M43" s="173"/>
      <c r="N43" s="64"/>
      <c r="O43" s="173"/>
      <c r="P43" s="173"/>
      <c r="Q43" s="173"/>
      <c r="R43" s="173"/>
      <c r="S43" s="173"/>
      <c r="T43" s="20"/>
    </row>
    <row r="44" spans="1:20" ht="15" customHeight="1" x14ac:dyDescent="0.2">
      <c r="A44" s="18"/>
      <c r="B44" s="10" t="s">
        <v>77</v>
      </c>
      <c r="C44" s="36"/>
      <c r="D44" s="37"/>
      <c r="E44" s="37"/>
      <c r="F44" s="65"/>
      <c r="G44" s="38">
        <f>SUM(G3:G41)</f>
        <v>33088.699999999997</v>
      </c>
      <c r="H44" s="32"/>
      <c r="I44" s="43"/>
      <c r="J44" s="44"/>
      <c r="K44" s="44"/>
      <c r="L44" s="44"/>
      <c r="M44" s="45">
        <f>SUM(M3:M41)</f>
        <v>36047.620000000003</v>
      </c>
      <c r="N44" s="99"/>
      <c r="O44" s="50"/>
      <c r="P44" s="51"/>
      <c r="Q44" s="51"/>
      <c r="R44" s="73"/>
      <c r="S44" s="52">
        <f>SUM(S3:S41)</f>
        <v>29396</v>
      </c>
      <c r="T44" s="99"/>
    </row>
    <row r="45" spans="1:20" ht="12.75" x14ac:dyDescent="0.2">
      <c r="A45" s="18"/>
      <c r="B45" s="10" t="s">
        <v>78</v>
      </c>
      <c r="C45" s="39"/>
      <c r="D45" s="29"/>
      <c r="E45" s="29"/>
      <c r="F45" s="66"/>
      <c r="G45" s="40">
        <f>G44*0.2</f>
        <v>6617.74</v>
      </c>
      <c r="H45" s="32"/>
      <c r="I45" s="46"/>
      <c r="J45" s="27"/>
      <c r="K45" s="27"/>
      <c r="L45" s="34"/>
      <c r="M45" s="47">
        <f>M44*0.2</f>
        <v>7209.5240000000013</v>
      </c>
      <c r="N45" s="32"/>
      <c r="O45" s="53"/>
      <c r="P45" s="25"/>
      <c r="Q45" s="25"/>
      <c r="R45" s="74"/>
      <c r="S45" s="54">
        <f>S44*0.2</f>
        <v>5879.2000000000007</v>
      </c>
      <c r="T45" s="32"/>
    </row>
    <row r="46" spans="1:20" ht="15" customHeight="1" x14ac:dyDescent="0.2">
      <c r="A46" s="18"/>
      <c r="B46" s="22" t="s">
        <v>79</v>
      </c>
      <c r="C46" s="41"/>
      <c r="D46" s="30"/>
      <c r="E46" s="30"/>
      <c r="F46" s="67"/>
      <c r="G46" s="42">
        <f>SUM(G44:G45)</f>
        <v>39706.439999999995</v>
      </c>
      <c r="H46" s="32"/>
      <c r="I46" s="48"/>
      <c r="J46" s="28"/>
      <c r="K46" s="28"/>
      <c r="L46" s="28"/>
      <c r="M46" s="49">
        <f>SUM(M44:M45)</f>
        <v>43257.144</v>
      </c>
      <c r="N46" s="32"/>
      <c r="O46" s="55"/>
      <c r="P46" s="26"/>
      <c r="Q46" s="26"/>
      <c r="R46" s="75"/>
      <c r="S46" s="56">
        <f>SUM(S44:S45)</f>
        <v>35275.199999999997</v>
      </c>
      <c r="T46" s="32"/>
    </row>
    <row r="47" spans="1:20" s="19" customFormat="1" ht="15" customHeight="1" x14ac:dyDescent="0.2">
      <c r="B47" s="10"/>
      <c r="C47" s="31"/>
      <c r="D47" s="32"/>
      <c r="E47" s="32"/>
      <c r="F47" s="32"/>
      <c r="G47" s="94">
        <f>RANK(G46,$G$46:$S$46,1)</f>
        <v>2</v>
      </c>
      <c r="H47" s="93"/>
      <c r="I47" s="93"/>
      <c r="J47" s="93"/>
      <c r="K47" s="93"/>
      <c r="L47" s="93"/>
      <c r="M47" s="95">
        <f t="shared" ref="M47:S47" si="4">RANK(M46,$G$46:$S$46,1)</f>
        <v>3</v>
      </c>
      <c r="N47" s="93"/>
      <c r="O47" s="93"/>
      <c r="P47" s="93"/>
      <c r="Q47" s="93"/>
      <c r="R47" s="93"/>
      <c r="S47" s="96">
        <f t="shared" si="4"/>
        <v>1</v>
      </c>
      <c r="T47" s="93"/>
    </row>
    <row r="48" spans="1:20" ht="15" customHeight="1" x14ac:dyDescent="0.2">
      <c r="H48" s="31"/>
      <c r="N48" s="31"/>
    </row>
    <row r="49" spans="1:20" s="83" customFormat="1" ht="15" customHeight="1" x14ac:dyDescent="0.2">
      <c r="C49" s="171" t="s">
        <v>82</v>
      </c>
      <c r="D49" s="171"/>
      <c r="E49" s="171"/>
      <c r="F49" s="89" t="s">
        <v>89</v>
      </c>
      <c r="G49" s="90">
        <v>90000</v>
      </c>
      <c r="H49" s="101"/>
      <c r="I49" s="136" t="s">
        <v>82</v>
      </c>
      <c r="J49" s="136"/>
      <c r="K49" s="136"/>
      <c r="L49" s="89" t="s">
        <v>89</v>
      </c>
      <c r="M49" s="90">
        <v>90000</v>
      </c>
      <c r="N49" s="101"/>
      <c r="O49" s="137" t="s">
        <v>82</v>
      </c>
      <c r="P49" s="137"/>
      <c r="Q49" s="137"/>
      <c r="R49" s="89" t="s">
        <v>89</v>
      </c>
      <c r="S49" s="90">
        <v>90000</v>
      </c>
      <c r="T49" s="106"/>
    </row>
    <row r="50" spans="1:20" s="83" customFormat="1" ht="15" customHeight="1" x14ac:dyDescent="0.2">
      <c r="B50" s="84"/>
      <c r="C50" s="171" t="s">
        <v>83</v>
      </c>
      <c r="D50" s="171"/>
      <c r="E50" s="171"/>
      <c r="F50" s="88" t="s">
        <v>89</v>
      </c>
      <c r="G50" s="87">
        <f>G44-G49</f>
        <v>-56911.3</v>
      </c>
      <c r="H50" s="102"/>
      <c r="I50" s="136" t="s">
        <v>83</v>
      </c>
      <c r="J50" s="136"/>
      <c r="K50" s="136"/>
      <c r="L50" s="88" t="s">
        <v>89</v>
      </c>
      <c r="M50" s="87">
        <f>M44-M49</f>
        <v>-53952.38</v>
      </c>
      <c r="N50" s="102"/>
      <c r="O50" s="137" t="s">
        <v>83</v>
      </c>
      <c r="P50" s="137"/>
      <c r="Q50" s="137"/>
      <c r="R50" s="88" t="s">
        <v>89</v>
      </c>
      <c r="S50" s="87">
        <f>S44-S49</f>
        <v>-60604</v>
      </c>
      <c r="T50" s="98"/>
    </row>
    <row r="51" spans="1:20" s="83" customFormat="1" ht="15" customHeight="1" x14ac:dyDescent="0.2">
      <c r="B51" s="84"/>
      <c r="C51" s="171"/>
      <c r="D51" s="171"/>
      <c r="E51" s="171"/>
      <c r="F51" s="88" t="s">
        <v>90</v>
      </c>
      <c r="G51" s="91">
        <f>G50/G49</f>
        <v>-0.63234777777777784</v>
      </c>
      <c r="H51" s="103"/>
      <c r="I51" s="136"/>
      <c r="J51" s="136"/>
      <c r="K51" s="136"/>
      <c r="L51" s="88" t="s">
        <v>90</v>
      </c>
      <c r="M51" s="91">
        <f>M50/M49</f>
        <v>-0.59947088888888889</v>
      </c>
      <c r="N51" s="103"/>
      <c r="O51" s="137"/>
      <c r="P51" s="137"/>
      <c r="Q51" s="137"/>
      <c r="R51" s="88" t="s">
        <v>90</v>
      </c>
      <c r="S51" s="91">
        <f>S50/S49</f>
        <v>-0.67337777777777774</v>
      </c>
      <c r="T51" s="107"/>
    </row>
    <row r="52" spans="1:20" s="83" customFormat="1" ht="15" customHeight="1" x14ac:dyDescent="0.2">
      <c r="A52" s="1"/>
      <c r="C52" s="170" t="s">
        <v>86</v>
      </c>
      <c r="D52" s="170"/>
      <c r="E52" s="170"/>
      <c r="F52" s="145"/>
      <c r="G52" s="85" t="s">
        <v>85</v>
      </c>
      <c r="H52" s="104"/>
      <c r="I52" s="160" t="s">
        <v>86</v>
      </c>
      <c r="J52" s="160"/>
      <c r="K52" s="160"/>
      <c r="L52" s="160"/>
      <c r="M52" s="85" t="s">
        <v>85</v>
      </c>
      <c r="N52" s="104"/>
      <c r="O52" s="153" t="s">
        <v>86</v>
      </c>
      <c r="P52" s="153"/>
      <c r="Q52" s="153"/>
      <c r="R52" s="153"/>
      <c r="S52" s="85" t="s">
        <v>87</v>
      </c>
      <c r="T52" s="108"/>
    </row>
    <row r="53" spans="1:20" s="83" customFormat="1" ht="15" customHeight="1" x14ac:dyDescent="0.2">
      <c r="A53" s="1"/>
      <c r="B53" s="86"/>
      <c r="C53" s="145" t="s">
        <v>84</v>
      </c>
      <c r="D53" s="145"/>
      <c r="E53" s="145"/>
      <c r="F53" s="145"/>
      <c r="G53" s="85" t="s">
        <v>87</v>
      </c>
      <c r="H53" s="104"/>
      <c r="I53" s="160" t="s">
        <v>84</v>
      </c>
      <c r="J53" s="160"/>
      <c r="K53" s="160"/>
      <c r="L53" s="160"/>
      <c r="M53" s="85" t="s">
        <v>87</v>
      </c>
      <c r="N53" s="104"/>
      <c r="O53" s="153" t="s">
        <v>84</v>
      </c>
      <c r="P53" s="153"/>
      <c r="Q53" s="153"/>
      <c r="R53" s="153"/>
      <c r="S53" s="85" t="s">
        <v>85</v>
      </c>
      <c r="T53" s="108"/>
    </row>
    <row r="54" spans="1:20" s="83" customFormat="1" ht="15" customHeight="1" x14ac:dyDescent="0.2">
      <c r="A54" s="1"/>
      <c r="C54" s="154" t="str">
        <f>IF(G52="OUI",C52,IF(G53="OUI",C53,"DPGF / DEVIS ?"))</f>
        <v>DPGF</v>
      </c>
      <c r="D54" s="155"/>
      <c r="E54" s="155"/>
      <c r="F54" s="156"/>
      <c r="G54" s="146">
        <v>153900</v>
      </c>
      <c r="H54" s="100"/>
      <c r="I54" s="147" t="str">
        <f>IF(M52="OUI",I52,IF(M53="OUI",I53,""))</f>
        <v>DPGF</v>
      </c>
      <c r="J54" s="148"/>
      <c r="K54" s="148"/>
      <c r="L54" s="149"/>
      <c r="M54" s="146">
        <v>185543.67999999999</v>
      </c>
      <c r="N54" s="100"/>
      <c r="O54" s="138" t="str">
        <f>IF(S52="OUI",O52,IF(S53="OUI",O53,""))</f>
        <v>DEVIS</v>
      </c>
      <c r="P54" s="139"/>
      <c r="Q54" s="139"/>
      <c r="R54" s="140"/>
      <c r="S54" s="146">
        <v>160500</v>
      </c>
      <c r="T54" s="98"/>
    </row>
    <row r="55" spans="1:20" s="83" customFormat="1" ht="15" customHeight="1" x14ac:dyDescent="0.2">
      <c r="A55" s="1"/>
      <c r="C55" s="157"/>
      <c r="D55" s="158"/>
      <c r="E55" s="158"/>
      <c r="F55" s="159"/>
      <c r="G55" s="144"/>
      <c r="H55" s="100"/>
      <c r="I55" s="150"/>
      <c r="J55" s="151"/>
      <c r="K55" s="151"/>
      <c r="L55" s="152"/>
      <c r="M55" s="144"/>
      <c r="N55" s="100"/>
      <c r="O55" s="141"/>
      <c r="P55" s="142"/>
      <c r="Q55" s="142"/>
      <c r="R55" s="143"/>
      <c r="S55" s="144"/>
      <c r="T55" s="98"/>
    </row>
    <row r="56" spans="1:20" s="83" customFormat="1" ht="15" customHeight="1" x14ac:dyDescent="0.2">
      <c r="A56" s="1"/>
      <c r="B56" s="1"/>
      <c r="C56" s="154" t="s">
        <v>88</v>
      </c>
      <c r="D56" s="155"/>
      <c r="E56" s="155"/>
      <c r="F56" s="156"/>
      <c r="G56" s="144">
        <f>G44-G54</f>
        <v>-120811.3</v>
      </c>
      <c r="H56" s="100"/>
      <c r="I56" s="147" t="s">
        <v>88</v>
      </c>
      <c r="J56" s="148"/>
      <c r="K56" s="148"/>
      <c r="L56" s="149"/>
      <c r="M56" s="144">
        <f>M44-M54</f>
        <v>-149496.06</v>
      </c>
      <c r="N56" s="100"/>
      <c r="O56" s="138" t="s">
        <v>88</v>
      </c>
      <c r="P56" s="139"/>
      <c r="Q56" s="139"/>
      <c r="R56" s="140"/>
      <c r="S56" s="144">
        <f>S44-S54</f>
        <v>-131104</v>
      </c>
      <c r="T56" s="98"/>
    </row>
    <row r="57" spans="1:20" s="83" customFormat="1" ht="15" customHeight="1" x14ac:dyDescent="0.2">
      <c r="A57" s="1"/>
      <c r="B57" s="1"/>
      <c r="C57" s="157"/>
      <c r="D57" s="158"/>
      <c r="E57" s="158"/>
      <c r="F57" s="159"/>
      <c r="G57" s="144"/>
      <c r="H57" s="100"/>
      <c r="I57" s="150"/>
      <c r="J57" s="151"/>
      <c r="K57" s="151"/>
      <c r="L57" s="152"/>
      <c r="M57" s="144"/>
      <c r="N57" s="100"/>
      <c r="O57" s="141"/>
      <c r="P57" s="142"/>
      <c r="Q57" s="142"/>
      <c r="R57" s="143"/>
      <c r="S57" s="144"/>
      <c r="T57" s="98"/>
    </row>
  </sheetData>
  <mergeCells count="33">
    <mergeCell ref="C1:H1"/>
    <mergeCell ref="I1:N1"/>
    <mergeCell ref="O1:T1"/>
    <mergeCell ref="C52:F52"/>
    <mergeCell ref="C49:E49"/>
    <mergeCell ref="C50:E51"/>
    <mergeCell ref="O42:S42"/>
    <mergeCell ref="O43:S43"/>
    <mergeCell ref="C42:G42"/>
    <mergeCell ref="C43:G43"/>
    <mergeCell ref="I42:M42"/>
    <mergeCell ref="I43:M43"/>
    <mergeCell ref="C53:F53"/>
    <mergeCell ref="M54:M55"/>
    <mergeCell ref="I56:L57"/>
    <mergeCell ref="M56:M57"/>
    <mergeCell ref="O53:R53"/>
    <mergeCell ref="O54:R55"/>
    <mergeCell ref="G54:G55"/>
    <mergeCell ref="C56:F57"/>
    <mergeCell ref="G56:G57"/>
    <mergeCell ref="I53:L53"/>
    <mergeCell ref="I54:L55"/>
    <mergeCell ref="C54:F55"/>
    <mergeCell ref="I49:K49"/>
    <mergeCell ref="I50:K51"/>
    <mergeCell ref="O49:Q49"/>
    <mergeCell ref="O56:R57"/>
    <mergeCell ref="S56:S57"/>
    <mergeCell ref="O50:Q51"/>
    <mergeCell ref="S54:S55"/>
    <mergeCell ref="O52:R52"/>
    <mergeCell ref="I52:L52"/>
  </mergeCells>
  <phoneticPr fontId="0" type="noConversion"/>
  <conditionalFormatting sqref="F2:F36 F48 L48 L58:L64614 F58:F64614 F38:F41">
    <cfRule type="cellIs" dxfId="863" priority="497" stopIfTrue="1" operator="equal">
      <formula>"Non totalisé"</formula>
    </cfRule>
    <cfRule type="cellIs" dxfId="862" priority="498" stopIfTrue="1" operator="equal">
      <formula>"Variante"</formula>
    </cfRule>
    <cfRule type="cellIs" dxfId="861" priority="499" stopIfTrue="1" operator="equal">
      <formula>"Option"</formula>
    </cfRule>
  </conditionalFormatting>
  <conditionalFormatting sqref="E2:E36 E48 K48 Q48 Q58:Q64614 K58:K64614 E58:E64614 E38:E41 K41 Q41">
    <cfRule type="cellIs" dxfId="860" priority="500" stopIfTrue="1" operator="equal">
      <formula>"A calculer"</formula>
    </cfRule>
  </conditionalFormatting>
  <conditionalFormatting sqref="L2:L24 L38:L41 L26:L36">
    <cfRule type="cellIs" dxfId="859" priority="493" stopIfTrue="1" operator="equal">
      <formula>"Non totalisé"</formula>
    </cfRule>
    <cfRule type="cellIs" dxfId="858" priority="494" stopIfTrue="1" operator="equal">
      <formula>"Variante"</formula>
    </cfRule>
    <cfRule type="cellIs" dxfId="857" priority="495" stopIfTrue="1" operator="equal">
      <formula>"Option"</formula>
    </cfRule>
  </conditionalFormatting>
  <conditionalFormatting sqref="K2:K6 K38:K40 K9:K18 K26:K36">
    <cfRule type="cellIs" dxfId="856" priority="496" stopIfTrue="1" operator="equal">
      <formula>"A calculer"</formula>
    </cfRule>
  </conditionalFormatting>
  <conditionalFormatting sqref="R2:R24 R48 R38:R41 R26:R36 R58:R64614">
    <cfRule type="cellIs" dxfId="855" priority="489" stopIfTrue="1" operator="equal">
      <formula>"Non totalisé"</formula>
    </cfRule>
    <cfRule type="cellIs" dxfId="854" priority="490" stopIfTrue="1" operator="equal">
      <formula>"Variante"</formula>
    </cfRule>
    <cfRule type="cellIs" dxfId="853" priority="491" stopIfTrue="1" operator="equal">
      <formula>"Option"</formula>
    </cfRule>
  </conditionalFormatting>
  <conditionalFormatting sqref="Q2:Q6 Q38:Q40 Q9:Q18 Q26:Q36">
    <cfRule type="cellIs" dxfId="852" priority="492" stopIfTrue="1" operator="equal">
      <formula>"A calculer"</formula>
    </cfRule>
  </conditionalFormatting>
  <conditionalFormatting sqref="F37">
    <cfRule type="cellIs" dxfId="851" priority="485" stopIfTrue="1" operator="equal">
      <formula>"Non totalisé"</formula>
    </cfRule>
    <cfRule type="cellIs" dxfId="850" priority="486" stopIfTrue="1" operator="equal">
      <formula>"Variante"</formula>
    </cfRule>
    <cfRule type="cellIs" dxfId="849" priority="487" stopIfTrue="1" operator="equal">
      <formula>"Option"</formula>
    </cfRule>
  </conditionalFormatting>
  <conditionalFormatting sqref="E37">
    <cfRule type="cellIs" dxfId="848" priority="488" stopIfTrue="1" operator="equal">
      <formula>"A calculer"</formula>
    </cfRule>
  </conditionalFormatting>
  <conditionalFormatting sqref="L37">
    <cfRule type="cellIs" dxfId="847" priority="481" stopIfTrue="1" operator="equal">
      <formula>"Non totalisé"</formula>
    </cfRule>
    <cfRule type="cellIs" dxfId="846" priority="482" stopIfTrue="1" operator="equal">
      <formula>"Variante"</formula>
    </cfRule>
    <cfRule type="cellIs" dxfId="845" priority="483" stopIfTrue="1" operator="equal">
      <formula>"Option"</formula>
    </cfRule>
  </conditionalFormatting>
  <conditionalFormatting sqref="K37">
    <cfRule type="cellIs" dxfId="844" priority="484" stopIfTrue="1" operator="equal">
      <formula>"A calculer"</formula>
    </cfRule>
  </conditionalFormatting>
  <conditionalFormatting sqref="R37">
    <cfRule type="cellIs" dxfId="843" priority="477" stopIfTrue="1" operator="equal">
      <formula>"Non totalisé"</formula>
    </cfRule>
    <cfRule type="cellIs" dxfId="842" priority="478" stopIfTrue="1" operator="equal">
      <formula>"Variante"</formula>
    </cfRule>
    <cfRule type="cellIs" dxfId="841" priority="479" stopIfTrue="1" operator="equal">
      <formula>"Option"</formula>
    </cfRule>
  </conditionalFormatting>
  <conditionalFormatting sqref="Q37">
    <cfRule type="cellIs" dxfId="840" priority="480" stopIfTrue="1" operator="equal">
      <formula>"A calculer"</formula>
    </cfRule>
  </conditionalFormatting>
  <conditionalFormatting sqref="K7:K8">
    <cfRule type="cellIs" dxfId="839" priority="112" stopIfTrue="1" operator="equal">
      <formula>"A calculer"</formula>
    </cfRule>
  </conditionalFormatting>
  <conditionalFormatting sqref="Q7:Q8">
    <cfRule type="cellIs" dxfId="838" priority="111" stopIfTrue="1" operator="equal">
      <formula>"A calculer"</formula>
    </cfRule>
  </conditionalFormatting>
  <conditionalFormatting sqref="K19:K25">
    <cfRule type="cellIs" dxfId="837" priority="110" stopIfTrue="1" operator="equal">
      <formula>"A calculer"</formula>
    </cfRule>
  </conditionalFormatting>
  <conditionalFormatting sqref="Q19:Q25">
    <cfRule type="cellIs" dxfId="836" priority="109" stopIfTrue="1" operator="equal">
      <formula>"A calculer"</formula>
    </cfRule>
  </conditionalFormatting>
  <conditionalFormatting sqref="L25">
    <cfRule type="cellIs" dxfId="835" priority="67" stopIfTrue="1" operator="equal">
      <formula>"Non totalisé"</formula>
    </cfRule>
    <cfRule type="cellIs" dxfId="834" priority="68" stopIfTrue="1" operator="equal">
      <formula>"Variante"</formula>
    </cfRule>
    <cfRule type="cellIs" dxfId="833" priority="69" stopIfTrue="1" operator="equal">
      <formula>"Option"</formula>
    </cfRule>
  </conditionalFormatting>
  <conditionalFormatting sqref="R25">
    <cfRule type="cellIs" dxfId="832" priority="64" stopIfTrue="1" operator="equal">
      <formula>"Non totalisé"</formula>
    </cfRule>
    <cfRule type="cellIs" dxfId="831" priority="65" stopIfTrue="1" operator="equal">
      <formula>"Variante"</formula>
    </cfRule>
    <cfRule type="cellIs" dxfId="830" priority="66" stopIfTrue="1" operator="equal">
      <formula>"Option"</formula>
    </cfRule>
  </conditionalFormatting>
  <conditionalFormatting sqref="C56">
    <cfRule type="cellIs" dxfId="829" priority="43" stopIfTrue="1" operator="equal">
      <formula>"Non totalisé"</formula>
    </cfRule>
    <cfRule type="cellIs" dxfId="828" priority="44" stopIfTrue="1" operator="equal">
      <formula>"Variante"</formula>
    </cfRule>
    <cfRule type="cellIs" dxfId="827" priority="45" stopIfTrue="1" operator="equal">
      <formula>"Option"</formula>
    </cfRule>
  </conditionalFormatting>
  <conditionalFormatting sqref="C54">
    <cfRule type="cellIs" dxfId="826" priority="40" stopIfTrue="1" operator="equal">
      <formula>"Non totalisé"</formula>
    </cfRule>
    <cfRule type="cellIs" dxfId="825" priority="41" stopIfTrue="1" operator="equal">
      <formula>"Variante"</formula>
    </cfRule>
    <cfRule type="cellIs" dxfId="824" priority="42" stopIfTrue="1" operator="equal">
      <formula>"Option"</formula>
    </cfRule>
  </conditionalFormatting>
  <conditionalFormatting sqref="I56">
    <cfRule type="cellIs" dxfId="823" priority="30" stopIfTrue="1" operator="equal">
      <formula>"Non totalisé"</formula>
    </cfRule>
    <cfRule type="cellIs" dxfId="822" priority="31" stopIfTrue="1" operator="equal">
      <formula>"Variante"</formula>
    </cfRule>
    <cfRule type="cellIs" dxfId="821" priority="32" stopIfTrue="1" operator="equal">
      <formula>"Option"</formula>
    </cfRule>
  </conditionalFormatting>
  <conditionalFormatting sqref="O56">
    <cfRule type="cellIs" dxfId="820" priority="17" stopIfTrue="1" operator="equal">
      <formula>"Non totalisé"</formula>
    </cfRule>
    <cfRule type="cellIs" dxfId="819" priority="18" stopIfTrue="1" operator="equal">
      <formula>"Variante"</formula>
    </cfRule>
    <cfRule type="cellIs" dxfId="818" priority="19" stopIfTrue="1" operator="equal">
      <formula>"Option"</formula>
    </cfRule>
  </conditionalFormatting>
  <conditionalFormatting sqref="I54">
    <cfRule type="cellIs" dxfId="817" priority="4" stopIfTrue="1" operator="equal">
      <formula>"Non totalisé"</formula>
    </cfRule>
    <cfRule type="cellIs" dxfId="816" priority="5" stopIfTrue="1" operator="equal">
      <formula>"Variante"</formula>
    </cfRule>
    <cfRule type="cellIs" dxfId="815" priority="6" stopIfTrue="1" operator="equal">
      <formula>"Option"</formula>
    </cfRule>
  </conditionalFormatting>
  <conditionalFormatting sqref="O54">
    <cfRule type="cellIs" dxfId="814" priority="1" stopIfTrue="1" operator="equal">
      <formula>"Non totalisé"</formula>
    </cfRule>
    <cfRule type="cellIs" dxfId="813" priority="2" stopIfTrue="1" operator="equal">
      <formula>"Variante"</formula>
    </cfRule>
    <cfRule type="cellIs" dxfId="812" priority="3" stopIfTrue="1" operator="equal">
      <formula>"Option"</formula>
    </cfRule>
  </conditionalFormatting>
  <pageMargins left="0.55118110236220474" right="0.55118110236220474" top="0.55118110236220474" bottom="0.55118110236220474" header="0.27559055118110237" footer="0.35433070866141736"/>
  <pageSetup paperSize="8" scale="60" fitToHeight="32767" orientation="portrait" r:id="rId1"/>
  <headerFooter alignWithMargins="0">
    <oddHeader>&amp;L2017 07 24  - Saint Mars de Coutais 
ZAC des Millauds - &amp;RDPGF - Lot n°1 TERRASSEMENT-VRD - ESPACES VERTS 
DCE - Edition du 2/07/2018</oddHeader>
    <oddFooter>&amp;CEdition du 2/07/2018&amp;RPage &amp;[Page]/&amp;[Pages]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B13C05-382B-4A9F-B32E-FE0C1AEBF7B0}">
  <sheetPr codeName="Feuil3">
    <pageSetUpPr fitToPage="1"/>
  </sheetPr>
  <dimension ref="A1:T57"/>
  <sheetViews>
    <sheetView showGridLines="0" topLeftCell="A34" zoomScaleNormal="100" workbookViewId="0">
      <selection activeCell="P13" sqref="P13"/>
    </sheetView>
  </sheetViews>
  <sheetFormatPr baseColWidth="10" defaultRowHeight="12.75" x14ac:dyDescent="0.2"/>
  <cols>
    <col min="1" max="1" width="9.5703125" style="135" customWidth="1"/>
    <col min="2" max="2" width="64.28515625" style="135" customWidth="1"/>
    <col min="3" max="4" width="8.140625" style="135" customWidth="1"/>
    <col min="5" max="5" width="10.7109375" style="135" customWidth="1"/>
    <col min="6" max="8" width="12.5703125" style="135" hidden="1" customWidth="1"/>
    <col min="9" max="10" width="8.140625" style="135" customWidth="1"/>
    <col min="11" max="11" width="10.7109375" style="135" customWidth="1"/>
    <col min="12" max="14" width="12.5703125" style="135" hidden="1" customWidth="1"/>
    <col min="15" max="16" width="8.140625" style="135" customWidth="1"/>
    <col min="17" max="17" width="10.7109375" style="135" customWidth="1"/>
    <col min="18" max="20" width="12.5703125" style="135" hidden="1" customWidth="1"/>
  </cols>
  <sheetData>
    <row r="1" spans="1:20" s="135" customFormat="1" ht="15" customHeight="1" x14ac:dyDescent="0.2">
      <c r="C1" s="161" t="s">
        <v>93</v>
      </c>
      <c r="D1" s="162"/>
      <c r="E1" s="162"/>
      <c r="F1" s="162"/>
      <c r="G1" s="162"/>
      <c r="H1" s="163"/>
      <c r="I1" s="164" t="s">
        <v>91</v>
      </c>
      <c r="J1" s="165"/>
      <c r="K1" s="165"/>
      <c r="L1" s="165"/>
      <c r="M1" s="165"/>
      <c r="N1" s="166"/>
      <c r="O1" s="167" t="s">
        <v>92</v>
      </c>
      <c r="P1" s="168"/>
      <c r="Q1" s="168"/>
      <c r="R1" s="168"/>
      <c r="S1" s="168"/>
      <c r="T1" s="169"/>
    </row>
    <row r="2" spans="1:20" s="135" customFormat="1" ht="22.5" x14ac:dyDescent="0.2">
      <c r="A2" s="3" t="s">
        <v>1</v>
      </c>
      <c r="B2" s="3" t="s">
        <v>2</v>
      </c>
      <c r="C2" s="23" t="s">
        <v>0</v>
      </c>
      <c r="D2" s="23" t="s">
        <v>3</v>
      </c>
      <c r="E2" s="23" t="s">
        <v>4</v>
      </c>
      <c r="F2" s="23" t="s">
        <v>5</v>
      </c>
      <c r="G2" s="23" t="s">
        <v>6</v>
      </c>
      <c r="H2" s="23" t="s">
        <v>94</v>
      </c>
      <c r="I2" s="33" t="s">
        <v>0</v>
      </c>
      <c r="J2" s="33" t="s">
        <v>3</v>
      </c>
      <c r="K2" s="33" t="s">
        <v>4</v>
      </c>
      <c r="L2" s="33" t="s">
        <v>5</v>
      </c>
      <c r="M2" s="33" t="s">
        <v>6</v>
      </c>
      <c r="N2" s="33" t="s">
        <v>94</v>
      </c>
      <c r="O2" s="35" t="s">
        <v>0</v>
      </c>
      <c r="P2" s="35" t="s">
        <v>3</v>
      </c>
      <c r="Q2" s="35" t="s">
        <v>4</v>
      </c>
      <c r="R2" s="35" t="s">
        <v>5</v>
      </c>
      <c r="S2" s="35" t="s">
        <v>6</v>
      </c>
      <c r="T2" s="35" t="s">
        <v>94</v>
      </c>
    </row>
    <row r="3" spans="1:20" ht="15.75" x14ac:dyDescent="0.2">
      <c r="A3" s="4" t="s">
        <v>7</v>
      </c>
      <c r="B3" s="5" t="s">
        <v>8</v>
      </c>
      <c r="C3" s="8"/>
      <c r="D3" s="8"/>
      <c r="E3" s="8"/>
      <c r="F3" s="8"/>
      <c r="G3" s="116"/>
      <c r="H3" s="4"/>
      <c r="I3" s="8"/>
      <c r="J3" s="8"/>
      <c r="K3" s="8"/>
      <c r="L3" s="8"/>
      <c r="M3" s="116"/>
      <c r="N3" s="4"/>
      <c r="O3" s="8"/>
      <c r="P3" s="8"/>
      <c r="Q3" s="8"/>
      <c r="R3" s="8"/>
      <c r="S3" s="116"/>
      <c r="T3" s="113"/>
    </row>
    <row r="4" spans="1:20" ht="15.75" x14ac:dyDescent="0.2">
      <c r="A4" s="7" t="s">
        <v>9</v>
      </c>
      <c r="B4" s="8" t="s">
        <v>10</v>
      </c>
      <c r="C4" s="8"/>
      <c r="D4" s="8"/>
      <c r="E4" s="8"/>
      <c r="F4" s="8"/>
      <c r="G4" s="117"/>
      <c r="H4" s="97"/>
      <c r="I4" s="8"/>
      <c r="J4" s="8"/>
      <c r="K4" s="8"/>
      <c r="L4" s="8"/>
      <c r="M4" s="117"/>
      <c r="N4" s="97"/>
      <c r="O4" s="8"/>
      <c r="P4" s="8"/>
      <c r="Q4" s="8"/>
      <c r="R4" s="8"/>
      <c r="S4" s="117"/>
      <c r="T4" s="114"/>
    </row>
    <row r="5" spans="1:20" ht="15" x14ac:dyDescent="0.2">
      <c r="A5" s="7" t="s">
        <v>11</v>
      </c>
      <c r="B5" s="9" t="s">
        <v>12</v>
      </c>
      <c r="C5" s="9"/>
      <c r="D5" s="9"/>
      <c r="E5" s="9"/>
      <c r="F5" s="9"/>
      <c r="G5" s="118"/>
      <c r="H5" s="109"/>
      <c r="I5" s="9"/>
      <c r="J5" s="9"/>
      <c r="K5" s="9"/>
      <c r="L5" s="9"/>
      <c r="M5" s="118"/>
      <c r="N5" s="109"/>
      <c r="O5" s="9"/>
      <c r="P5" s="9"/>
      <c r="Q5" s="9"/>
      <c r="R5" s="9"/>
      <c r="S5" s="118"/>
      <c r="T5" s="112"/>
    </row>
    <row r="6" spans="1:20" x14ac:dyDescent="0.2">
      <c r="A6" s="7" t="s">
        <v>13</v>
      </c>
      <c r="B6" s="10" t="s">
        <v>14</v>
      </c>
      <c r="C6" s="10"/>
      <c r="D6" s="10"/>
      <c r="E6" s="10"/>
      <c r="F6" s="10"/>
      <c r="G6" s="119"/>
      <c r="H6" s="110"/>
      <c r="I6" s="10"/>
      <c r="J6" s="10"/>
      <c r="K6" s="10"/>
      <c r="L6" s="10"/>
      <c r="M6" s="119"/>
      <c r="N6" s="110"/>
      <c r="O6" s="10"/>
      <c r="P6" s="10"/>
      <c r="Q6" s="10"/>
      <c r="R6" s="10"/>
      <c r="S6" s="119"/>
      <c r="T6" s="111"/>
    </row>
    <row r="7" spans="1:20" x14ac:dyDescent="0.2">
      <c r="A7" s="11" t="s">
        <v>15</v>
      </c>
      <c r="B7" s="12" t="s">
        <v>16</v>
      </c>
      <c r="C7" s="13" t="s">
        <v>17</v>
      </c>
      <c r="D7" s="14">
        <v>1</v>
      </c>
      <c r="E7" s="57"/>
      <c r="F7" s="58">
        <v>2925</v>
      </c>
      <c r="G7" s="123">
        <f>IF(AND(D7= "",E7= ""), 0, ROUND(ROUND(F7, 2) * ROUND(IF(E7="",D7,E7),  0), 2))</f>
        <v>2925</v>
      </c>
      <c r="H7" s="59"/>
      <c r="I7" s="129" t="s">
        <v>17</v>
      </c>
      <c r="J7" s="14">
        <v>1</v>
      </c>
      <c r="K7" s="15"/>
      <c r="L7" s="58">
        <v>4373.1000000000004</v>
      </c>
      <c r="M7" s="123">
        <f>IF(AND(J7= "",K7= ""), 0, ROUND(ROUND(L7, 2) * ROUND(IF(K7="",J7,K7),  0), 2))</f>
        <v>4373.1000000000004</v>
      </c>
      <c r="N7" s="59"/>
      <c r="O7" s="130" t="s">
        <v>17</v>
      </c>
      <c r="P7" s="14">
        <v>1</v>
      </c>
      <c r="Q7" s="15"/>
      <c r="R7" s="58">
        <v>745</v>
      </c>
      <c r="S7" s="123">
        <f>IF(AND(P7= "",Q7= ""), 0, ROUND(ROUND(R7, 2) * ROUND(IF(Q7="",P7,Q7),  0), 2))</f>
        <v>745</v>
      </c>
      <c r="T7" s="59"/>
    </row>
    <row r="8" spans="1:20" x14ac:dyDescent="0.2">
      <c r="A8" s="11" t="s">
        <v>18</v>
      </c>
      <c r="B8" s="12" t="s">
        <v>19</v>
      </c>
      <c r="C8" s="13" t="s">
        <v>17</v>
      </c>
      <c r="D8" s="14">
        <v>1</v>
      </c>
      <c r="E8" s="15"/>
      <c r="F8" s="16">
        <v>500</v>
      </c>
      <c r="G8" s="120">
        <f>IF(AND(D8= "",E8= ""), 0, ROUND(ROUND(F8, 2) * ROUND(IF(E8="",D8,E8),  0), 2))</f>
        <v>500</v>
      </c>
      <c r="H8" s="59"/>
      <c r="I8" s="129" t="s">
        <v>17</v>
      </c>
      <c r="J8" s="14">
        <v>1</v>
      </c>
      <c r="K8" s="15"/>
      <c r="L8" s="58">
        <v>632.79999999999995</v>
      </c>
      <c r="M8" s="123">
        <f>IF(AND(J8= "",K8= ""), 0, ROUND(ROUND(L8, 2) * ROUND(IF(K8="",J8,K8),  0), 2))</f>
        <v>632.79999999999995</v>
      </c>
      <c r="N8" s="59"/>
      <c r="O8" s="130" t="s">
        <v>17</v>
      </c>
      <c r="P8" s="14">
        <v>1</v>
      </c>
      <c r="Q8" s="15"/>
      <c r="R8" s="58">
        <v>210</v>
      </c>
      <c r="S8" s="123">
        <f>IF(AND(P8= "",Q8= ""), 0, ROUND(ROUND(R8, 2) * ROUND(IF(Q8="",P8,Q8),  0), 2))</f>
        <v>210</v>
      </c>
      <c r="T8" s="59"/>
    </row>
    <row r="9" spans="1:20" x14ac:dyDescent="0.2">
      <c r="A9" s="7" t="s">
        <v>20</v>
      </c>
      <c r="B9" s="10" t="s">
        <v>21</v>
      </c>
      <c r="C9" s="10"/>
      <c r="D9" s="10"/>
      <c r="E9" s="10"/>
      <c r="F9" s="10"/>
      <c r="G9" s="119"/>
      <c r="H9" s="111"/>
      <c r="I9" s="10"/>
      <c r="J9" s="10"/>
      <c r="K9" s="61"/>
      <c r="L9" s="61"/>
      <c r="M9" s="125"/>
      <c r="N9" s="111"/>
      <c r="O9" s="61"/>
      <c r="P9" s="61"/>
      <c r="Q9" s="61"/>
      <c r="R9" s="61"/>
      <c r="S9" s="125"/>
      <c r="T9" s="111"/>
    </row>
    <row r="10" spans="1:20" x14ac:dyDescent="0.2">
      <c r="A10" s="11" t="s">
        <v>22</v>
      </c>
      <c r="B10" s="12" t="s">
        <v>23</v>
      </c>
      <c r="C10" s="13" t="s">
        <v>17</v>
      </c>
      <c r="D10" s="14">
        <v>1</v>
      </c>
      <c r="E10" s="15"/>
      <c r="F10" s="16">
        <v>650</v>
      </c>
      <c r="G10" s="120">
        <f>IF(AND(D10= "",E10= ""), 0, ROUND(ROUND(F10, 2) * ROUND(IF(E10="",D10,E10),  0), 2))</f>
        <v>650</v>
      </c>
      <c r="H10" s="59"/>
      <c r="I10" s="129" t="s">
        <v>17</v>
      </c>
      <c r="J10" s="14">
        <v>1</v>
      </c>
      <c r="K10" s="57"/>
      <c r="L10" s="58">
        <v>525.45000000000005</v>
      </c>
      <c r="M10" s="123">
        <f>IF(AND(J10= "",K10= ""), 0, ROUND(ROUND(L10, 2) * ROUND(IF(K10="",J10,K10),  0), 2))</f>
        <v>525.45000000000005</v>
      </c>
      <c r="N10" s="59"/>
      <c r="O10" s="130" t="s">
        <v>17</v>
      </c>
      <c r="P10" s="60">
        <v>1</v>
      </c>
      <c r="Q10" s="57">
        <v>0</v>
      </c>
      <c r="R10" s="58">
        <v>350</v>
      </c>
      <c r="S10" s="123">
        <f>IF(AND(P10= "",Q10= ""), 0, ROUND(ROUND(R10, 2) * ROUND(IF(Q10="",P10,Q10),  0), 2))</f>
        <v>0</v>
      </c>
      <c r="T10" s="59"/>
    </row>
    <row r="11" spans="1:20" x14ac:dyDescent="0.2">
      <c r="A11" s="7" t="s">
        <v>24</v>
      </c>
      <c r="B11" s="10" t="s">
        <v>25</v>
      </c>
      <c r="C11" s="10"/>
      <c r="D11" s="10"/>
      <c r="E11" s="10"/>
      <c r="F11" s="10"/>
      <c r="G11" s="119"/>
      <c r="H11" s="111"/>
      <c r="I11" s="10"/>
      <c r="J11" s="10"/>
      <c r="K11" s="61"/>
      <c r="L11" s="61"/>
      <c r="M11" s="125"/>
      <c r="N11" s="111"/>
      <c r="O11" s="61"/>
      <c r="P11" s="61"/>
      <c r="Q11" s="61"/>
      <c r="R11" s="61"/>
      <c r="S11" s="125"/>
      <c r="T11" s="111"/>
    </row>
    <row r="12" spans="1:20" x14ac:dyDescent="0.2">
      <c r="A12" s="11" t="s">
        <v>26</v>
      </c>
      <c r="B12" s="12" t="s">
        <v>27</v>
      </c>
      <c r="C12" s="13" t="s">
        <v>17</v>
      </c>
      <c r="D12" s="14">
        <v>1</v>
      </c>
      <c r="E12" s="15"/>
      <c r="F12" s="16">
        <v>750</v>
      </c>
      <c r="G12" s="120">
        <f t="shared" ref="G12:G17" si="0">IF(AND(D12= "",E12= ""), 0, ROUND(ROUND(F12, 2) * ROUND(IF(E12="",D12,E12),  0), 2))</f>
        <v>750</v>
      </c>
      <c r="H12" s="59"/>
      <c r="I12" s="129" t="s">
        <v>17</v>
      </c>
      <c r="J12" s="14">
        <v>1</v>
      </c>
      <c r="K12" s="57"/>
      <c r="L12" s="58">
        <v>1017</v>
      </c>
      <c r="M12" s="123">
        <f t="shared" ref="M12:M17" si="1">IF(AND(J12= "",K12= ""), 0, ROUND(ROUND(L12, 2) * ROUND(IF(K12="",J12,K12),  0), 2))</f>
        <v>1017</v>
      </c>
      <c r="N12" s="59"/>
      <c r="O12" s="130" t="s">
        <v>17</v>
      </c>
      <c r="P12" s="60">
        <v>1</v>
      </c>
      <c r="Q12" s="57"/>
      <c r="R12" s="58">
        <v>180</v>
      </c>
      <c r="S12" s="123">
        <f t="shared" ref="S12:S17" si="2">IF(AND(P12= "",Q12= ""), 0, ROUND(ROUND(R12, 2) * ROUND(IF(Q12="",P12,Q12),  0), 2))</f>
        <v>180</v>
      </c>
      <c r="T12" s="59"/>
    </row>
    <row r="13" spans="1:20" x14ac:dyDescent="0.2">
      <c r="A13" s="11" t="s">
        <v>28</v>
      </c>
      <c r="B13" s="12" t="s">
        <v>29</v>
      </c>
      <c r="C13" s="13" t="s">
        <v>17</v>
      </c>
      <c r="D13" s="14">
        <v>1</v>
      </c>
      <c r="E13" s="15"/>
      <c r="F13" s="16">
        <v>739</v>
      </c>
      <c r="G13" s="120">
        <f t="shared" si="0"/>
        <v>739</v>
      </c>
      <c r="H13" s="59"/>
      <c r="I13" s="129" t="s">
        <v>17</v>
      </c>
      <c r="J13" s="14">
        <v>1</v>
      </c>
      <c r="K13" s="57"/>
      <c r="L13" s="58">
        <v>774.4</v>
      </c>
      <c r="M13" s="123">
        <f t="shared" si="1"/>
        <v>774.4</v>
      </c>
      <c r="N13" s="59"/>
      <c r="O13" s="130" t="s">
        <v>17</v>
      </c>
      <c r="P13" s="60">
        <v>1</v>
      </c>
      <c r="Q13" s="57"/>
      <c r="R13" s="58">
        <v>480</v>
      </c>
      <c r="S13" s="123">
        <f t="shared" si="2"/>
        <v>480</v>
      </c>
      <c r="T13" s="59"/>
    </row>
    <row r="14" spans="1:20" x14ac:dyDescent="0.2">
      <c r="A14" s="11" t="s">
        <v>30</v>
      </c>
      <c r="B14" s="12" t="s">
        <v>31</v>
      </c>
      <c r="C14" s="13" t="s">
        <v>17</v>
      </c>
      <c r="D14" s="14">
        <v>1</v>
      </c>
      <c r="E14" s="15"/>
      <c r="F14" s="16">
        <v>254</v>
      </c>
      <c r="G14" s="120">
        <f t="shared" si="0"/>
        <v>254</v>
      </c>
      <c r="H14" s="59"/>
      <c r="I14" s="129" t="s">
        <v>17</v>
      </c>
      <c r="J14" s="14">
        <v>1</v>
      </c>
      <c r="K14" s="57"/>
      <c r="L14" s="58">
        <v>266.2</v>
      </c>
      <c r="M14" s="123">
        <f t="shared" si="1"/>
        <v>266.2</v>
      </c>
      <c r="N14" s="59"/>
      <c r="O14" s="130" t="s">
        <v>17</v>
      </c>
      <c r="P14" s="60">
        <v>1</v>
      </c>
      <c r="Q14" s="57"/>
      <c r="R14" s="58">
        <v>310</v>
      </c>
      <c r="S14" s="123">
        <f t="shared" si="2"/>
        <v>310</v>
      </c>
      <c r="T14" s="59"/>
    </row>
    <row r="15" spans="1:20" x14ac:dyDescent="0.2">
      <c r="A15" s="11" t="s">
        <v>32</v>
      </c>
      <c r="B15" s="12" t="s">
        <v>33</v>
      </c>
      <c r="C15" s="13" t="s">
        <v>17</v>
      </c>
      <c r="D15" s="14">
        <v>1</v>
      </c>
      <c r="E15" s="15"/>
      <c r="F15" s="16">
        <v>254</v>
      </c>
      <c r="G15" s="120">
        <f t="shared" si="0"/>
        <v>254</v>
      </c>
      <c r="H15" s="59"/>
      <c r="I15" s="129" t="s">
        <v>17</v>
      </c>
      <c r="J15" s="14">
        <v>1</v>
      </c>
      <c r="K15" s="57"/>
      <c r="L15" s="58">
        <v>266.2</v>
      </c>
      <c r="M15" s="123">
        <f t="shared" si="1"/>
        <v>266.2</v>
      </c>
      <c r="N15" s="59"/>
      <c r="O15" s="130" t="s">
        <v>17</v>
      </c>
      <c r="P15" s="60">
        <v>1</v>
      </c>
      <c r="Q15" s="57"/>
      <c r="R15" s="58">
        <v>450</v>
      </c>
      <c r="S15" s="123">
        <f t="shared" si="2"/>
        <v>450</v>
      </c>
      <c r="T15" s="59"/>
    </row>
    <row r="16" spans="1:20" x14ac:dyDescent="0.2">
      <c r="A16" s="11" t="s">
        <v>34</v>
      </c>
      <c r="B16" s="12" t="s">
        <v>35</v>
      </c>
      <c r="C16" s="13" t="s">
        <v>17</v>
      </c>
      <c r="D16" s="14">
        <v>1</v>
      </c>
      <c r="E16" s="15"/>
      <c r="F16" s="16">
        <v>0</v>
      </c>
      <c r="G16" s="121">
        <f t="shared" si="0"/>
        <v>0</v>
      </c>
      <c r="H16" s="59"/>
      <c r="I16" s="129" t="s">
        <v>17</v>
      </c>
      <c r="J16" s="14">
        <v>1</v>
      </c>
      <c r="K16" s="57"/>
      <c r="L16" s="58">
        <v>266.2</v>
      </c>
      <c r="M16" s="123">
        <f t="shared" si="1"/>
        <v>266.2</v>
      </c>
      <c r="N16" s="59"/>
      <c r="O16" s="130" t="s">
        <v>17</v>
      </c>
      <c r="P16" s="60">
        <v>1</v>
      </c>
      <c r="Q16" s="57"/>
      <c r="R16" s="58">
        <v>0</v>
      </c>
      <c r="S16" s="121">
        <f t="shared" si="2"/>
        <v>0</v>
      </c>
      <c r="T16" s="59"/>
    </row>
    <row r="17" spans="1:20" x14ac:dyDescent="0.2">
      <c r="A17" s="11" t="s">
        <v>36</v>
      </c>
      <c r="B17" s="12" t="s">
        <v>37</v>
      </c>
      <c r="C17" s="13" t="s">
        <v>17</v>
      </c>
      <c r="D17" s="14">
        <v>1</v>
      </c>
      <c r="E17" s="15"/>
      <c r="F17" s="16">
        <v>254</v>
      </c>
      <c r="G17" s="120">
        <f t="shared" si="0"/>
        <v>254</v>
      </c>
      <c r="H17" s="59"/>
      <c r="I17" s="129" t="s">
        <v>17</v>
      </c>
      <c r="J17" s="14">
        <v>1</v>
      </c>
      <c r="K17" s="57"/>
      <c r="L17" s="58">
        <v>266.2</v>
      </c>
      <c r="M17" s="123">
        <f t="shared" si="1"/>
        <v>266.2</v>
      </c>
      <c r="N17" s="59"/>
      <c r="O17" s="130" t="s">
        <v>17</v>
      </c>
      <c r="P17" s="60">
        <v>1</v>
      </c>
      <c r="Q17" s="57"/>
      <c r="R17" s="58">
        <v>850</v>
      </c>
      <c r="S17" s="123">
        <f t="shared" si="2"/>
        <v>850</v>
      </c>
      <c r="T17" s="59"/>
    </row>
    <row r="18" spans="1:20" x14ac:dyDescent="0.2">
      <c r="A18" s="7" t="s">
        <v>38</v>
      </c>
      <c r="B18" s="10" t="s">
        <v>39</v>
      </c>
      <c r="C18" s="10"/>
      <c r="D18" s="10"/>
      <c r="E18" s="10"/>
      <c r="F18" s="10"/>
      <c r="G18" s="119"/>
      <c r="H18" s="111"/>
      <c r="I18" s="10"/>
      <c r="J18" s="10"/>
      <c r="K18" s="61"/>
      <c r="L18" s="61"/>
      <c r="M18" s="125"/>
      <c r="N18" s="111"/>
      <c r="O18" s="61"/>
      <c r="P18" s="61"/>
      <c r="Q18" s="61"/>
      <c r="R18" s="61"/>
      <c r="S18" s="125"/>
      <c r="T18" s="111"/>
    </row>
    <row r="19" spans="1:20" x14ac:dyDescent="0.2">
      <c r="A19" s="11" t="s">
        <v>40</v>
      </c>
      <c r="B19" s="12" t="s">
        <v>39</v>
      </c>
      <c r="C19" s="13" t="s">
        <v>17</v>
      </c>
      <c r="D19" s="14">
        <v>1</v>
      </c>
      <c r="E19" s="15"/>
      <c r="F19" s="16">
        <v>1008</v>
      </c>
      <c r="G19" s="120">
        <f>IF(AND(D19= "",E19= ""), 0, ROUND(ROUND(F19, 2) * ROUND(IF(E19="",D19,E19),  0), 2))</f>
        <v>1008</v>
      </c>
      <c r="H19" s="59"/>
      <c r="I19" s="129" t="s">
        <v>17</v>
      </c>
      <c r="J19" s="14">
        <v>1</v>
      </c>
      <c r="K19" s="15"/>
      <c r="L19" s="58">
        <v>1278.2</v>
      </c>
      <c r="M19" s="123">
        <f>IF(AND(J19= "",K19= ""), 0, ROUND(ROUND(L19, 2) * ROUND(IF(K19="",J19,K19),  0), 2))</f>
        <v>1278.2</v>
      </c>
      <c r="N19" s="59"/>
      <c r="O19" s="130" t="s">
        <v>17</v>
      </c>
      <c r="P19" s="14">
        <v>1</v>
      </c>
      <c r="Q19" s="15"/>
      <c r="R19" s="58">
        <v>820</v>
      </c>
      <c r="S19" s="123">
        <f>IF(AND(P19= "",Q19= ""), 0, ROUND(ROUND(R19, 2) * ROUND(IF(Q19="",P19,Q19),  0), 2))</f>
        <v>820</v>
      </c>
      <c r="T19" s="59"/>
    </row>
    <row r="20" spans="1:20" x14ac:dyDescent="0.2">
      <c r="A20" s="7" t="s">
        <v>41</v>
      </c>
      <c r="B20" s="10" t="s">
        <v>42</v>
      </c>
      <c r="C20" s="10"/>
      <c r="D20" s="10"/>
      <c r="E20" s="10"/>
      <c r="F20" s="10"/>
      <c r="G20" s="119"/>
      <c r="H20" s="111"/>
      <c r="I20" s="10"/>
      <c r="J20" s="10"/>
      <c r="K20" s="10"/>
      <c r="L20" s="61"/>
      <c r="M20" s="125"/>
      <c r="N20" s="111"/>
      <c r="O20" s="61"/>
      <c r="P20" s="10"/>
      <c r="Q20" s="10"/>
      <c r="R20" s="61"/>
      <c r="S20" s="125"/>
      <c r="T20" s="111"/>
    </row>
    <row r="21" spans="1:20" x14ac:dyDescent="0.2">
      <c r="A21" s="11" t="s">
        <v>43</v>
      </c>
      <c r="B21" s="12" t="s">
        <v>42</v>
      </c>
      <c r="C21" s="13" t="s">
        <v>17</v>
      </c>
      <c r="D21" s="14">
        <v>1</v>
      </c>
      <c r="E21" s="15"/>
      <c r="F21" s="16">
        <v>1008</v>
      </c>
      <c r="G21" s="120">
        <f>IF(AND(D21= "",E21= ""), 0, ROUND(ROUND(F21, 2) * ROUND(IF(E21="",D21,E21),  0), 2))</f>
        <v>1008</v>
      </c>
      <c r="H21" s="59"/>
      <c r="I21" s="129" t="s">
        <v>17</v>
      </c>
      <c r="J21" s="14">
        <v>1</v>
      </c>
      <c r="K21" s="15"/>
      <c r="L21" s="58">
        <v>701.9</v>
      </c>
      <c r="M21" s="123">
        <f>IF(AND(J21= "",K21= ""), 0, ROUND(ROUND(L21, 2) * ROUND(IF(K21="",J21,K21),  0), 2))</f>
        <v>701.9</v>
      </c>
      <c r="N21" s="59"/>
      <c r="O21" s="130" t="s">
        <v>17</v>
      </c>
      <c r="P21" s="14">
        <v>1</v>
      </c>
      <c r="Q21" s="15"/>
      <c r="R21" s="58">
        <v>250</v>
      </c>
      <c r="S21" s="123">
        <f>IF(AND(P21= "",Q21= ""), 0, ROUND(ROUND(R21, 2) * ROUND(IF(Q21="",P21,Q21),  0), 2))</f>
        <v>250</v>
      </c>
      <c r="T21" s="59"/>
    </row>
    <row r="22" spans="1:20" x14ac:dyDescent="0.2">
      <c r="A22" s="7" t="s">
        <v>44</v>
      </c>
      <c r="B22" s="10" t="s">
        <v>45</v>
      </c>
      <c r="C22" s="10"/>
      <c r="D22" s="10"/>
      <c r="E22" s="10"/>
      <c r="F22" s="10"/>
      <c r="G22" s="119"/>
      <c r="H22" s="111"/>
      <c r="I22" s="10"/>
      <c r="J22" s="10"/>
      <c r="K22" s="10"/>
      <c r="L22" s="61"/>
      <c r="M22" s="125"/>
      <c r="N22" s="111"/>
      <c r="O22" s="61"/>
      <c r="P22" s="10"/>
      <c r="Q22" s="10"/>
      <c r="R22" s="61"/>
      <c r="S22" s="125"/>
      <c r="T22" s="111"/>
    </row>
    <row r="23" spans="1:20" x14ac:dyDescent="0.2">
      <c r="A23" s="11" t="s">
        <v>46</v>
      </c>
      <c r="B23" s="12" t="s">
        <v>47</v>
      </c>
      <c r="C23" s="13" t="s">
        <v>17</v>
      </c>
      <c r="D23" s="14">
        <v>1</v>
      </c>
      <c r="E23" s="15"/>
      <c r="F23" s="16">
        <v>1516</v>
      </c>
      <c r="G23" s="120">
        <f>IF(AND(D23= "",E23= ""), 0, ROUND(ROUND(F23, 2) * ROUND(IF(E23="",D23,E23),  0), 2))</f>
        <v>1516</v>
      </c>
      <c r="H23" s="59"/>
      <c r="I23" s="129" t="s">
        <v>17</v>
      </c>
      <c r="J23" s="14">
        <v>1</v>
      </c>
      <c r="K23" s="15"/>
      <c r="L23" s="58">
        <v>2081.8000000000002</v>
      </c>
      <c r="M23" s="123">
        <f>IF(AND(J23= "",K23= ""), 0, ROUND(ROUND(L23, 2) * ROUND(IF(K23="",J23,K23),  0), 2))</f>
        <v>2081.8000000000002</v>
      </c>
      <c r="N23" s="59"/>
      <c r="O23" s="130" t="s">
        <v>17</v>
      </c>
      <c r="P23" s="14">
        <v>1</v>
      </c>
      <c r="Q23" s="15"/>
      <c r="R23" s="58">
        <v>320</v>
      </c>
      <c r="S23" s="123">
        <f>IF(AND(P23= "",Q23= ""), 0, ROUND(ROUND(R23, 2) * ROUND(IF(Q23="",P23,Q23),  0), 2))</f>
        <v>320</v>
      </c>
      <c r="T23" s="59"/>
    </row>
    <row r="24" spans="1:20" x14ac:dyDescent="0.2">
      <c r="A24" s="11" t="s">
        <v>48</v>
      </c>
      <c r="B24" s="12" t="s">
        <v>49</v>
      </c>
      <c r="C24" s="13" t="s">
        <v>17</v>
      </c>
      <c r="D24" s="14">
        <v>1</v>
      </c>
      <c r="E24" s="15"/>
      <c r="F24" s="16">
        <v>979</v>
      </c>
      <c r="G24" s="120">
        <f>IF(AND(D24= "",E24= ""), 0, ROUND(ROUND(F24, 2) * ROUND(IF(E24="",D24,E24),  0), 2))</f>
        <v>979</v>
      </c>
      <c r="H24" s="59"/>
      <c r="I24" s="129" t="s">
        <v>17</v>
      </c>
      <c r="J24" s="14">
        <v>1</v>
      </c>
      <c r="K24" s="15"/>
      <c r="L24" s="58">
        <v>835</v>
      </c>
      <c r="M24" s="123">
        <f>IF(AND(J24= "",K24= ""), 0, ROUND(ROUND(L24, 2) * ROUND(IF(K24="",J24,K24),  0), 2))</f>
        <v>835</v>
      </c>
      <c r="N24" s="59"/>
      <c r="O24" s="130" t="s">
        <v>17</v>
      </c>
      <c r="P24" s="14">
        <v>1</v>
      </c>
      <c r="Q24" s="15"/>
      <c r="R24" s="58">
        <v>180</v>
      </c>
      <c r="S24" s="123">
        <f>IF(AND(P24= "",Q24= ""), 0, ROUND(ROUND(R24, 2) * ROUND(IF(Q24="",P24,Q24),  0), 2))</f>
        <v>180</v>
      </c>
      <c r="T24" s="59"/>
    </row>
    <row r="25" spans="1:20" x14ac:dyDescent="0.2">
      <c r="A25" s="80"/>
      <c r="B25" s="76" t="s">
        <v>81</v>
      </c>
      <c r="C25" s="76"/>
      <c r="D25" s="79"/>
      <c r="E25" s="81"/>
      <c r="F25" s="77">
        <f>SUM(G7:G24)</f>
        <v>10837</v>
      </c>
      <c r="G25" s="122"/>
      <c r="H25" s="82"/>
      <c r="I25" s="76"/>
      <c r="J25" s="79"/>
      <c r="K25" s="81"/>
      <c r="L25" s="77">
        <f>SUM(M7:M24)</f>
        <v>13284.45</v>
      </c>
      <c r="M25" s="126"/>
      <c r="N25" s="82"/>
      <c r="O25" s="78"/>
      <c r="P25" s="79"/>
      <c r="Q25" s="81"/>
      <c r="R25" s="77">
        <f>SUM(S7:S24)</f>
        <v>4795</v>
      </c>
      <c r="S25" s="126"/>
      <c r="T25" s="82"/>
    </row>
    <row r="26" spans="1:20" ht="15" x14ac:dyDescent="0.2">
      <c r="A26" s="7" t="s">
        <v>50</v>
      </c>
      <c r="B26" s="9" t="s">
        <v>51</v>
      </c>
      <c r="C26" s="9"/>
      <c r="D26" s="9"/>
      <c r="E26" s="9"/>
      <c r="F26" s="9"/>
      <c r="G26" s="118"/>
      <c r="H26" s="112"/>
      <c r="I26" s="9"/>
      <c r="J26" s="9"/>
      <c r="K26" s="62"/>
      <c r="L26" s="62"/>
      <c r="M26" s="127"/>
      <c r="N26" s="112"/>
      <c r="O26" s="62"/>
      <c r="P26" s="62"/>
      <c r="Q26" s="62"/>
      <c r="R26" s="62"/>
      <c r="S26" s="127"/>
      <c r="T26" s="112"/>
    </row>
    <row r="27" spans="1:20" x14ac:dyDescent="0.2">
      <c r="A27" s="7" t="s">
        <v>52</v>
      </c>
      <c r="B27" s="10" t="s">
        <v>53</v>
      </c>
      <c r="C27" s="10"/>
      <c r="D27" s="10"/>
      <c r="E27" s="10"/>
      <c r="F27" s="10"/>
      <c r="G27" s="119"/>
      <c r="H27" s="111"/>
      <c r="I27" s="10"/>
      <c r="J27" s="10"/>
      <c r="K27" s="61"/>
      <c r="L27" s="61"/>
      <c r="M27" s="125"/>
      <c r="N27" s="111"/>
      <c r="O27" s="61"/>
      <c r="P27" s="61"/>
      <c r="Q27" s="61"/>
      <c r="R27" s="61"/>
      <c r="S27" s="125"/>
      <c r="T27" s="111"/>
    </row>
    <row r="28" spans="1:20" x14ac:dyDescent="0.2">
      <c r="A28" s="11" t="s">
        <v>54</v>
      </c>
      <c r="B28" s="12" t="s">
        <v>53</v>
      </c>
      <c r="C28" s="13" t="s">
        <v>17</v>
      </c>
      <c r="D28" s="14">
        <v>1</v>
      </c>
      <c r="E28" s="15">
        <v>1</v>
      </c>
      <c r="F28" s="16">
        <v>500</v>
      </c>
      <c r="G28" s="120">
        <f>IF(AND(D28= "",E28= ""), 0, ROUND(ROUND(F28, 2) * ROUND(IF(E28="",D28,E28),  0), 2))</f>
        <v>500</v>
      </c>
      <c r="H28" s="59"/>
      <c r="I28" s="129" t="s">
        <v>17</v>
      </c>
      <c r="J28" s="14">
        <v>1</v>
      </c>
      <c r="K28" s="57">
        <v>1</v>
      </c>
      <c r="L28" s="58">
        <v>793.83</v>
      </c>
      <c r="M28" s="123">
        <f>IF(AND(J28= "",K28= ""), 0, ROUND(ROUND(L28, 2) * ROUND(IF(K28="",J28,K28),  0), 2))</f>
        <v>793.83</v>
      </c>
      <c r="N28" s="59"/>
      <c r="O28" s="130" t="s">
        <v>17</v>
      </c>
      <c r="P28" s="60">
        <v>1</v>
      </c>
      <c r="Q28" s="57">
        <v>1</v>
      </c>
      <c r="R28" s="58">
        <v>220</v>
      </c>
      <c r="S28" s="123">
        <f>IF(AND(P28= "",Q28= ""), 0, ROUND(ROUND(R28, 2) * ROUND(IF(Q28="",P28,Q28),  0), 2))</f>
        <v>220</v>
      </c>
      <c r="T28" s="59"/>
    </row>
    <row r="29" spans="1:20" x14ac:dyDescent="0.2">
      <c r="A29" s="7" t="s">
        <v>55</v>
      </c>
      <c r="B29" s="10" t="s">
        <v>56</v>
      </c>
      <c r="C29" s="10"/>
      <c r="D29" s="10"/>
      <c r="E29" s="10"/>
      <c r="F29" s="10"/>
      <c r="G29" s="119"/>
      <c r="H29" s="111"/>
      <c r="I29" s="10"/>
      <c r="J29" s="10"/>
      <c r="K29" s="61"/>
      <c r="L29" s="61"/>
      <c r="M29" s="125"/>
      <c r="N29" s="111"/>
      <c r="O29" s="61"/>
      <c r="P29" s="61"/>
      <c r="Q29" s="61"/>
      <c r="R29" s="61"/>
      <c r="S29" s="125"/>
      <c r="T29" s="111"/>
    </row>
    <row r="30" spans="1:20" x14ac:dyDescent="0.2">
      <c r="A30" s="11" t="s">
        <v>57</v>
      </c>
      <c r="B30" s="12" t="s">
        <v>58</v>
      </c>
      <c r="C30" s="13" t="s">
        <v>59</v>
      </c>
      <c r="D30" s="17">
        <v>0</v>
      </c>
      <c r="E30" s="15">
        <v>583</v>
      </c>
      <c r="F30" s="16">
        <v>1.1499999999999999</v>
      </c>
      <c r="G30" s="120">
        <f>IF(AND(D30= "",E30= ""), 0, ROUND(ROUND(F30, 2) * ROUND(IF(E30="",D30,E30),  3), 2))</f>
        <v>670.45</v>
      </c>
      <c r="H30" s="59"/>
      <c r="I30" s="129" t="s">
        <v>59</v>
      </c>
      <c r="J30" s="17">
        <v>0</v>
      </c>
      <c r="K30" s="57">
        <v>643</v>
      </c>
      <c r="L30" s="58">
        <v>2.99</v>
      </c>
      <c r="M30" s="123">
        <f>IF(AND(J30= "",K30= ""), 0, ROUND(ROUND(L30, 2) * ROUND(IF(K30="",J30,K30),  3), 2))</f>
        <v>1922.57</v>
      </c>
      <c r="N30" s="59"/>
      <c r="O30" s="130" t="s">
        <v>59</v>
      </c>
      <c r="P30" s="63">
        <v>0</v>
      </c>
      <c r="Q30" s="57">
        <v>425</v>
      </c>
      <c r="R30" s="58">
        <v>5</v>
      </c>
      <c r="S30" s="123">
        <f>IF(AND(P30= "",Q30= ""), 0, ROUND(ROUND(R30, 2) * ROUND(IF(Q30="",P30,Q30),  3), 2))</f>
        <v>2125</v>
      </c>
      <c r="T30" s="59"/>
    </row>
    <row r="31" spans="1:20" x14ac:dyDescent="0.2">
      <c r="A31" s="11" t="s">
        <v>60</v>
      </c>
      <c r="B31" s="12" t="s">
        <v>61</v>
      </c>
      <c r="C31" s="13" t="s">
        <v>59</v>
      </c>
      <c r="D31" s="17">
        <v>0</v>
      </c>
      <c r="E31" s="15">
        <v>436</v>
      </c>
      <c r="F31" s="16">
        <v>7.05</v>
      </c>
      <c r="G31" s="120">
        <f>IF(AND(D31= "",E31= ""), 0, ROUND(ROUND(F31, 2) * ROUND(IF(E31="",D31,E31),  3), 2))</f>
        <v>3073.8</v>
      </c>
      <c r="H31" s="59"/>
      <c r="I31" s="129" t="s">
        <v>59</v>
      </c>
      <c r="J31" s="17">
        <v>0</v>
      </c>
      <c r="K31" s="57">
        <v>513</v>
      </c>
      <c r="L31" s="58">
        <v>9.7799999999999994</v>
      </c>
      <c r="M31" s="123">
        <f>IF(AND(J31= "",K31= ""), 0, ROUND(ROUND(L31, 2) * ROUND(IF(K31="",J31,K31),  3), 2))</f>
        <v>5017.1400000000003</v>
      </c>
      <c r="N31" s="59"/>
      <c r="O31" s="130" t="s">
        <v>59</v>
      </c>
      <c r="P31" s="63">
        <v>0</v>
      </c>
      <c r="Q31" s="57">
        <v>200</v>
      </c>
      <c r="R31" s="58">
        <v>15</v>
      </c>
      <c r="S31" s="123">
        <f>IF(AND(P31= "",Q31= ""), 0, ROUND(ROUND(R31, 2) * ROUND(IF(Q31="",P31,Q31),  3), 2))</f>
        <v>3000</v>
      </c>
      <c r="T31" s="59"/>
    </row>
    <row r="32" spans="1:20" x14ac:dyDescent="0.2">
      <c r="A32" s="11" t="s">
        <v>62</v>
      </c>
      <c r="B32" s="12" t="s">
        <v>63</v>
      </c>
      <c r="C32" s="13" t="s">
        <v>59</v>
      </c>
      <c r="D32" s="17">
        <v>0</v>
      </c>
      <c r="E32" s="15">
        <v>147</v>
      </c>
      <c r="F32" s="16">
        <v>5.2</v>
      </c>
      <c r="G32" s="120">
        <f>IF(AND(D32= "",E32= ""), 0, ROUND(ROUND(F32, 2) * ROUND(IF(E32="",D32,E32),  3), 2))</f>
        <v>764.4</v>
      </c>
      <c r="H32" s="59"/>
      <c r="I32" s="129" t="s">
        <v>59</v>
      </c>
      <c r="J32" s="17">
        <v>0</v>
      </c>
      <c r="K32" s="57">
        <v>130</v>
      </c>
      <c r="L32" s="58">
        <v>4.82</v>
      </c>
      <c r="M32" s="123">
        <f>IF(AND(J32= "",K32= ""), 0, ROUND(ROUND(L32, 2) * ROUND(IF(K32="",J32,K32),  3), 2))</f>
        <v>626.6</v>
      </c>
      <c r="N32" s="59"/>
      <c r="O32" s="130" t="s">
        <v>59</v>
      </c>
      <c r="P32" s="63">
        <v>0</v>
      </c>
      <c r="Q32" s="57">
        <v>225</v>
      </c>
      <c r="R32" s="58">
        <v>1.5</v>
      </c>
      <c r="S32" s="123">
        <f>IF(AND(P32= "",Q32= ""), 0, ROUND(ROUND(R32, 2) * ROUND(IF(Q32="",P32,Q32),  3), 2))</f>
        <v>337.5</v>
      </c>
      <c r="T32" s="59"/>
    </row>
    <row r="33" spans="1:20" ht="22.5" x14ac:dyDescent="0.2">
      <c r="A33" s="11" t="s">
        <v>64</v>
      </c>
      <c r="B33" s="12" t="s">
        <v>65</v>
      </c>
      <c r="C33" s="13" t="s">
        <v>59</v>
      </c>
      <c r="D33" s="17">
        <v>0</v>
      </c>
      <c r="E33" s="15">
        <v>147</v>
      </c>
      <c r="F33" s="16">
        <v>14.15</v>
      </c>
      <c r="G33" s="120">
        <f>IF(AND(D33= "",E33= ""), 0, ROUND(ROUND(F33, 2) * ROUND(IF(E33="",D33,E33),  3), 2))</f>
        <v>2080.0500000000002</v>
      </c>
      <c r="H33" s="59"/>
      <c r="I33" s="129" t="s">
        <v>59</v>
      </c>
      <c r="J33" s="17">
        <v>0</v>
      </c>
      <c r="K33" s="57">
        <v>130</v>
      </c>
      <c r="L33" s="58">
        <v>16.88</v>
      </c>
      <c r="M33" s="123">
        <f>IF(AND(J33= "",K33= ""), 0, ROUND(ROUND(L33, 2) * ROUND(IF(K33="",J33,K33),  3), 2))</f>
        <v>2194.4</v>
      </c>
      <c r="N33" s="59"/>
      <c r="O33" s="130" t="s">
        <v>59</v>
      </c>
      <c r="P33" s="63">
        <v>0</v>
      </c>
      <c r="Q33" s="57">
        <v>150</v>
      </c>
      <c r="R33" s="58">
        <v>4</v>
      </c>
      <c r="S33" s="123">
        <f>IF(AND(P33= "",Q33= ""), 0, ROUND(ROUND(R33, 2) * ROUND(IF(Q33="",P33,Q33),  3), 2))</f>
        <v>600</v>
      </c>
      <c r="T33" s="59"/>
    </row>
    <row r="34" spans="1:20" x14ac:dyDescent="0.2">
      <c r="A34" s="7" t="s">
        <v>66</v>
      </c>
      <c r="B34" s="10" t="s">
        <v>67</v>
      </c>
      <c r="C34" s="10"/>
      <c r="D34" s="10"/>
      <c r="E34" s="10"/>
      <c r="F34" s="10"/>
      <c r="G34" s="119"/>
      <c r="H34" s="111"/>
      <c r="I34" s="10"/>
      <c r="J34" s="10"/>
      <c r="K34" s="61"/>
      <c r="L34" s="61"/>
      <c r="M34" s="125"/>
      <c r="N34" s="111"/>
      <c r="O34" s="61"/>
      <c r="P34" s="61"/>
      <c r="Q34" s="61"/>
      <c r="R34" s="61"/>
      <c r="S34" s="125"/>
      <c r="T34" s="111"/>
    </row>
    <row r="35" spans="1:20" x14ac:dyDescent="0.2">
      <c r="A35" s="11" t="s">
        <v>68</v>
      </c>
      <c r="B35" s="12" t="s">
        <v>69</v>
      </c>
      <c r="C35" s="13" t="s">
        <v>59</v>
      </c>
      <c r="D35" s="17">
        <v>0</v>
      </c>
      <c r="E35" s="15">
        <v>90</v>
      </c>
      <c r="F35" s="16">
        <v>5</v>
      </c>
      <c r="G35" s="120">
        <f>IF(AND(D35= "",E35= ""), 0, ROUND(ROUND(F35, 2) * ROUND(IF(E35="",D35,E35),  3), 2))</f>
        <v>450</v>
      </c>
      <c r="H35" s="59"/>
      <c r="I35" s="129" t="s">
        <v>59</v>
      </c>
      <c r="J35" s="17">
        <v>0</v>
      </c>
      <c r="K35" s="57">
        <v>431</v>
      </c>
      <c r="L35" s="58">
        <v>4.46</v>
      </c>
      <c r="M35" s="123">
        <f>IF(AND(J35= "",K35= ""), 0, ROUND(ROUND(L35, 2) * ROUND(IF(K35="",J35,K35),  3), 2))</f>
        <v>1922.26</v>
      </c>
      <c r="N35" s="59"/>
      <c r="O35" s="130" t="s">
        <v>59</v>
      </c>
      <c r="P35" s="63">
        <v>0</v>
      </c>
      <c r="Q35" s="57"/>
      <c r="R35" s="58">
        <v>0</v>
      </c>
      <c r="S35" s="121">
        <f t="shared" ref="S35:S40" si="3">IF(AND(P35= "",Q35= ""), 0, ROUND(ROUND(R35, 2) * ROUND(IF(Q35="",P35,Q35),  3), 2))</f>
        <v>0</v>
      </c>
      <c r="T35" s="59"/>
    </row>
    <row r="36" spans="1:20" x14ac:dyDescent="0.2">
      <c r="A36" s="11" t="s">
        <v>68</v>
      </c>
      <c r="B36" s="12" t="s">
        <v>70</v>
      </c>
      <c r="C36" s="13" t="s">
        <v>59</v>
      </c>
      <c r="D36" s="17">
        <v>0</v>
      </c>
      <c r="E36" s="15">
        <v>410</v>
      </c>
      <c r="F36" s="16">
        <v>5</v>
      </c>
      <c r="G36" s="120">
        <f>IF(AND(D36= "",E36= ""), 0, ROUND(ROUND(F36, 2) * ROUND(IF(E36="",D36,E36),  3), 2))</f>
        <v>2050</v>
      </c>
      <c r="H36" s="59"/>
      <c r="I36" s="129" t="s">
        <v>59</v>
      </c>
      <c r="J36" s="17">
        <v>0</v>
      </c>
      <c r="K36" s="57">
        <v>173</v>
      </c>
      <c r="L36" s="58">
        <v>5.55</v>
      </c>
      <c r="M36" s="123">
        <f>IF(AND(J36= "",K36= ""), 0, ROUND(ROUND(L36, 2) * ROUND(IF(K36="",J36,K36),  3), 2))</f>
        <v>960.15</v>
      </c>
      <c r="N36" s="59"/>
      <c r="O36" s="130" t="s">
        <v>59</v>
      </c>
      <c r="P36" s="63">
        <v>0</v>
      </c>
      <c r="Q36" s="57"/>
      <c r="R36" s="58">
        <v>0</v>
      </c>
      <c r="S36" s="121">
        <f t="shared" si="3"/>
        <v>0</v>
      </c>
      <c r="T36" s="59"/>
    </row>
    <row r="37" spans="1:20" x14ac:dyDescent="0.2">
      <c r="A37" s="68"/>
      <c r="B37" s="69" t="s">
        <v>80</v>
      </c>
      <c r="C37" s="13"/>
      <c r="D37" s="17"/>
      <c r="E37" s="15"/>
      <c r="F37" s="16"/>
      <c r="G37" s="120"/>
      <c r="H37" s="59"/>
      <c r="I37" s="129"/>
      <c r="J37" s="17"/>
      <c r="K37" s="57"/>
      <c r="L37" s="58"/>
      <c r="M37" s="123"/>
      <c r="N37" s="59"/>
      <c r="O37" s="131" t="s">
        <v>59</v>
      </c>
      <c r="P37" s="70"/>
      <c r="Q37" s="71">
        <v>745</v>
      </c>
      <c r="R37" s="72">
        <v>5.3</v>
      </c>
      <c r="S37" s="128">
        <f t="shared" si="3"/>
        <v>3948.5</v>
      </c>
      <c r="T37" s="59"/>
    </row>
    <row r="38" spans="1:20" x14ac:dyDescent="0.2">
      <c r="A38" s="11" t="s">
        <v>71</v>
      </c>
      <c r="B38" s="12" t="s">
        <v>72</v>
      </c>
      <c r="C38" s="13" t="s">
        <v>59</v>
      </c>
      <c r="D38" s="17">
        <v>0</v>
      </c>
      <c r="E38" s="15">
        <v>80</v>
      </c>
      <c r="F38" s="16">
        <v>17.100000000000001</v>
      </c>
      <c r="G38" s="120">
        <f>IF(AND(D38= "",E38= ""), 0, ROUND(ROUND(F38, 2) * ROUND(IF(E38="",D38,E38),  3), 2))</f>
        <v>1368</v>
      </c>
      <c r="H38" s="59"/>
      <c r="I38" s="129" t="s">
        <v>59</v>
      </c>
      <c r="J38" s="17">
        <v>0</v>
      </c>
      <c r="K38" s="57">
        <v>8</v>
      </c>
      <c r="L38" s="58">
        <v>42.09</v>
      </c>
      <c r="M38" s="123">
        <f>IF(AND(J38= "",K38= ""), 0, ROUND(ROUND(L38, 2) * ROUND(IF(K38="",J38,K38),  3), 2))</f>
        <v>336.72</v>
      </c>
      <c r="N38" s="59"/>
      <c r="O38" s="130" t="s">
        <v>59</v>
      </c>
      <c r="P38" s="63">
        <v>0</v>
      </c>
      <c r="Q38" s="57">
        <v>0</v>
      </c>
      <c r="R38" s="58">
        <v>0</v>
      </c>
      <c r="S38" s="123">
        <f t="shared" si="3"/>
        <v>0</v>
      </c>
      <c r="T38" s="59"/>
    </row>
    <row r="39" spans="1:20" x14ac:dyDescent="0.2">
      <c r="A39" s="11" t="s">
        <v>73</v>
      </c>
      <c r="B39" s="12" t="s">
        <v>74</v>
      </c>
      <c r="C39" s="13" t="s">
        <v>59</v>
      </c>
      <c r="D39" s="17">
        <v>0</v>
      </c>
      <c r="E39" s="15">
        <v>120</v>
      </c>
      <c r="F39" s="16">
        <v>5</v>
      </c>
      <c r="G39" s="120">
        <f>IF(AND(D39= "",E39= ""), 0, ROUND(ROUND(F39, 2) * ROUND(IF(E39="",D39,E39),  3), 2))</f>
        <v>600</v>
      </c>
      <c r="H39" s="59"/>
      <c r="I39" s="129" t="s">
        <v>59</v>
      </c>
      <c r="J39" s="17">
        <v>0</v>
      </c>
      <c r="K39" s="57">
        <v>82</v>
      </c>
      <c r="L39" s="58">
        <v>17.850000000000001</v>
      </c>
      <c r="M39" s="123">
        <f>IF(AND(J39= "",K39= ""), 0, ROUND(ROUND(L39, 2) * ROUND(IF(K39="",J39,K39),  3), 2))</f>
        <v>1463.7</v>
      </c>
      <c r="N39" s="59"/>
      <c r="O39" s="130" t="s">
        <v>59</v>
      </c>
      <c r="P39" s="63">
        <v>0</v>
      </c>
      <c r="Q39" s="57">
        <v>150</v>
      </c>
      <c r="R39" s="58">
        <v>5.3</v>
      </c>
      <c r="S39" s="123">
        <f t="shared" si="3"/>
        <v>795</v>
      </c>
      <c r="T39" s="59"/>
    </row>
    <row r="40" spans="1:20" x14ac:dyDescent="0.2">
      <c r="A40" s="11" t="s">
        <v>75</v>
      </c>
      <c r="B40" s="12" t="s">
        <v>76</v>
      </c>
      <c r="C40" s="13" t="s">
        <v>59</v>
      </c>
      <c r="D40" s="17">
        <v>0</v>
      </c>
      <c r="E40" s="15">
        <v>620</v>
      </c>
      <c r="F40" s="16">
        <v>17.25</v>
      </c>
      <c r="G40" s="120">
        <f>IF(AND(D40= "",E40= ""), 0, ROUND(ROUND(F40, 2) * ROUND(IF(E40="",D40,E40),  3), 2))</f>
        <v>10695</v>
      </c>
      <c r="H40" s="59"/>
      <c r="I40" s="129" t="s">
        <v>59</v>
      </c>
      <c r="J40" s="17">
        <v>0</v>
      </c>
      <c r="K40" s="57">
        <v>678</v>
      </c>
      <c r="L40" s="58">
        <v>11.1</v>
      </c>
      <c r="M40" s="123">
        <f>IF(AND(J40= "",K40= ""), 0, ROUND(ROUND(L40, 2) * ROUND(IF(K40="",J40,K40),  3), 2))</f>
        <v>7525.8</v>
      </c>
      <c r="N40" s="59"/>
      <c r="O40" s="130" t="s">
        <v>59</v>
      </c>
      <c r="P40" s="63">
        <v>0</v>
      </c>
      <c r="Q40" s="57">
        <v>905</v>
      </c>
      <c r="R40" s="58">
        <v>15</v>
      </c>
      <c r="S40" s="123">
        <f t="shared" si="3"/>
        <v>13575</v>
      </c>
      <c r="T40" s="59"/>
    </row>
    <row r="41" spans="1:20" x14ac:dyDescent="0.2">
      <c r="A41" s="18"/>
      <c r="G41" s="124"/>
      <c r="H41" s="132"/>
      <c r="K41" s="31"/>
      <c r="L41" s="31"/>
      <c r="M41" s="105"/>
      <c r="N41" s="132"/>
      <c r="O41" s="31"/>
      <c r="P41" s="31"/>
      <c r="Q41" s="31"/>
      <c r="R41" s="31"/>
      <c r="S41" s="105"/>
      <c r="T41" s="64"/>
    </row>
    <row r="42" spans="1:20" x14ac:dyDescent="0.2">
      <c r="A42" s="18"/>
      <c r="B42" s="21" t="s">
        <v>10</v>
      </c>
      <c r="C42" s="172"/>
      <c r="D42" s="172"/>
      <c r="E42" s="172"/>
      <c r="F42" s="172"/>
      <c r="G42" s="172"/>
      <c r="H42" s="133"/>
      <c r="I42" s="172"/>
      <c r="J42" s="172"/>
      <c r="K42" s="172"/>
      <c r="L42" s="172"/>
      <c r="M42" s="172"/>
      <c r="N42" s="133"/>
      <c r="O42" s="172"/>
      <c r="P42" s="172"/>
      <c r="Q42" s="172"/>
      <c r="R42" s="172"/>
      <c r="S42" s="172"/>
      <c r="T42" s="115"/>
    </row>
    <row r="43" spans="1:20" x14ac:dyDescent="0.2">
      <c r="A43" s="18"/>
      <c r="C43" s="173"/>
      <c r="D43" s="173"/>
      <c r="E43" s="173"/>
      <c r="F43" s="173"/>
      <c r="G43" s="173"/>
      <c r="H43" s="64"/>
      <c r="I43" s="173"/>
      <c r="J43" s="173"/>
      <c r="K43" s="173"/>
      <c r="L43" s="173"/>
      <c r="M43" s="173"/>
      <c r="N43" s="64"/>
      <c r="O43" s="173"/>
      <c r="P43" s="173"/>
      <c r="Q43" s="173"/>
      <c r="R43" s="173"/>
      <c r="S43" s="173"/>
      <c r="T43" s="20"/>
    </row>
    <row r="44" spans="1:20" x14ac:dyDescent="0.2">
      <c r="A44" s="18"/>
      <c r="B44" s="10" t="s">
        <v>77</v>
      </c>
      <c r="C44" s="36"/>
      <c r="D44" s="37"/>
      <c r="E44" s="37"/>
      <c r="F44" s="65"/>
      <c r="G44" s="38">
        <f>SUM(G3:G41)</f>
        <v>33088.699999999997</v>
      </c>
      <c r="H44" s="32"/>
      <c r="I44" s="43"/>
      <c r="J44" s="44"/>
      <c r="K44" s="44"/>
      <c r="L44" s="44"/>
      <c r="M44" s="45">
        <f>SUM(M3:M41)</f>
        <v>36047.620000000003</v>
      </c>
      <c r="N44" s="99"/>
      <c r="O44" s="50"/>
      <c r="P44" s="51"/>
      <c r="Q44" s="51"/>
      <c r="R44" s="73"/>
      <c r="S44" s="52">
        <f>SUM(S3:S41)</f>
        <v>29396</v>
      </c>
      <c r="T44" s="99"/>
    </row>
    <row r="45" spans="1:20" x14ac:dyDescent="0.2">
      <c r="A45" s="18"/>
      <c r="B45" s="10" t="s">
        <v>78</v>
      </c>
      <c r="C45" s="39"/>
      <c r="D45" s="29"/>
      <c r="E45" s="29"/>
      <c r="F45" s="66"/>
      <c r="G45" s="40">
        <f>G44*0.2</f>
        <v>6617.74</v>
      </c>
      <c r="H45" s="32"/>
      <c r="I45" s="46"/>
      <c r="J45" s="27"/>
      <c r="K45" s="27"/>
      <c r="L45" s="34"/>
      <c r="M45" s="47">
        <f>M44*0.2</f>
        <v>7209.5240000000013</v>
      </c>
      <c r="N45" s="32"/>
      <c r="O45" s="53"/>
      <c r="P45" s="25"/>
      <c r="Q45" s="25"/>
      <c r="R45" s="74"/>
      <c r="S45" s="54">
        <f>S44*0.2</f>
        <v>5879.2000000000007</v>
      </c>
      <c r="T45" s="32"/>
    </row>
    <row r="46" spans="1:20" x14ac:dyDescent="0.2">
      <c r="A46" s="18"/>
      <c r="B46" s="22" t="s">
        <v>79</v>
      </c>
      <c r="C46" s="41"/>
      <c r="D46" s="30"/>
      <c r="E46" s="30"/>
      <c r="F46" s="67"/>
      <c r="G46" s="42">
        <f>SUM(G44:G45)</f>
        <v>39706.439999999995</v>
      </c>
      <c r="H46" s="32"/>
      <c r="I46" s="48"/>
      <c r="J46" s="28"/>
      <c r="K46" s="28"/>
      <c r="L46" s="28"/>
      <c r="M46" s="49">
        <f>SUM(M44:M45)</f>
        <v>43257.144</v>
      </c>
      <c r="N46" s="32"/>
      <c r="O46" s="55"/>
      <c r="P46" s="26"/>
      <c r="Q46" s="26"/>
      <c r="R46" s="75"/>
      <c r="S46" s="56">
        <f>SUM(S44:S45)</f>
        <v>35275.199999999997</v>
      </c>
      <c r="T46" s="32"/>
    </row>
    <row r="47" spans="1:20" x14ac:dyDescent="0.2">
      <c r="B47" s="10"/>
      <c r="C47" s="31"/>
      <c r="D47" s="32"/>
      <c r="E47" s="32"/>
      <c r="F47" s="32"/>
      <c r="G47" s="94">
        <f>RANK(G46,$G$46:$S$46,1)</f>
        <v>2</v>
      </c>
      <c r="H47" s="93"/>
      <c r="I47" s="93"/>
      <c r="J47" s="93"/>
      <c r="K47" s="93"/>
      <c r="L47" s="93"/>
      <c r="M47" s="95">
        <f t="shared" ref="M47:N47" si="4">RANK(M46,$G$46:$S$46,1)</f>
        <v>3</v>
      </c>
      <c r="N47" s="93"/>
      <c r="O47" s="93"/>
      <c r="P47" s="93"/>
      <c r="Q47" s="93"/>
      <c r="R47" s="93"/>
      <c r="S47" s="96">
        <f t="shared" ref="S47:T47" si="5">RANK(S46,$G$46:$S$46,1)</f>
        <v>1</v>
      </c>
      <c r="T47" s="93"/>
    </row>
    <row r="48" spans="1:20" x14ac:dyDescent="0.2">
      <c r="H48" s="31"/>
      <c r="N48" s="31"/>
    </row>
    <row r="49" spans="2:20" x14ac:dyDescent="0.2">
      <c r="C49" s="171" t="s">
        <v>82</v>
      </c>
      <c r="D49" s="171"/>
      <c r="E49" s="171"/>
      <c r="F49" s="89" t="s">
        <v>89</v>
      </c>
      <c r="G49" s="90">
        <v>90000</v>
      </c>
      <c r="H49" s="101"/>
      <c r="I49" s="136" t="s">
        <v>82</v>
      </c>
      <c r="J49" s="136"/>
      <c r="K49" s="136"/>
      <c r="L49" s="89" t="s">
        <v>89</v>
      </c>
      <c r="M49" s="90">
        <v>90000</v>
      </c>
      <c r="N49" s="101"/>
      <c r="O49" s="137" t="s">
        <v>82</v>
      </c>
      <c r="P49" s="137"/>
      <c r="Q49" s="137"/>
      <c r="R49" s="89" t="s">
        <v>89</v>
      </c>
      <c r="S49" s="90">
        <v>90000</v>
      </c>
      <c r="T49" s="106"/>
    </row>
    <row r="50" spans="2:20" x14ac:dyDescent="0.2">
      <c r="B50" s="84"/>
      <c r="C50" s="171" t="s">
        <v>83</v>
      </c>
      <c r="D50" s="171"/>
      <c r="E50" s="171"/>
      <c r="F50" s="88" t="s">
        <v>89</v>
      </c>
      <c r="G50" s="134">
        <f>G44-G49</f>
        <v>-56911.3</v>
      </c>
      <c r="H50" s="102"/>
      <c r="I50" s="136" t="s">
        <v>83</v>
      </c>
      <c r="J50" s="136"/>
      <c r="K50" s="136"/>
      <c r="L50" s="88" t="s">
        <v>89</v>
      </c>
      <c r="M50" s="134">
        <f>M44-M49</f>
        <v>-53952.38</v>
      </c>
      <c r="N50" s="102"/>
      <c r="O50" s="137" t="s">
        <v>83</v>
      </c>
      <c r="P50" s="137"/>
      <c r="Q50" s="137"/>
      <c r="R50" s="88" t="s">
        <v>89</v>
      </c>
      <c r="S50" s="134">
        <f>S44-S49</f>
        <v>-60604</v>
      </c>
      <c r="T50" s="98"/>
    </row>
    <row r="51" spans="2:20" x14ac:dyDescent="0.2">
      <c r="B51" s="84"/>
      <c r="C51" s="171"/>
      <c r="D51" s="171"/>
      <c r="E51" s="171"/>
      <c r="F51" s="88" t="s">
        <v>90</v>
      </c>
      <c r="G51" s="91">
        <f>G50/G49</f>
        <v>-0.63234777777777784</v>
      </c>
      <c r="H51" s="103"/>
      <c r="I51" s="136"/>
      <c r="J51" s="136"/>
      <c r="K51" s="136"/>
      <c r="L51" s="88" t="s">
        <v>90</v>
      </c>
      <c r="M51" s="91">
        <f>M50/M49</f>
        <v>-0.59947088888888889</v>
      </c>
      <c r="N51" s="103"/>
      <c r="O51" s="137"/>
      <c r="P51" s="137"/>
      <c r="Q51" s="137"/>
      <c r="R51" s="88" t="s">
        <v>90</v>
      </c>
      <c r="S51" s="91">
        <f>S50/S49</f>
        <v>-0.67337777777777774</v>
      </c>
      <c r="T51" s="107"/>
    </row>
    <row r="52" spans="2:20" x14ac:dyDescent="0.2">
      <c r="C52" s="170" t="s">
        <v>86</v>
      </c>
      <c r="D52" s="170"/>
      <c r="E52" s="170"/>
      <c r="F52" s="145"/>
      <c r="G52" s="85" t="s">
        <v>85</v>
      </c>
      <c r="H52" s="104"/>
      <c r="I52" s="160" t="s">
        <v>86</v>
      </c>
      <c r="J52" s="160"/>
      <c r="K52" s="160"/>
      <c r="L52" s="160"/>
      <c r="M52" s="85" t="s">
        <v>85</v>
      </c>
      <c r="N52" s="104"/>
      <c r="O52" s="153" t="s">
        <v>86</v>
      </c>
      <c r="P52" s="153"/>
      <c r="Q52" s="153"/>
      <c r="R52" s="153"/>
      <c r="S52" s="85" t="s">
        <v>87</v>
      </c>
      <c r="T52" s="108"/>
    </row>
    <row r="53" spans="2:20" x14ac:dyDescent="0.2">
      <c r="B53" s="86"/>
      <c r="C53" s="145" t="s">
        <v>84</v>
      </c>
      <c r="D53" s="145"/>
      <c r="E53" s="145"/>
      <c r="F53" s="145"/>
      <c r="G53" s="85" t="s">
        <v>87</v>
      </c>
      <c r="H53" s="104"/>
      <c r="I53" s="160" t="s">
        <v>84</v>
      </c>
      <c r="J53" s="160"/>
      <c r="K53" s="160"/>
      <c r="L53" s="160"/>
      <c r="M53" s="85" t="s">
        <v>87</v>
      </c>
      <c r="N53" s="104"/>
      <c r="O53" s="153" t="s">
        <v>84</v>
      </c>
      <c r="P53" s="153"/>
      <c r="Q53" s="153"/>
      <c r="R53" s="153"/>
      <c r="S53" s="85" t="s">
        <v>85</v>
      </c>
      <c r="T53" s="108"/>
    </row>
    <row r="54" spans="2:20" x14ac:dyDescent="0.2">
      <c r="C54" s="154" t="str">
        <f>IF(G52="OUI",C52,IF(G53="OUI",C53,"DPGF / DEVIS ?"))</f>
        <v>DPGF</v>
      </c>
      <c r="D54" s="155"/>
      <c r="E54" s="155"/>
      <c r="F54" s="156"/>
      <c r="G54" s="146">
        <v>153900</v>
      </c>
      <c r="H54" s="100"/>
      <c r="I54" s="147" t="str">
        <f>IF(M52="OUI",I52,IF(M53="OUI",I53,""))</f>
        <v>DPGF</v>
      </c>
      <c r="J54" s="148"/>
      <c r="K54" s="148"/>
      <c r="L54" s="149"/>
      <c r="M54" s="146">
        <v>185543.67999999999</v>
      </c>
      <c r="N54" s="100"/>
      <c r="O54" s="138" t="str">
        <f>IF(S52="OUI",O52,IF(S53="OUI",O53,""))</f>
        <v>DEVIS</v>
      </c>
      <c r="P54" s="139"/>
      <c r="Q54" s="139"/>
      <c r="R54" s="140"/>
      <c r="S54" s="146">
        <v>160500</v>
      </c>
      <c r="T54" s="98"/>
    </row>
    <row r="55" spans="2:20" x14ac:dyDescent="0.2">
      <c r="C55" s="157"/>
      <c r="D55" s="158"/>
      <c r="E55" s="158"/>
      <c r="F55" s="159"/>
      <c r="G55" s="144"/>
      <c r="H55" s="100"/>
      <c r="I55" s="150"/>
      <c r="J55" s="151"/>
      <c r="K55" s="151"/>
      <c r="L55" s="152"/>
      <c r="M55" s="144"/>
      <c r="N55" s="100"/>
      <c r="O55" s="141"/>
      <c r="P55" s="142"/>
      <c r="Q55" s="142"/>
      <c r="R55" s="143"/>
      <c r="S55" s="144"/>
      <c r="T55" s="98"/>
    </row>
    <row r="56" spans="2:20" x14ac:dyDescent="0.2">
      <c r="C56" s="154" t="s">
        <v>88</v>
      </c>
      <c r="D56" s="155"/>
      <c r="E56" s="155"/>
      <c r="F56" s="156"/>
      <c r="G56" s="144">
        <f>G44-G54</f>
        <v>-120811.3</v>
      </c>
      <c r="H56" s="100"/>
      <c r="I56" s="147" t="s">
        <v>88</v>
      </c>
      <c r="J56" s="148"/>
      <c r="K56" s="148"/>
      <c r="L56" s="149"/>
      <c r="M56" s="144">
        <f>M44-M54</f>
        <v>-149496.06</v>
      </c>
      <c r="N56" s="100"/>
      <c r="O56" s="138" t="s">
        <v>88</v>
      </c>
      <c r="P56" s="139"/>
      <c r="Q56" s="139"/>
      <c r="R56" s="140"/>
      <c r="S56" s="144">
        <f>S44-S54</f>
        <v>-131104</v>
      </c>
      <c r="T56" s="98"/>
    </row>
    <row r="57" spans="2:20" x14ac:dyDescent="0.2">
      <c r="C57" s="157"/>
      <c r="D57" s="158"/>
      <c r="E57" s="158"/>
      <c r="F57" s="159"/>
      <c r="G57" s="144"/>
      <c r="H57" s="100"/>
      <c r="I57" s="150"/>
      <c r="J57" s="151"/>
      <c r="K57" s="151"/>
      <c r="L57" s="152"/>
      <c r="M57" s="144"/>
      <c r="N57" s="100"/>
      <c r="O57" s="141"/>
      <c r="P57" s="142"/>
      <c r="Q57" s="142"/>
      <c r="R57" s="143"/>
      <c r="S57" s="144"/>
      <c r="T57" s="98"/>
    </row>
  </sheetData>
  <mergeCells count="33">
    <mergeCell ref="O53:R53"/>
    <mergeCell ref="O54:R55"/>
    <mergeCell ref="S54:S55"/>
    <mergeCell ref="O56:R57"/>
    <mergeCell ref="S56:S57"/>
    <mergeCell ref="O42:S42"/>
    <mergeCell ref="O43:S43"/>
    <mergeCell ref="O49:Q49"/>
    <mergeCell ref="O50:Q51"/>
    <mergeCell ref="O52:R52"/>
    <mergeCell ref="C42:G42"/>
    <mergeCell ref="C43:G43"/>
    <mergeCell ref="C49:E49"/>
    <mergeCell ref="C50:E51"/>
    <mergeCell ref="C52:F52"/>
    <mergeCell ref="C53:F53"/>
    <mergeCell ref="C54:F55"/>
    <mergeCell ref="G54:G55"/>
    <mergeCell ref="C56:F57"/>
    <mergeCell ref="G56:G57"/>
    <mergeCell ref="I42:M42"/>
    <mergeCell ref="I43:M43"/>
    <mergeCell ref="O1:T1"/>
    <mergeCell ref="I49:K49"/>
    <mergeCell ref="I50:K51"/>
    <mergeCell ref="I52:L52"/>
    <mergeCell ref="I53:L53"/>
    <mergeCell ref="I54:L55"/>
    <mergeCell ref="C1:H1"/>
    <mergeCell ref="I1:N1"/>
    <mergeCell ref="M54:M55"/>
    <mergeCell ref="I56:L57"/>
    <mergeCell ref="M56:M57"/>
  </mergeCells>
  <conditionalFormatting sqref="F2:F36 F48 F58:F64614 F38:F41">
    <cfRule type="cellIs" dxfId="125" priority="54" stopIfTrue="1" operator="equal">
      <formula>"Non totalisé"</formula>
    </cfRule>
    <cfRule type="cellIs" dxfId="124" priority="55" stopIfTrue="1" operator="equal">
      <formula>"Variante"</formula>
    </cfRule>
    <cfRule type="cellIs" dxfId="123" priority="56" stopIfTrue="1" operator="equal">
      <formula>"Option"</formula>
    </cfRule>
  </conditionalFormatting>
  <conditionalFormatting sqref="E2:E36 E48 E58:E64614 E38:E41">
    <cfRule type="cellIs" dxfId="122" priority="57" stopIfTrue="1" operator="equal">
      <formula>"A calculer"</formula>
    </cfRule>
  </conditionalFormatting>
  <conditionalFormatting sqref="F37">
    <cfRule type="cellIs" dxfId="121" priority="50" stopIfTrue="1" operator="equal">
      <formula>"Non totalisé"</formula>
    </cfRule>
    <cfRule type="cellIs" dxfId="120" priority="51" stopIfTrue="1" operator="equal">
      <formula>"Variante"</formula>
    </cfRule>
    <cfRule type="cellIs" dxfId="119" priority="52" stopIfTrue="1" operator="equal">
      <formula>"Option"</formula>
    </cfRule>
  </conditionalFormatting>
  <conditionalFormatting sqref="E37">
    <cfRule type="cellIs" dxfId="118" priority="53" stopIfTrue="1" operator="equal">
      <formula>"A calculer"</formula>
    </cfRule>
  </conditionalFormatting>
  <conditionalFormatting sqref="C56">
    <cfRule type="cellIs" dxfId="117" priority="47" stopIfTrue="1" operator="equal">
      <formula>"Non totalisé"</formula>
    </cfRule>
    <cfRule type="cellIs" dxfId="116" priority="48" stopIfTrue="1" operator="equal">
      <formula>"Variante"</formula>
    </cfRule>
    <cfRule type="cellIs" dxfId="115" priority="49" stopIfTrue="1" operator="equal">
      <formula>"Option"</formula>
    </cfRule>
  </conditionalFormatting>
  <conditionalFormatting sqref="C54">
    <cfRule type="cellIs" dxfId="114" priority="44" stopIfTrue="1" operator="equal">
      <formula>"Non totalisé"</formula>
    </cfRule>
    <cfRule type="cellIs" dxfId="113" priority="45" stopIfTrue="1" operator="equal">
      <formula>"Variante"</formula>
    </cfRule>
    <cfRule type="cellIs" dxfId="112" priority="46" stopIfTrue="1" operator="equal">
      <formula>"Option"</formula>
    </cfRule>
  </conditionalFormatting>
  <conditionalFormatting sqref="L48 L58:L64614">
    <cfRule type="cellIs" dxfId="111" priority="40" stopIfTrue="1" operator="equal">
      <formula>"Non totalisé"</formula>
    </cfRule>
    <cfRule type="cellIs" dxfId="110" priority="41" stopIfTrue="1" operator="equal">
      <formula>"Variante"</formula>
    </cfRule>
    <cfRule type="cellIs" dxfId="109" priority="42" stopIfTrue="1" operator="equal">
      <formula>"Option"</formula>
    </cfRule>
  </conditionalFormatting>
  <conditionalFormatting sqref="K48 K58:K64614 K41">
    <cfRule type="cellIs" dxfId="108" priority="43" stopIfTrue="1" operator="equal">
      <formula>"A calculer"</formula>
    </cfRule>
  </conditionalFormatting>
  <conditionalFormatting sqref="L2:L24 L38:L41 L26:L36">
    <cfRule type="cellIs" dxfId="107" priority="36" stopIfTrue="1" operator="equal">
      <formula>"Non totalisé"</formula>
    </cfRule>
    <cfRule type="cellIs" dxfId="106" priority="37" stopIfTrue="1" operator="equal">
      <formula>"Variante"</formula>
    </cfRule>
    <cfRule type="cellIs" dxfId="105" priority="38" stopIfTrue="1" operator="equal">
      <formula>"Option"</formula>
    </cfRule>
  </conditionalFormatting>
  <conditionalFormatting sqref="K2:K6 K38:K40 K9:K18 K26:K36">
    <cfRule type="cellIs" dxfId="104" priority="39" stopIfTrue="1" operator="equal">
      <formula>"A calculer"</formula>
    </cfRule>
  </conditionalFormatting>
  <conditionalFormatting sqref="L37">
    <cfRule type="cellIs" dxfId="103" priority="32" stopIfTrue="1" operator="equal">
      <formula>"Non totalisé"</formula>
    </cfRule>
    <cfRule type="cellIs" dxfId="102" priority="33" stopIfTrue="1" operator="equal">
      <formula>"Variante"</formula>
    </cfRule>
    <cfRule type="cellIs" dxfId="101" priority="34" stopIfTrue="1" operator="equal">
      <formula>"Option"</formula>
    </cfRule>
  </conditionalFormatting>
  <conditionalFormatting sqref="K37">
    <cfRule type="cellIs" dxfId="100" priority="35" stopIfTrue="1" operator="equal">
      <formula>"A calculer"</formula>
    </cfRule>
  </conditionalFormatting>
  <conditionalFormatting sqref="K7:K8">
    <cfRule type="cellIs" dxfId="99" priority="31" stopIfTrue="1" operator="equal">
      <formula>"A calculer"</formula>
    </cfRule>
  </conditionalFormatting>
  <conditionalFormatting sqref="K19:K25">
    <cfRule type="cellIs" dxfId="98" priority="30" stopIfTrue="1" operator="equal">
      <formula>"A calculer"</formula>
    </cfRule>
  </conditionalFormatting>
  <conditionalFormatting sqref="L25">
    <cfRule type="cellIs" dxfId="97" priority="27" stopIfTrue="1" operator="equal">
      <formula>"Non totalisé"</formula>
    </cfRule>
    <cfRule type="cellIs" dxfId="96" priority="28" stopIfTrue="1" operator="equal">
      <formula>"Variante"</formula>
    </cfRule>
    <cfRule type="cellIs" dxfId="95" priority="29" stopIfTrue="1" operator="equal">
      <formula>"Option"</formula>
    </cfRule>
  </conditionalFormatting>
  <conditionalFormatting sqref="I56">
    <cfRule type="cellIs" dxfId="94" priority="24" stopIfTrue="1" operator="equal">
      <formula>"Non totalisé"</formula>
    </cfRule>
    <cfRule type="cellIs" dxfId="93" priority="25" stopIfTrue="1" operator="equal">
      <formula>"Variante"</formula>
    </cfRule>
    <cfRule type="cellIs" dxfId="92" priority="26" stopIfTrue="1" operator="equal">
      <formula>"Option"</formula>
    </cfRule>
  </conditionalFormatting>
  <conditionalFormatting sqref="I54">
    <cfRule type="cellIs" dxfId="91" priority="21" stopIfTrue="1" operator="equal">
      <formula>"Non totalisé"</formula>
    </cfRule>
    <cfRule type="cellIs" dxfId="90" priority="22" stopIfTrue="1" operator="equal">
      <formula>"Variante"</formula>
    </cfRule>
    <cfRule type="cellIs" dxfId="89" priority="23" stopIfTrue="1" operator="equal">
      <formula>"Option"</formula>
    </cfRule>
  </conditionalFormatting>
  <conditionalFormatting sqref="Q48 Q58:Q64614 Q41">
    <cfRule type="cellIs" dxfId="88" priority="20" stopIfTrue="1" operator="equal">
      <formula>"A calculer"</formula>
    </cfRule>
  </conditionalFormatting>
  <conditionalFormatting sqref="R2:R24 R48 R38:R41 R26:R36 R58:R64614">
    <cfRule type="cellIs" dxfId="87" priority="16" stopIfTrue="1" operator="equal">
      <formula>"Non totalisé"</formula>
    </cfRule>
    <cfRule type="cellIs" dxfId="86" priority="17" stopIfTrue="1" operator="equal">
      <formula>"Variante"</formula>
    </cfRule>
    <cfRule type="cellIs" dxfId="85" priority="18" stopIfTrue="1" operator="equal">
      <formula>"Option"</formula>
    </cfRule>
  </conditionalFormatting>
  <conditionalFormatting sqref="Q2:Q6 Q38:Q40 Q9:Q18 Q26:Q36">
    <cfRule type="cellIs" dxfId="84" priority="19" stopIfTrue="1" operator="equal">
      <formula>"A calculer"</formula>
    </cfRule>
  </conditionalFormatting>
  <conditionalFormatting sqref="R37">
    <cfRule type="cellIs" dxfId="83" priority="12" stopIfTrue="1" operator="equal">
      <formula>"Non totalisé"</formula>
    </cfRule>
    <cfRule type="cellIs" dxfId="82" priority="13" stopIfTrue="1" operator="equal">
      <formula>"Variante"</formula>
    </cfRule>
    <cfRule type="cellIs" dxfId="81" priority="14" stopIfTrue="1" operator="equal">
      <formula>"Option"</formula>
    </cfRule>
  </conditionalFormatting>
  <conditionalFormatting sqref="Q37">
    <cfRule type="cellIs" dxfId="80" priority="15" stopIfTrue="1" operator="equal">
      <formula>"A calculer"</formula>
    </cfRule>
  </conditionalFormatting>
  <conditionalFormatting sqref="Q7:Q8">
    <cfRule type="cellIs" dxfId="79" priority="11" stopIfTrue="1" operator="equal">
      <formula>"A calculer"</formula>
    </cfRule>
  </conditionalFormatting>
  <conditionalFormatting sqref="Q19:Q25">
    <cfRule type="cellIs" dxfId="78" priority="10" stopIfTrue="1" operator="equal">
      <formula>"A calculer"</formula>
    </cfRule>
  </conditionalFormatting>
  <conditionalFormatting sqref="R25">
    <cfRule type="cellIs" dxfId="77" priority="7" stopIfTrue="1" operator="equal">
      <formula>"Non totalisé"</formula>
    </cfRule>
    <cfRule type="cellIs" dxfId="76" priority="8" stopIfTrue="1" operator="equal">
      <formula>"Variante"</formula>
    </cfRule>
    <cfRule type="cellIs" dxfId="75" priority="9" stopIfTrue="1" operator="equal">
      <formula>"Option"</formula>
    </cfRule>
  </conditionalFormatting>
  <conditionalFormatting sqref="O56">
    <cfRule type="cellIs" dxfId="74" priority="4" stopIfTrue="1" operator="equal">
      <formula>"Non totalisé"</formula>
    </cfRule>
    <cfRule type="cellIs" dxfId="73" priority="5" stopIfTrue="1" operator="equal">
      <formula>"Variante"</formula>
    </cfRule>
    <cfRule type="cellIs" dxfId="72" priority="6" stopIfTrue="1" operator="equal">
      <formula>"Option"</formula>
    </cfRule>
  </conditionalFormatting>
  <conditionalFormatting sqref="O54">
    <cfRule type="cellIs" dxfId="71" priority="1" stopIfTrue="1" operator="equal">
      <formula>"Non totalisé"</formula>
    </cfRule>
    <cfRule type="cellIs" dxfId="70" priority="2" stopIfTrue="1" operator="equal">
      <formula>"Variante"</formula>
    </cfRule>
    <cfRule type="cellIs" dxfId="69" priority="3" stopIfTrue="1" operator="equal">
      <formula>"Option"</formula>
    </cfRule>
  </conditionalFormatting>
  <pageMargins left="0.7" right="0.7" top="0.75" bottom="0.75" header="0.3" footer="0.3"/>
  <pageSetup paperSize="9" scale="57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C4A9D3-AA3D-48A5-838C-12CB4D4E4E17}">
  <sheetPr codeName="Feuil6">
    <pageSetUpPr fitToPage="1"/>
  </sheetPr>
  <dimension ref="A1:T57"/>
  <sheetViews>
    <sheetView showGridLines="0" zoomScaleNormal="100" workbookViewId="0">
      <selection activeCell="B17" sqref="B17"/>
    </sheetView>
  </sheetViews>
  <sheetFormatPr baseColWidth="10" defaultRowHeight="12.75" x14ac:dyDescent="0.2"/>
  <cols>
    <col min="1" max="1" width="9.5703125" style="135" customWidth="1"/>
    <col min="2" max="2" width="64.28515625" style="135" customWidth="1"/>
    <col min="3" max="3" width="8.140625" style="135" customWidth="1"/>
    <col min="4" max="4" width="8.140625" style="135" hidden="1" customWidth="1"/>
    <col min="5" max="5" width="10.7109375" style="135" hidden="1" customWidth="1"/>
    <col min="6" max="7" width="12.5703125" style="135" customWidth="1"/>
    <col min="8" max="8" width="12.5703125" style="135" hidden="1" customWidth="1"/>
    <col min="9" max="9" width="8.140625" style="135" customWidth="1"/>
    <col min="10" max="10" width="8.140625" style="135" hidden="1" customWidth="1"/>
    <col min="11" max="11" width="10.7109375" style="135" hidden="1" customWidth="1"/>
    <col min="12" max="13" width="12.5703125" style="135" customWidth="1"/>
    <col min="14" max="14" width="12.5703125" style="135" hidden="1" customWidth="1"/>
    <col min="15" max="15" width="8.140625" style="135" customWidth="1"/>
    <col min="16" max="16" width="8.140625" style="135" hidden="1" customWidth="1"/>
    <col min="17" max="17" width="10.7109375" style="135" hidden="1" customWidth="1"/>
    <col min="18" max="19" width="12.5703125" style="135" customWidth="1"/>
    <col min="20" max="20" width="12.5703125" style="135" hidden="1" customWidth="1"/>
  </cols>
  <sheetData>
    <row r="1" spans="1:20" s="135" customFormat="1" ht="15" customHeight="1" x14ac:dyDescent="0.2">
      <c r="C1" s="161" t="s">
        <v>93</v>
      </c>
      <c r="D1" s="162"/>
      <c r="E1" s="162"/>
      <c r="F1" s="162"/>
      <c r="G1" s="162"/>
      <c r="H1" s="163"/>
      <c r="I1" s="164" t="s">
        <v>91</v>
      </c>
      <c r="J1" s="165"/>
      <c r="K1" s="165"/>
      <c r="L1" s="165"/>
      <c r="M1" s="165"/>
      <c r="N1" s="166"/>
      <c r="O1" s="167" t="s">
        <v>92</v>
      </c>
      <c r="P1" s="168"/>
      <c r="Q1" s="168"/>
      <c r="R1" s="168"/>
      <c r="S1" s="168"/>
      <c r="T1" s="169"/>
    </row>
    <row r="2" spans="1:20" s="135" customFormat="1" ht="22.5" x14ac:dyDescent="0.2">
      <c r="A2" s="3" t="s">
        <v>1</v>
      </c>
      <c r="B2" s="3" t="s">
        <v>2</v>
      </c>
      <c r="C2" s="23" t="s">
        <v>0</v>
      </c>
      <c r="D2" s="23" t="s">
        <v>3</v>
      </c>
      <c r="E2" s="23" t="s">
        <v>4</v>
      </c>
      <c r="F2" s="23" t="s">
        <v>5</v>
      </c>
      <c r="G2" s="23" t="s">
        <v>6</v>
      </c>
      <c r="H2" s="23" t="s">
        <v>94</v>
      </c>
      <c r="I2" s="33" t="s">
        <v>0</v>
      </c>
      <c r="J2" s="33" t="s">
        <v>3</v>
      </c>
      <c r="K2" s="33" t="s">
        <v>4</v>
      </c>
      <c r="L2" s="33" t="s">
        <v>5</v>
      </c>
      <c r="M2" s="33" t="s">
        <v>6</v>
      </c>
      <c r="N2" s="33" t="s">
        <v>94</v>
      </c>
      <c r="O2" s="35" t="s">
        <v>0</v>
      </c>
      <c r="P2" s="35" t="s">
        <v>3</v>
      </c>
      <c r="Q2" s="35" t="s">
        <v>4</v>
      </c>
      <c r="R2" s="35" t="s">
        <v>5</v>
      </c>
      <c r="S2" s="35" t="s">
        <v>6</v>
      </c>
      <c r="T2" s="35" t="s">
        <v>94</v>
      </c>
    </row>
    <row r="3" spans="1:20" ht="15.75" x14ac:dyDescent="0.2">
      <c r="A3" s="4" t="s">
        <v>7</v>
      </c>
      <c r="B3" s="5" t="s">
        <v>8</v>
      </c>
      <c r="C3" s="8"/>
      <c r="D3" s="8"/>
      <c r="E3" s="8"/>
      <c r="F3" s="8"/>
      <c r="G3" s="116"/>
      <c r="H3" s="4"/>
      <c r="I3" s="8"/>
      <c r="J3" s="8"/>
      <c r="K3" s="8"/>
      <c r="L3" s="8"/>
      <c r="M3" s="116"/>
      <c r="N3" s="4"/>
      <c r="O3" s="8"/>
      <c r="P3" s="8"/>
      <c r="Q3" s="8"/>
      <c r="R3" s="8"/>
      <c r="S3" s="116"/>
      <c r="T3" s="113"/>
    </row>
    <row r="4" spans="1:20" ht="15.75" x14ac:dyDescent="0.2">
      <c r="A4" s="7" t="s">
        <v>9</v>
      </c>
      <c r="B4" s="8" t="s">
        <v>10</v>
      </c>
      <c r="C4" s="8"/>
      <c r="D4" s="8"/>
      <c r="E4" s="8"/>
      <c r="F4" s="8"/>
      <c r="G4" s="117"/>
      <c r="H4" s="97"/>
      <c r="I4" s="8"/>
      <c r="J4" s="8"/>
      <c r="K4" s="8"/>
      <c r="L4" s="8"/>
      <c r="M4" s="117"/>
      <c r="N4" s="97"/>
      <c r="O4" s="8"/>
      <c r="P4" s="8"/>
      <c r="Q4" s="8"/>
      <c r="R4" s="8"/>
      <c r="S4" s="117"/>
      <c r="T4" s="114"/>
    </row>
    <row r="5" spans="1:20" ht="15" x14ac:dyDescent="0.2">
      <c r="A5" s="7" t="s">
        <v>11</v>
      </c>
      <c r="B5" s="9" t="s">
        <v>12</v>
      </c>
      <c r="C5" s="9"/>
      <c r="D5" s="9"/>
      <c r="E5" s="9"/>
      <c r="F5" s="9"/>
      <c r="G5" s="118"/>
      <c r="H5" s="109"/>
      <c r="I5" s="9"/>
      <c r="J5" s="9"/>
      <c r="K5" s="9"/>
      <c r="L5" s="9"/>
      <c r="M5" s="118"/>
      <c r="N5" s="109"/>
      <c r="O5" s="9"/>
      <c r="P5" s="9"/>
      <c r="Q5" s="9"/>
      <c r="R5" s="9"/>
      <c r="S5" s="118"/>
      <c r="T5" s="112"/>
    </row>
    <row r="6" spans="1:20" x14ac:dyDescent="0.2">
      <c r="A6" s="7" t="s">
        <v>13</v>
      </c>
      <c r="B6" s="10" t="s">
        <v>14</v>
      </c>
      <c r="C6" s="10"/>
      <c r="D6" s="10"/>
      <c r="E6" s="10"/>
      <c r="F6" s="10"/>
      <c r="G6" s="119"/>
      <c r="H6" s="110"/>
      <c r="I6" s="10"/>
      <c r="J6" s="10"/>
      <c r="K6" s="10"/>
      <c r="L6" s="10"/>
      <c r="M6" s="119"/>
      <c r="N6" s="110"/>
      <c r="O6" s="10"/>
      <c r="P6" s="10"/>
      <c r="Q6" s="10"/>
      <c r="R6" s="10"/>
      <c r="S6" s="119"/>
      <c r="T6" s="111"/>
    </row>
    <row r="7" spans="1:20" x14ac:dyDescent="0.2">
      <c r="A7" s="11" t="s">
        <v>15</v>
      </c>
      <c r="B7" s="12" t="s">
        <v>16</v>
      </c>
      <c r="C7" s="13" t="s">
        <v>17</v>
      </c>
      <c r="D7" s="14">
        <v>1</v>
      </c>
      <c r="E7" s="57"/>
      <c r="F7" s="58">
        <v>2925</v>
      </c>
      <c r="G7" s="123">
        <f>IF(AND(D7= "",E7= ""), 0, ROUND(ROUND(F7, 2) * ROUND(IF(E7="",D7,E7),  0), 2))</f>
        <v>2925</v>
      </c>
      <c r="H7" s="59"/>
      <c r="I7" s="129" t="s">
        <v>17</v>
      </c>
      <c r="J7" s="14">
        <v>1</v>
      </c>
      <c r="K7" s="15"/>
      <c r="L7" s="58">
        <v>4373.1000000000004</v>
      </c>
      <c r="M7" s="123">
        <f>IF(AND(J7= "",K7= ""), 0, ROUND(ROUND(L7, 2) * ROUND(IF(K7="",J7,K7),  0), 2))</f>
        <v>4373.1000000000004</v>
      </c>
      <c r="N7" s="59"/>
      <c r="O7" s="130" t="s">
        <v>17</v>
      </c>
      <c r="P7" s="14">
        <v>1</v>
      </c>
      <c r="Q7" s="15"/>
      <c r="R7" s="58">
        <v>745</v>
      </c>
      <c r="S7" s="123">
        <f>IF(AND(P7= "",Q7= ""), 0, ROUND(ROUND(R7, 2) * ROUND(IF(Q7="",P7,Q7),  0), 2))</f>
        <v>745</v>
      </c>
      <c r="T7" s="59"/>
    </row>
    <row r="8" spans="1:20" x14ac:dyDescent="0.2">
      <c r="A8" s="11" t="s">
        <v>18</v>
      </c>
      <c r="B8" s="12" t="s">
        <v>19</v>
      </c>
      <c r="C8" s="13" t="s">
        <v>17</v>
      </c>
      <c r="D8" s="14">
        <v>1</v>
      </c>
      <c r="E8" s="15"/>
      <c r="F8" s="16">
        <v>500</v>
      </c>
      <c r="G8" s="120">
        <f>IF(AND(D8= "",E8= ""), 0, ROUND(ROUND(F8, 2) * ROUND(IF(E8="",D8,E8),  0), 2))</f>
        <v>500</v>
      </c>
      <c r="H8" s="59"/>
      <c r="I8" s="129" t="s">
        <v>17</v>
      </c>
      <c r="J8" s="14">
        <v>1</v>
      </c>
      <c r="K8" s="15"/>
      <c r="L8" s="58">
        <v>632.79999999999995</v>
      </c>
      <c r="M8" s="123">
        <f>IF(AND(J8= "",K8= ""), 0, ROUND(ROUND(L8, 2) * ROUND(IF(K8="",J8,K8),  0), 2))</f>
        <v>632.79999999999995</v>
      </c>
      <c r="N8" s="59"/>
      <c r="O8" s="130" t="s">
        <v>17</v>
      </c>
      <c r="P8" s="14">
        <v>1</v>
      </c>
      <c r="Q8" s="15"/>
      <c r="R8" s="58">
        <v>210</v>
      </c>
      <c r="S8" s="123">
        <f>IF(AND(P8= "",Q8= ""), 0, ROUND(ROUND(R8, 2) * ROUND(IF(Q8="",P8,Q8),  0), 2))</f>
        <v>210</v>
      </c>
      <c r="T8" s="59"/>
    </row>
    <row r="9" spans="1:20" x14ac:dyDescent="0.2">
      <c r="A9" s="7" t="s">
        <v>20</v>
      </c>
      <c r="B9" s="10" t="s">
        <v>21</v>
      </c>
      <c r="C9" s="10"/>
      <c r="D9" s="10"/>
      <c r="E9" s="10"/>
      <c r="F9" s="10"/>
      <c r="G9" s="119"/>
      <c r="H9" s="111"/>
      <c r="I9" s="10"/>
      <c r="J9" s="10"/>
      <c r="K9" s="61"/>
      <c r="L9" s="61"/>
      <c r="M9" s="125"/>
      <c r="N9" s="111"/>
      <c r="O9" s="61"/>
      <c r="P9" s="61"/>
      <c r="Q9" s="61"/>
      <c r="R9" s="61"/>
      <c r="S9" s="125"/>
      <c r="T9" s="111"/>
    </row>
    <row r="10" spans="1:20" x14ac:dyDescent="0.2">
      <c r="A10" s="11" t="s">
        <v>22</v>
      </c>
      <c r="B10" s="12" t="s">
        <v>23</v>
      </c>
      <c r="C10" s="13" t="s">
        <v>17</v>
      </c>
      <c r="D10" s="14">
        <v>1</v>
      </c>
      <c r="E10" s="15"/>
      <c r="F10" s="16">
        <v>650</v>
      </c>
      <c r="G10" s="120">
        <f>IF(AND(D10= "",E10= ""), 0, ROUND(ROUND(F10, 2) * ROUND(IF(E10="",D10,E10),  0), 2))</f>
        <v>650</v>
      </c>
      <c r="H10" s="59"/>
      <c r="I10" s="129" t="s">
        <v>17</v>
      </c>
      <c r="J10" s="14">
        <v>1</v>
      </c>
      <c r="K10" s="57"/>
      <c r="L10" s="58">
        <v>525.45000000000005</v>
      </c>
      <c r="M10" s="123">
        <f>IF(AND(J10= "",K10= ""), 0, ROUND(ROUND(L10, 2) * ROUND(IF(K10="",J10,K10),  0), 2))</f>
        <v>525.45000000000005</v>
      </c>
      <c r="N10" s="59"/>
      <c r="O10" s="130" t="s">
        <v>17</v>
      </c>
      <c r="P10" s="60">
        <v>1</v>
      </c>
      <c r="Q10" s="57">
        <v>0</v>
      </c>
      <c r="R10" s="58">
        <v>350</v>
      </c>
      <c r="S10" s="123">
        <f>IF(AND(P10= "",Q10= ""), 0, ROUND(ROUND(R10, 2) * ROUND(IF(Q10="",P10,Q10),  0), 2))</f>
        <v>0</v>
      </c>
      <c r="T10" s="59"/>
    </row>
    <row r="11" spans="1:20" x14ac:dyDescent="0.2">
      <c r="A11" s="7" t="s">
        <v>24</v>
      </c>
      <c r="B11" s="10" t="s">
        <v>25</v>
      </c>
      <c r="C11" s="10"/>
      <c r="D11" s="10"/>
      <c r="E11" s="10"/>
      <c r="F11" s="10"/>
      <c r="G11" s="119"/>
      <c r="H11" s="111"/>
      <c r="I11" s="10"/>
      <c r="J11" s="10"/>
      <c r="K11" s="61"/>
      <c r="L11" s="61"/>
      <c r="M11" s="125"/>
      <c r="N11" s="111"/>
      <c r="O11" s="61"/>
      <c r="P11" s="61"/>
      <c r="Q11" s="61"/>
      <c r="R11" s="61"/>
      <c r="S11" s="125"/>
      <c r="T11" s="111"/>
    </row>
    <row r="12" spans="1:20" x14ac:dyDescent="0.2">
      <c r="A12" s="11" t="s">
        <v>26</v>
      </c>
      <c r="B12" s="12" t="s">
        <v>27</v>
      </c>
      <c r="C12" s="13" t="s">
        <v>17</v>
      </c>
      <c r="D12" s="14">
        <v>1</v>
      </c>
      <c r="E12" s="15"/>
      <c r="F12" s="16">
        <v>750</v>
      </c>
      <c r="G12" s="120">
        <f t="shared" ref="G12:G17" si="0">IF(AND(D12= "",E12= ""), 0, ROUND(ROUND(F12, 2) * ROUND(IF(E12="",D12,E12),  0), 2))</f>
        <v>750</v>
      </c>
      <c r="H12" s="59"/>
      <c r="I12" s="129" t="s">
        <v>17</v>
      </c>
      <c r="J12" s="14">
        <v>1</v>
      </c>
      <c r="K12" s="57"/>
      <c r="L12" s="58">
        <v>1017</v>
      </c>
      <c r="M12" s="123">
        <f t="shared" ref="M12:M17" si="1">IF(AND(J12= "",K12= ""), 0, ROUND(ROUND(L12, 2) * ROUND(IF(K12="",J12,K12),  0), 2))</f>
        <v>1017</v>
      </c>
      <c r="N12" s="59"/>
      <c r="O12" s="130" t="s">
        <v>17</v>
      </c>
      <c r="P12" s="60">
        <v>1</v>
      </c>
      <c r="Q12" s="57"/>
      <c r="R12" s="58">
        <v>180</v>
      </c>
      <c r="S12" s="123">
        <f t="shared" ref="S12:S17" si="2">IF(AND(P12= "",Q12= ""), 0, ROUND(ROUND(R12, 2) * ROUND(IF(Q12="",P12,Q12),  0), 2))</f>
        <v>180</v>
      </c>
      <c r="T12" s="59"/>
    </row>
    <row r="13" spans="1:20" x14ac:dyDescent="0.2">
      <c r="A13" s="11" t="s">
        <v>28</v>
      </c>
      <c r="B13" s="12" t="s">
        <v>29</v>
      </c>
      <c r="C13" s="13" t="s">
        <v>17</v>
      </c>
      <c r="D13" s="14">
        <v>1</v>
      </c>
      <c r="E13" s="15"/>
      <c r="F13" s="16">
        <v>739</v>
      </c>
      <c r="G13" s="120">
        <f t="shared" si="0"/>
        <v>739</v>
      </c>
      <c r="H13" s="59"/>
      <c r="I13" s="129" t="s">
        <v>17</v>
      </c>
      <c r="J13" s="14">
        <v>1</v>
      </c>
      <c r="K13" s="57"/>
      <c r="L13" s="58">
        <v>774.4</v>
      </c>
      <c r="M13" s="123">
        <f t="shared" si="1"/>
        <v>774.4</v>
      </c>
      <c r="N13" s="59"/>
      <c r="O13" s="130" t="s">
        <v>17</v>
      </c>
      <c r="P13" s="60">
        <v>1</v>
      </c>
      <c r="Q13" s="57"/>
      <c r="R13" s="58">
        <v>480</v>
      </c>
      <c r="S13" s="123">
        <f t="shared" si="2"/>
        <v>480</v>
      </c>
      <c r="T13" s="59"/>
    </row>
    <row r="14" spans="1:20" x14ac:dyDescent="0.2">
      <c r="A14" s="11" t="s">
        <v>30</v>
      </c>
      <c r="B14" s="12" t="s">
        <v>31</v>
      </c>
      <c r="C14" s="13" t="s">
        <v>17</v>
      </c>
      <c r="D14" s="14">
        <v>1</v>
      </c>
      <c r="E14" s="15"/>
      <c r="F14" s="16">
        <v>254</v>
      </c>
      <c r="G14" s="120">
        <f t="shared" si="0"/>
        <v>254</v>
      </c>
      <c r="H14" s="59"/>
      <c r="I14" s="129" t="s">
        <v>17</v>
      </c>
      <c r="J14" s="14">
        <v>1</v>
      </c>
      <c r="K14" s="57"/>
      <c r="L14" s="58">
        <v>266.2</v>
      </c>
      <c r="M14" s="123">
        <f t="shared" si="1"/>
        <v>266.2</v>
      </c>
      <c r="N14" s="59"/>
      <c r="O14" s="130" t="s">
        <v>17</v>
      </c>
      <c r="P14" s="60">
        <v>1</v>
      </c>
      <c r="Q14" s="57"/>
      <c r="R14" s="58">
        <v>310</v>
      </c>
      <c r="S14" s="123">
        <f t="shared" si="2"/>
        <v>310</v>
      </c>
      <c r="T14" s="59"/>
    </row>
    <row r="15" spans="1:20" x14ac:dyDescent="0.2">
      <c r="A15" s="11" t="s">
        <v>32</v>
      </c>
      <c r="B15" s="12" t="s">
        <v>33</v>
      </c>
      <c r="C15" s="13" t="s">
        <v>17</v>
      </c>
      <c r="D15" s="14">
        <v>1</v>
      </c>
      <c r="E15" s="15"/>
      <c r="F15" s="16">
        <v>254</v>
      </c>
      <c r="G15" s="120">
        <f t="shared" si="0"/>
        <v>254</v>
      </c>
      <c r="H15" s="59"/>
      <c r="I15" s="129" t="s">
        <v>17</v>
      </c>
      <c r="J15" s="14">
        <v>1</v>
      </c>
      <c r="K15" s="57"/>
      <c r="L15" s="58">
        <v>266.2</v>
      </c>
      <c r="M15" s="123">
        <f t="shared" si="1"/>
        <v>266.2</v>
      </c>
      <c r="N15" s="59"/>
      <c r="O15" s="130" t="s">
        <v>17</v>
      </c>
      <c r="P15" s="60">
        <v>1</v>
      </c>
      <c r="Q15" s="57"/>
      <c r="R15" s="58">
        <v>450</v>
      </c>
      <c r="S15" s="123">
        <f t="shared" si="2"/>
        <v>450</v>
      </c>
      <c r="T15" s="59"/>
    </row>
    <row r="16" spans="1:20" x14ac:dyDescent="0.2">
      <c r="A16" s="11" t="s">
        <v>34</v>
      </c>
      <c r="B16" s="12" t="s">
        <v>35</v>
      </c>
      <c r="C16" s="13" t="s">
        <v>17</v>
      </c>
      <c r="D16" s="14">
        <v>1</v>
      </c>
      <c r="E16" s="15"/>
      <c r="F16" s="16">
        <v>0</v>
      </c>
      <c r="G16" s="121">
        <f t="shared" si="0"/>
        <v>0</v>
      </c>
      <c r="H16" s="59"/>
      <c r="I16" s="129" t="s">
        <v>17</v>
      </c>
      <c r="J16" s="14">
        <v>1</v>
      </c>
      <c r="K16" s="57"/>
      <c r="L16" s="58">
        <v>266.2</v>
      </c>
      <c r="M16" s="123">
        <f t="shared" si="1"/>
        <v>266.2</v>
      </c>
      <c r="N16" s="59"/>
      <c r="O16" s="130" t="s">
        <v>17</v>
      </c>
      <c r="P16" s="60">
        <v>1</v>
      </c>
      <c r="Q16" s="57"/>
      <c r="R16" s="58">
        <v>0</v>
      </c>
      <c r="S16" s="121">
        <f t="shared" si="2"/>
        <v>0</v>
      </c>
      <c r="T16" s="59"/>
    </row>
    <row r="17" spans="1:20" x14ac:dyDescent="0.2">
      <c r="A17" s="11" t="s">
        <v>36</v>
      </c>
      <c r="B17" s="12" t="s">
        <v>37</v>
      </c>
      <c r="C17" s="13" t="s">
        <v>17</v>
      </c>
      <c r="D17" s="14">
        <v>1</v>
      </c>
      <c r="E17" s="15"/>
      <c r="F17" s="16">
        <v>254</v>
      </c>
      <c r="G17" s="120">
        <f t="shared" si="0"/>
        <v>254</v>
      </c>
      <c r="H17" s="59"/>
      <c r="I17" s="129" t="s">
        <v>17</v>
      </c>
      <c r="J17" s="14">
        <v>1</v>
      </c>
      <c r="K17" s="57"/>
      <c r="L17" s="58">
        <v>266.2</v>
      </c>
      <c r="M17" s="123">
        <f t="shared" si="1"/>
        <v>266.2</v>
      </c>
      <c r="N17" s="59"/>
      <c r="O17" s="130" t="s">
        <v>17</v>
      </c>
      <c r="P17" s="60">
        <v>1</v>
      </c>
      <c r="Q17" s="57"/>
      <c r="R17" s="58">
        <v>850</v>
      </c>
      <c r="S17" s="123">
        <f t="shared" si="2"/>
        <v>850</v>
      </c>
      <c r="T17" s="59"/>
    </row>
    <row r="18" spans="1:20" x14ac:dyDescent="0.2">
      <c r="A18" s="7" t="s">
        <v>38</v>
      </c>
      <c r="B18" s="10" t="s">
        <v>39</v>
      </c>
      <c r="C18" s="10"/>
      <c r="D18" s="10"/>
      <c r="E18" s="10"/>
      <c r="F18" s="10"/>
      <c r="G18" s="119"/>
      <c r="H18" s="111"/>
      <c r="I18" s="10"/>
      <c r="J18" s="10"/>
      <c r="K18" s="61"/>
      <c r="L18" s="61"/>
      <c r="M18" s="125"/>
      <c r="N18" s="111"/>
      <c r="O18" s="61"/>
      <c r="P18" s="61"/>
      <c r="Q18" s="61"/>
      <c r="R18" s="61"/>
      <c r="S18" s="125"/>
      <c r="T18" s="111"/>
    </row>
    <row r="19" spans="1:20" x14ac:dyDescent="0.2">
      <c r="A19" s="11" t="s">
        <v>40</v>
      </c>
      <c r="B19" s="12" t="s">
        <v>39</v>
      </c>
      <c r="C19" s="13" t="s">
        <v>17</v>
      </c>
      <c r="D19" s="14">
        <v>1</v>
      </c>
      <c r="E19" s="15"/>
      <c r="F19" s="16">
        <v>1008</v>
      </c>
      <c r="G19" s="120">
        <f>IF(AND(D19= "",E19= ""), 0, ROUND(ROUND(F19, 2) * ROUND(IF(E19="",D19,E19),  0), 2))</f>
        <v>1008</v>
      </c>
      <c r="H19" s="59"/>
      <c r="I19" s="129" t="s">
        <v>17</v>
      </c>
      <c r="J19" s="14">
        <v>1</v>
      </c>
      <c r="K19" s="15"/>
      <c r="L19" s="58">
        <v>1278.2</v>
      </c>
      <c r="M19" s="123">
        <f>IF(AND(J19= "",K19= ""), 0, ROUND(ROUND(L19, 2) * ROUND(IF(K19="",J19,K19),  0), 2))</f>
        <v>1278.2</v>
      </c>
      <c r="N19" s="59"/>
      <c r="O19" s="130" t="s">
        <v>17</v>
      </c>
      <c r="P19" s="14">
        <v>1</v>
      </c>
      <c r="Q19" s="15"/>
      <c r="R19" s="58">
        <v>820</v>
      </c>
      <c r="S19" s="123">
        <f>IF(AND(P19= "",Q19= ""), 0, ROUND(ROUND(R19, 2) * ROUND(IF(Q19="",P19,Q19),  0), 2))</f>
        <v>820</v>
      </c>
      <c r="T19" s="59"/>
    </row>
    <row r="20" spans="1:20" x14ac:dyDescent="0.2">
      <c r="A20" s="7" t="s">
        <v>41</v>
      </c>
      <c r="B20" s="10" t="s">
        <v>42</v>
      </c>
      <c r="C20" s="10"/>
      <c r="D20" s="10"/>
      <c r="E20" s="10"/>
      <c r="F20" s="10"/>
      <c r="G20" s="119"/>
      <c r="H20" s="111"/>
      <c r="I20" s="10"/>
      <c r="J20" s="10"/>
      <c r="K20" s="10"/>
      <c r="L20" s="61"/>
      <c r="M20" s="125"/>
      <c r="N20" s="111"/>
      <c r="O20" s="61"/>
      <c r="P20" s="10"/>
      <c r="Q20" s="10"/>
      <c r="R20" s="61"/>
      <c r="S20" s="125"/>
      <c r="T20" s="111"/>
    </row>
    <row r="21" spans="1:20" x14ac:dyDescent="0.2">
      <c r="A21" s="11" t="s">
        <v>43</v>
      </c>
      <c r="B21" s="12" t="s">
        <v>42</v>
      </c>
      <c r="C21" s="13" t="s">
        <v>17</v>
      </c>
      <c r="D21" s="14">
        <v>1</v>
      </c>
      <c r="E21" s="15"/>
      <c r="F21" s="16">
        <v>1008</v>
      </c>
      <c r="G21" s="120">
        <f>IF(AND(D21= "",E21= ""), 0, ROUND(ROUND(F21, 2) * ROUND(IF(E21="",D21,E21),  0), 2))</f>
        <v>1008</v>
      </c>
      <c r="H21" s="59"/>
      <c r="I21" s="129" t="s">
        <v>17</v>
      </c>
      <c r="J21" s="14">
        <v>1</v>
      </c>
      <c r="K21" s="15"/>
      <c r="L21" s="58">
        <v>701.9</v>
      </c>
      <c r="M21" s="123">
        <f>IF(AND(J21= "",K21= ""), 0, ROUND(ROUND(L21, 2) * ROUND(IF(K21="",J21,K21),  0), 2))</f>
        <v>701.9</v>
      </c>
      <c r="N21" s="59"/>
      <c r="O21" s="130" t="s">
        <v>17</v>
      </c>
      <c r="P21" s="14">
        <v>1</v>
      </c>
      <c r="Q21" s="15"/>
      <c r="R21" s="58">
        <v>250</v>
      </c>
      <c r="S21" s="123">
        <f>IF(AND(P21= "",Q21= ""), 0, ROUND(ROUND(R21, 2) * ROUND(IF(Q21="",P21,Q21),  0), 2))</f>
        <v>250</v>
      </c>
      <c r="T21" s="59"/>
    </row>
    <row r="22" spans="1:20" x14ac:dyDescent="0.2">
      <c r="A22" s="7" t="s">
        <v>44</v>
      </c>
      <c r="B22" s="10" t="s">
        <v>45</v>
      </c>
      <c r="C22" s="10"/>
      <c r="D22" s="10"/>
      <c r="E22" s="10"/>
      <c r="F22" s="10"/>
      <c r="G22" s="119"/>
      <c r="H22" s="111"/>
      <c r="I22" s="10"/>
      <c r="J22" s="10"/>
      <c r="K22" s="10"/>
      <c r="L22" s="61"/>
      <c r="M22" s="125"/>
      <c r="N22" s="111"/>
      <c r="O22" s="61"/>
      <c r="P22" s="10"/>
      <c r="Q22" s="10"/>
      <c r="R22" s="61"/>
      <c r="S22" s="125"/>
      <c r="T22" s="111"/>
    </row>
    <row r="23" spans="1:20" x14ac:dyDescent="0.2">
      <c r="A23" s="11" t="s">
        <v>46</v>
      </c>
      <c r="B23" s="12" t="s">
        <v>47</v>
      </c>
      <c r="C23" s="13" t="s">
        <v>17</v>
      </c>
      <c r="D23" s="14">
        <v>1</v>
      </c>
      <c r="E23" s="15"/>
      <c r="F23" s="16">
        <v>1516</v>
      </c>
      <c r="G23" s="120">
        <f>IF(AND(D23= "",E23= ""), 0, ROUND(ROUND(F23, 2) * ROUND(IF(E23="",D23,E23),  0), 2))</f>
        <v>1516</v>
      </c>
      <c r="H23" s="59"/>
      <c r="I23" s="129" t="s">
        <v>17</v>
      </c>
      <c r="J23" s="14">
        <v>1</v>
      </c>
      <c r="K23" s="15"/>
      <c r="L23" s="58">
        <v>2081.8000000000002</v>
      </c>
      <c r="M23" s="123">
        <f>IF(AND(J23= "",K23= ""), 0, ROUND(ROUND(L23, 2) * ROUND(IF(K23="",J23,K23),  0), 2))</f>
        <v>2081.8000000000002</v>
      </c>
      <c r="N23" s="59"/>
      <c r="O23" s="130" t="s">
        <v>17</v>
      </c>
      <c r="P23" s="14">
        <v>1</v>
      </c>
      <c r="Q23" s="15"/>
      <c r="R23" s="58">
        <v>320</v>
      </c>
      <c r="S23" s="123">
        <f>IF(AND(P23= "",Q23= ""), 0, ROUND(ROUND(R23, 2) * ROUND(IF(Q23="",P23,Q23),  0), 2))</f>
        <v>320</v>
      </c>
      <c r="T23" s="59"/>
    </row>
    <row r="24" spans="1:20" x14ac:dyDescent="0.2">
      <c r="A24" s="11" t="s">
        <v>48</v>
      </c>
      <c r="B24" s="12" t="s">
        <v>49</v>
      </c>
      <c r="C24" s="13" t="s">
        <v>17</v>
      </c>
      <c r="D24" s="14">
        <v>1</v>
      </c>
      <c r="E24" s="15"/>
      <c r="F24" s="16">
        <v>979</v>
      </c>
      <c r="G24" s="120">
        <f>IF(AND(D24= "",E24= ""), 0, ROUND(ROUND(F24, 2) * ROUND(IF(E24="",D24,E24),  0), 2))</f>
        <v>979</v>
      </c>
      <c r="H24" s="59"/>
      <c r="I24" s="129" t="s">
        <v>17</v>
      </c>
      <c r="J24" s="14">
        <v>1</v>
      </c>
      <c r="K24" s="15"/>
      <c r="L24" s="58">
        <v>835</v>
      </c>
      <c r="M24" s="123">
        <f>IF(AND(J24= "",K24= ""), 0, ROUND(ROUND(L24, 2) * ROUND(IF(K24="",J24,K24),  0), 2))</f>
        <v>835</v>
      </c>
      <c r="N24" s="59"/>
      <c r="O24" s="130" t="s">
        <v>17</v>
      </c>
      <c r="P24" s="14">
        <v>1</v>
      </c>
      <c r="Q24" s="15"/>
      <c r="R24" s="58">
        <v>180</v>
      </c>
      <c r="S24" s="123">
        <f>IF(AND(P24= "",Q24= ""), 0, ROUND(ROUND(R24, 2) * ROUND(IF(Q24="",P24,Q24),  0), 2))</f>
        <v>180</v>
      </c>
      <c r="T24" s="59"/>
    </row>
    <row r="25" spans="1:20" x14ac:dyDescent="0.2">
      <c r="A25" s="80"/>
      <c r="B25" s="76" t="s">
        <v>81</v>
      </c>
      <c r="C25" s="76"/>
      <c r="D25" s="79"/>
      <c r="E25" s="81"/>
      <c r="F25" s="77">
        <f>SUM(G7:G24)</f>
        <v>10837</v>
      </c>
      <c r="G25" s="122"/>
      <c r="H25" s="82"/>
      <c r="I25" s="76"/>
      <c r="J25" s="79"/>
      <c r="K25" s="81"/>
      <c r="L25" s="77">
        <f>SUM(M7:M24)</f>
        <v>13284.45</v>
      </c>
      <c r="M25" s="126"/>
      <c r="N25" s="82"/>
      <c r="O25" s="78"/>
      <c r="P25" s="79"/>
      <c r="Q25" s="81"/>
      <c r="R25" s="77">
        <f>SUM(S7:S24)</f>
        <v>4795</v>
      </c>
      <c r="S25" s="126"/>
      <c r="T25" s="82"/>
    </row>
    <row r="26" spans="1:20" ht="15" x14ac:dyDescent="0.2">
      <c r="A26" s="7" t="s">
        <v>50</v>
      </c>
      <c r="B26" s="9" t="s">
        <v>51</v>
      </c>
      <c r="C26" s="9"/>
      <c r="D26" s="9"/>
      <c r="E26" s="9"/>
      <c r="F26" s="9"/>
      <c r="G26" s="118"/>
      <c r="H26" s="112"/>
      <c r="I26" s="9"/>
      <c r="J26" s="9"/>
      <c r="K26" s="62"/>
      <c r="L26" s="62"/>
      <c r="M26" s="127"/>
      <c r="N26" s="112"/>
      <c r="O26" s="62"/>
      <c r="P26" s="62"/>
      <c r="Q26" s="62"/>
      <c r="R26" s="62"/>
      <c r="S26" s="127"/>
      <c r="T26" s="112"/>
    </row>
    <row r="27" spans="1:20" x14ac:dyDescent="0.2">
      <c r="A27" s="7" t="s">
        <v>52</v>
      </c>
      <c r="B27" s="10" t="s">
        <v>53</v>
      </c>
      <c r="C27" s="10"/>
      <c r="D27" s="10"/>
      <c r="E27" s="10"/>
      <c r="F27" s="10"/>
      <c r="G27" s="119"/>
      <c r="H27" s="111"/>
      <c r="I27" s="10"/>
      <c r="J27" s="10"/>
      <c r="K27" s="61"/>
      <c r="L27" s="61"/>
      <c r="M27" s="125"/>
      <c r="N27" s="111"/>
      <c r="O27" s="61"/>
      <c r="P27" s="61"/>
      <c r="Q27" s="61"/>
      <c r="R27" s="61"/>
      <c r="S27" s="125"/>
      <c r="T27" s="111"/>
    </row>
    <row r="28" spans="1:20" x14ac:dyDescent="0.2">
      <c r="A28" s="11" t="s">
        <v>54</v>
      </c>
      <c r="B28" s="12" t="s">
        <v>53</v>
      </c>
      <c r="C28" s="13" t="s">
        <v>17</v>
      </c>
      <c r="D28" s="14">
        <v>1</v>
      </c>
      <c r="E28" s="15">
        <v>1</v>
      </c>
      <c r="F28" s="16">
        <v>500</v>
      </c>
      <c r="G28" s="120">
        <f>IF(AND(D28= "",E28= ""), 0, ROUND(ROUND(F28, 2) * ROUND(IF(E28="",D28,E28),  0), 2))</f>
        <v>500</v>
      </c>
      <c r="H28" s="59"/>
      <c r="I28" s="129" t="s">
        <v>17</v>
      </c>
      <c r="J28" s="14">
        <v>1</v>
      </c>
      <c r="K28" s="57">
        <v>1</v>
      </c>
      <c r="L28" s="58">
        <v>793.83</v>
      </c>
      <c r="M28" s="123">
        <f>IF(AND(J28= "",K28= ""), 0, ROUND(ROUND(L28, 2) * ROUND(IF(K28="",J28,K28),  0), 2))</f>
        <v>793.83</v>
      </c>
      <c r="N28" s="59"/>
      <c r="O28" s="130" t="s">
        <v>17</v>
      </c>
      <c r="P28" s="60">
        <v>1</v>
      </c>
      <c r="Q28" s="57">
        <v>1</v>
      </c>
      <c r="R28" s="58">
        <v>220</v>
      </c>
      <c r="S28" s="123">
        <f>IF(AND(P28= "",Q28= ""), 0, ROUND(ROUND(R28, 2) * ROUND(IF(Q28="",P28,Q28),  0), 2))</f>
        <v>220</v>
      </c>
      <c r="T28" s="59"/>
    </row>
    <row r="29" spans="1:20" x14ac:dyDescent="0.2">
      <c r="A29" s="7" t="s">
        <v>55</v>
      </c>
      <c r="B29" s="10" t="s">
        <v>56</v>
      </c>
      <c r="C29" s="10"/>
      <c r="D29" s="10"/>
      <c r="E29" s="10"/>
      <c r="F29" s="10"/>
      <c r="G29" s="119"/>
      <c r="H29" s="111"/>
      <c r="I29" s="10"/>
      <c r="J29" s="10"/>
      <c r="K29" s="61"/>
      <c r="L29" s="61"/>
      <c r="M29" s="125"/>
      <c r="N29" s="111"/>
      <c r="O29" s="61"/>
      <c r="P29" s="61"/>
      <c r="Q29" s="61"/>
      <c r="R29" s="61"/>
      <c r="S29" s="125"/>
      <c r="T29" s="111"/>
    </row>
    <row r="30" spans="1:20" x14ac:dyDescent="0.2">
      <c r="A30" s="11" t="s">
        <v>57</v>
      </c>
      <c r="B30" s="12" t="s">
        <v>58</v>
      </c>
      <c r="C30" s="13" t="s">
        <v>59</v>
      </c>
      <c r="D30" s="17">
        <v>0</v>
      </c>
      <c r="E30" s="15">
        <v>583</v>
      </c>
      <c r="F30" s="16">
        <v>1.1499999999999999</v>
      </c>
      <c r="G30" s="120">
        <f>IF(AND(D30= "",E30= ""), 0, ROUND(ROUND(F30, 2) * ROUND(IF(E30="",D30,E30),  3), 2))</f>
        <v>670.45</v>
      </c>
      <c r="H30" s="59"/>
      <c r="I30" s="129" t="s">
        <v>59</v>
      </c>
      <c r="J30" s="17">
        <v>0</v>
      </c>
      <c r="K30" s="57">
        <v>643</v>
      </c>
      <c r="L30" s="58">
        <v>2.99</v>
      </c>
      <c r="M30" s="123">
        <f>IF(AND(J30= "",K30= ""), 0, ROUND(ROUND(L30, 2) * ROUND(IF(K30="",J30,K30),  3), 2))</f>
        <v>1922.57</v>
      </c>
      <c r="N30" s="59"/>
      <c r="O30" s="130" t="s">
        <v>59</v>
      </c>
      <c r="P30" s="63">
        <v>0</v>
      </c>
      <c r="Q30" s="57">
        <v>425</v>
      </c>
      <c r="R30" s="58">
        <v>5</v>
      </c>
      <c r="S30" s="123">
        <f>IF(AND(P30= "",Q30= ""), 0, ROUND(ROUND(R30, 2) * ROUND(IF(Q30="",P30,Q30),  3), 2))</f>
        <v>2125</v>
      </c>
      <c r="T30" s="59"/>
    </row>
    <row r="31" spans="1:20" x14ac:dyDescent="0.2">
      <c r="A31" s="11" t="s">
        <v>60</v>
      </c>
      <c r="B31" s="12" t="s">
        <v>61</v>
      </c>
      <c r="C31" s="13" t="s">
        <v>59</v>
      </c>
      <c r="D31" s="17">
        <v>0</v>
      </c>
      <c r="E31" s="15">
        <v>436</v>
      </c>
      <c r="F31" s="16">
        <v>7.05</v>
      </c>
      <c r="G31" s="120">
        <f>IF(AND(D31= "",E31= ""), 0, ROUND(ROUND(F31, 2) * ROUND(IF(E31="",D31,E31),  3), 2))</f>
        <v>3073.8</v>
      </c>
      <c r="H31" s="59"/>
      <c r="I31" s="129" t="s">
        <v>59</v>
      </c>
      <c r="J31" s="17">
        <v>0</v>
      </c>
      <c r="K31" s="57">
        <v>513</v>
      </c>
      <c r="L31" s="58">
        <v>9.7799999999999994</v>
      </c>
      <c r="M31" s="123">
        <f>IF(AND(J31= "",K31= ""), 0, ROUND(ROUND(L31, 2) * ROUND(IF(K31="",J31,K31),  3), 2))</f>
        <v>5017.1400000000003</v>
      </c>
      <c r="N31" s="59"/>
      <c r="O31" s="130" t="s">
        <v>59</v>
      </c>
      <c r="P31" s="63">
        <v>0</v>
      </c>
      <c r="Q31" s="57">
        <v>200</v>
      </c>
      <c r="R31" s="58">
        <v>15</v>
      </c>
      <c r="S31" s="123">
        <f>IF(AND(P31= "",Q31= ""), 0, ROUND(ROUND(R31, 2) * ROUND(IF(Q31="",P31,Q31),  3), 2))</f>
        <v>3000</v>
      </c>
      <c r="T31" s="59"/>
    </row>
    <row r="32" spans="1:20" x14ac:dyDescent="0.2">
      <c r="A32" s="11" t="s">
        <v>62</v>
      </c>
      <c r="B32" s="12" t="s">
        <v>63</v>
      </c>
      <c r="C32" s="13" t="s">
        <v>59</v>
      </c>
      <c r="D32" s="17">
        <v>0</v>
      </c>
      <c r="E32" s="15">
        <v>147</v>
      </c>
      <c r="F32" s="16">
        <v>5.2</v>
      </c>
      <c r="G32" s="120">
        <f>IF(AND(D32= "",E32= ""), 0, ROUND(ROUND(F32, 2) * ROUND(IF(E32="",D32,E32),  3), 2))</f>
        <v>764.4</v>
      </c>
      <c r="H32" s="59"/>
      <c r="I32" s="129" t="s">
        <v>59</v>
      </c>
      <c r="J32" s="17">
        <v>0</v>
      </c>
      <c r="K32" s="57">
        <v>130</v>
      </c>
      <c r="L32" s="58">
        <v>4.82</v>
      </c>
      <c r="M32" s="123">
        <f>IF(AND(J32= "",K32= ""), 0, ROUND(ROUND(L32, 2) * ROUND(IF(K32="",J32,K32),  3), 2))</f>
        <v>626.6</v>
      </c>
      <c r="N32" s="59"/>
      <c r="O32" s="130" t="s">
        <v>59</v>
      </c>
      <c r="P32" s="63">
        <v>0</v>
      </c>
      <c r="Q32" s="57">
        <v>225</v>
      </c>
      <c r="R32" s="58">
        <v>1.5</v>
      </c>
      <c r="S32" s="123">
        <f>IF(AND(P32= "",Q32= ""), 0, ROUND(ROUND(R32, 2) * ROUND(IF(Q32="",P32,Q32),  3), 2))</f>
        <v>337.5</v>
      </c>
      <c r="T32" s="59"/>
    </row>
    <row r="33" spans="1:20" ht="22.5" x14ac:dyDescent="0.2">
      <c r="A33" s="11" t="s">
        <v>64</v>
      </c>
      <c r="B33" s="12" t="s">
        <v>65</v>
      </c>
      <c r="C33" s="13" t="s">
        <v>59</v>
      </c>
      <c r="D33" s="17">
        <v>0</v>
      </c>
      <c r="E33" s="15">
        <v>147</v>
      </c>
      <c r="F33" s="16">
        <v>14.15</v>
      </c>
      <c r="G33" s="120">
        <f>IF(AND(D33= "",E33= ""), 0, ROUND(ROUND(F33, 2) * ROUND(IF(E33="",D33,E33),  3), 2))</f>
        <v>2080.0500000000002</v>
      </c>
      <c r="H33" s="59"/>
      <c r="I33" s="129" t="s">
        <v>59</v>
      </c>
      <c r="J33" s="17">
        <v>0</v>
      </c>
      <c r="K33" s="57">
        <v>130</v>
      </c>
      <c r="L33" s="58">
        <v>16.88</v>
      </c>
      <c r="M33" s="123">
        <f>IF(AND(J33= "",K33= ""), 0, ROUND(ROUND(L33, 2) * ROUND(IF(K33="",J33,K33),  3), 2))</f>
        <v>2194.4</v>
      </c>
      <c r="N33" s="59"/>
      <c r="O33" s="130" t="s">
        <v>59</v>
      </c>
      <c r="P33" s="63">
        <v>0</v>
      </c>
      <c r="Q33" s="57">
        <v>150</v>
      </c>
      <c r="R33" s="58">
        <v>4</v>
      </c>
      <c r="S33" s="123">
        <f>IF(AND(P33= "",Q33= ""), 0, ROUND(ROUND(R33, 2) * ROUND(IF(Q33="",P33,Q33),  3), 2))</f>
        <v>600</v>
      </c>
      <c r="T33" s="59"/>
    </row>
    <row r="34" spans="1:20" x14ac:dyDescent="0.2">
      <c r="A34" s="7" t="s">
        <v>66</v>
      </c>
      <c r="B34" s="10" t="s">
        <v>67</v>
      </c>
      <c r="C34" s="10"/>
      <c r="D34" s="10"/>
      <c r="E34" s="10"/>
      <c r="F34" s="10"/>
      <c r="G34" s="119"/>
      <c r="H34" s="111"/>
      <c r="I34" s="10"/>
      <c r="J34" s="10"/>
      <c r="K34" s="61"/>
      <c r="L34" s="61"/>
      <c r="M34" s="125"/>
      <c r="N34" s="111"/>
      <c r="O34" s="61"/>
      <c r="P34" s="61"/>
      <c r="Q34" s="61"/>
      <c r="R34" s="61"/>
      <c r="S34" s="125"/>
      <c r="T34" s="111"/>
    </row>
    <row r="35" spans="1:20" x14ac:dyDescent="0.2">
      <c r="A35" s="11" t="s">
        <v>68</v>
      </c>
      <c r="B35" s="12" t="s">
        <v>69</v>
      </c>
      <c r="C35" s="13" t="s">
        <v>59</v>
      </c>
      <c r="D35" s="17">
        <v>0</v>
      </c>
      <c r="E35" s="15">
        <v>90</v>
      </c>
      <c r="F35" s="16">
        <v>5</v>
      </c>
      <c r="G35" s="120">
        <f>IF(AND(D35= "",E35= ""), 0, ROUND(ROUND(F35, 2) * ROUND(IF(E35="",D35,E35),  3), 2))</f>
        <v>450</v>
      </c>
      <c r="H35" s="59"/>
      <c r="I35" s="129" t="s">
        <v>59</v>
      </c>
      <c r="J35" s="17">
        <v>0</v>
      </c>
      <c r="K35" s="57">
        <v>431</v>
      </c>
      <c r="L35" s="58">
        <v>4.46</v>
      </c>
      <c r="M35" s="123">
        <f>IF(AND(J35= "",K35= ""), 0, ROUND(ROUND(L35, 2) * ROUND(IF(K35="",J35,K35),  3), 2))</f>
        <v>1922.26</v>
      </c>
      <c r="N35" s="59"/>
      <c r="O35" s="130" t="s">
        <v>59</v>
      </c>
      <c r="P35" s="63">
        <v>0</v>
      </c>
      <c r="Q35" s="57"/>
      <c r="R35" s="58">
        <v>0</v>
      </c>
      <c r="S35" s="121">
        <f t="shared" ref="S35:S40" si="3">IF(AND(P35= "",Q35= ""), 0, ROUND(ROUND(R35, 2) * ROUND(IF(Q35="",P35,Q35),  3), 2))</f>
        <v>0</v>
      </c>
      <c r="T35" s="59"/>
    </row>
    <row r="36" spans="1:20" x14ac:dyDescent="0.2">
      <c r="A36" s="11" t="s">
        <v>68</v>
      </c>
      <c r="B36" s="12" t="s">
        <v>70</v>
      </c>
      <c r="C36" s="13" t="s">
        <v>59</v>
      </c>
      <c r="D36" s="17">
        <v>0</v>
      </c>
      <c r="E36" s="15">
        <v>410</v>
      </c>
      <c r="F36" s="16">
        <v>5</v>
      </c>
      <c r="G36" s="120">
        <f>IF(AND(D36= "",E36= ""), 0, ROUND(ROUND(F36, 2) * ROUND(IF(E36="",D36,E36),  3), 2))</f>
        <v>2050</v>
      </c>
      <c r="H36" s="59"/>
      <c r="I36" s="129" t="s">
        <v>59</v>
      </c>
      <c r="J36" s="17">
        <v>0</v>
      </c>
      <c r="K36" s="57">
        <v>173</v>
      </c>
      <c r="L36" s="58">
        <v>5.55</v>
      </c>
      <c r="M36" s="123">
        <f>IF(AND(J36= "",K36= ""), 0, ROUND(ROUND(L36, 2) * ROUND(IF(K36="",J36,K36),  3), 2))</f>
        <v>960.15</v>
      </c>
      <c r="N36" s="59"/>
      <c r="O36" s="130" t="s">
        <v>59</v>
      </c>
      <c r="P36" s="63">
        <v>0</v>
      </c>
      <c r="Q36" s="57"/>
      <c r="R36" s="58">
        <v>0</v>
      </c>
      <c r="S36" s="121">
        <f t="shared" si="3"/>
        <v>0</v>
      </c>
      <c r="T36" s="59"/>
    </row>
    <row r="37" spans="1:20" x14ac:dyDescent="0.2">
      <c r="A37" s="68"/>
      <c r="B37" s="69" t="s">
        <v>80</v>
      </c>
      <c r="C37" s="13"/>
      <c r="D37" s="17"/>
      <c r="E37" s="15"/>
      <c r="F37" s="16"/>
      <c r="G37" s="120"/>
      <c r="H37" s="59"/>
      <c r="I37" s="129"/>
      <c r="J37" s="17"/>
      <c r="K37" s="57"/>
      <c r="L37" s="58"/>
      <c r="M37" s="123"/>
      <c r="N37" s="59"/>
      <c r="O37" s="131" t="s">
        <v>59</v>
      </c>
      <c r="P37" s="70"/>
      <c r="Q37" s="71">
        <v>745</v>
      </c>
      <c r="R37" s="72">
        <v>5.3</v>
      </c>
      <c r="S37" s="128">
        <f t="shared" si="3"/>
        <v>3948.5</v>
      </c>
      <c r="T37" s="59"/>
    </row>
    <row r="38" spans="1:20" x14ac:dyDescent="0.2">
      <c r="A38" s="11" t="s">
        <v>71</v>
      </c>
      <c r="B38" s="12" t="s">
        <v>72</v>
      </c>
      <c r="C38" s="13" t="s">
        <v>59</v>
      </c>
      <c r="D38" s="17">
        <v>0</v>
      </c>
      <c r="E38" s="15">
        <v>80</v>
      </c>
      <c r="F38" s="16">
        <v>17.100000000000001</v>
      </c>
      <c r="G38" s="120">
        <f>IF(AND(D38= "",E38= ""), 0, ROUND(ROUND(F38, 2) * ROUND(IF(E38="",D38,E38),  3), 2))</f>
        <v>1368</v>
      </c>
      <c r="H38" s="59"/>
      <c r="I38" s="129" t="s">
        <v>59</v>
      </c>
      <c r="J38" s="17">
        <v>0</v>
      </c>
      <c r="K38" s="57">
        <v>8</v>
      </c>
      <c r="L38" s="58">
        <v>42.09</v>
      </c>
      <c r="M38" s="123">
        <f>IF(AND(J38= "",K38= ""), 0, ROUND(ROUND(L38, 2) * ROUND(IF(K38="",J38,K38),  3), 2))</f>
        <v>336.72</v>
      </c>
      <c r="N38" s="59"/>
      <c r="O38" s="130" t="s">
        <v>59</v>
      </c>
      <c r="P38" s="63">
        <v>0</v>
      </c>
      <c r="Q38" s="57">
        <v>0</v>
      </c>
      <c r="R38" s="58">
        <v>0</v>
      </c>
      <c r="S38" s="123">
        <f t="shared" si="3"/>
        <v>0</v>
      </c>
      <c r="T38" s="59"/>
    </row>
    <row r="39" spans="1:20" x14ac:dyDescent="0.2">
      <c r="A39" s="11" t="s">
        <v>73</v>
      </c>
      <c r="B39" s="12" t="s">
        <v>74</v>
      </c>
      <c r="C39" s="13" t="s">
        <v>59</v>
      </c>
      <c r="D39" s="17">
        <v>0</v>
      </c>
      <c r="E39" s="15">
        <v>120</v>
      </c>
      <c r="F39" s="16">
        <v>5</v>
      </c>
      <c r="G39" s="120">
        <f>IF(AND(D39= "",E39= ""), 0, ROUND(ROUND(F39, 2) * ROUND(IF(E39="",D39,E39),  3), 2))</f>
        <v>600</v>
      </c>
      <c r="H39" s="59"/>
      <c r="I39" s="129" t="s">
        <v>59</v>
      </c>
      <c r="J39" s="17">
        <v>0</v>
      </c>
      <c r="K39" s="57">
        <v>82</v>
      </c>
      <c r="L39" s="58">
        <v>17.850000000000001</v>
      </c>
      <c r="M39" s="123">
        <f>IF(AND(J39= "",K39= ""), 0, ROUND(ROUND(L39, 2) * ROUND(IF(K39="",J39,K39),  3), 2))</f>
        <v>1463.7</v>
      </c>
      <c r="N39" s="59"/>
      <c r="O39" s="130" t="s">
        <v>59</v>
      </c>
      <c r="P39" s="63">
        <v>0</v>
      </c>
      <c r="Q39" s="57">
        <v>150</v>
      </c>
      <c r="R39" s="58">
        <v>5.3</v>
      </c>
      <c r="S39" s="123">
        <f t="shared" si="3"/>
        <v>795</v>
      </c>
      <c r="T39" s="59"/>
    </row>
    <row r="40" spans="1:20" x14ac:dyDescent="0.2">
      <c r="A40" s="11" t="s">
        <v>75</v>
      </c>
      <c r="B40" s="12" t="s">
        <v>76</v>
      </c>
      <c r="C40" s="13" t="s">
        <v>59</v>
      </c>
      <c r="D40" s="17">
        <v>0</v>
      </c>
      <c r="E40" s="15">
        <v>620</v>
      </c>
      <c r="F40" s="16">
        <v>17.25</v>
      </c>
      <c r="G40" s="120">
        <f>IF(AND(D40= "",E40= ""), 0, ROUND(ROUND(F40, 2) * ROUND(IF(E40="",D40,E40),  3), 2))</f>
        <v>10695</v>
      </c>
      <c r="H40" s="59"/>
      <c r="I40" s="129" t="s">
        <v>59</v>
      </c>
      <c r="J40" s="17">
        <v>0</v>
      </c>
      <c r="K40" s="57">
        <v>678</v>
      </c>
      <c r="L40" s="58">
        <v>11.1</v>
      </c>
      <c r="M40" s="123">
        <f>IF(AND(J40= "",K40= ""), 0, ROUND(ROUND(L40, 2) * ROUND(IF(K40="",J40,K40),  3), 2))</f>
        <v>7525.8</v>
      </c>
      <c r="N40" s="59"/>
      <c r="O40" s="130" t="s">
        <v>59</v>
      </c>
      <c r="P40" s="63">
        <v>0</v>
      </c>
      <c r="Q40" s="57">
        <v>905</v>
      </c>
      <c r="R40" s="58">
        <v>15</v>
      </c>
      <c r="S40" s="123">
        <f t="shared" si="3"/>
        <v>13575</v>
      </c>
      <c r="T40" s="59"/>
    </row>
    <row r="41" spans="1:20" x14ac:dyDescent="0.2">
      <c r="A41" s="18"/>
      <c r="G41" s="124"/>
      <c r="H41" s="132"/>
      <c r="K41" s="31"/>
      <c r="L41" s="31"/>
      <c r="M41" s="105"/>
      <c r="N41" s="132"/>
      <c r="O41" s="31"/>
      <c r="P41" s="31"/>
      <c r="Q41" s="31"/>
      <c r="R41" s="31"/>
      <c r="S41" s="105"/>
      <c r="T41" s="64"/>
    </row>
    <row r="42" spans="1:20" x14ac:dyDescent="0.2">
      <c r="A42" s="18"/>
      <c r="B42" s="21" t="s">
        <v>10</v>
      </c>
      <c r="C42" s="172"/>
      <c r="D42" s="172"/>
      <c r="E42" s="172"/>
      <c r="F42" s="172"/>
      <c r="G42" s="172"/>
      <c r="H42" s="133"/>
      <c r="I42" s="172"/>
      <c r="J42" s="172"/>
      <c r="K42" s="172"/>
      <c r="L42" s="172"/>
      <c r="M42" s="172"/>
      <c r="N42" s="133"/>
      <c r="O42" s="172"/>
      <c r="P42" s="172"/>
      <c r="Q42" s="172"/>
      <c r="R42" s="172"/>
      <c r="S42" s="172"/>
      <c r="T42" s="115"/>
    </row>
    <row r="43" spans="1:20" x14ac:dyDescent="0.2">
      <c r="A43" s="18"/>
      <c r="C43" s="173"/>
      <c r="D43" s="173"/>
      <c r="E43" s="173"/>
      <c r="F43" s="173"/>
      <c r="G43" s="173"/>
      <c r="H43" s="64"/>
      <c r="I43" s="173"/>
      <c r="J43" s="173"/>
      <c r="K43" s="173"/>
      <c r="L43" s="173"/>
      <c r="M43" s="173"/>
      <c r="N43" s="64"/>
      <c r="O43" s="173"/>
      <c r="P43" s="173"/>
      <c r="Q43" s="173"/>
      <c r="R43" s="173"/>
      <c r="S43" s="173"/>
      <c r="T43" s="20"/>
    </row>
    <row r="44" spans="1:20" x14ac:dyDescent="0.2">
      <c r="A44" s="18"/>
      <c r="B44" s="10" t="s">
        <v>77</v>
      </c>
      <c r="C44" s="36"/>
      <c r="D44" s="37"/>
      <c r="E44" s="37"/>
      <c r="F44" s="65"/>
      <c r="G44" s="38">
        <f>SUM(G3:G41)</f>
        <v>33088.699999999997</v>
      </c>
      <c r="H44" s="32"/>
      <c r="I44" s="43"/>
      <c r="J44" s="44"/>
      <c r="K44" s="44"/>
      <c r="L44" s="44"/>
      <c r="M44" s="45">
        <f>SUM(M3:M41)</f>
        <v>36047.620000000003</v>
      </c>
      <c r="N44" s="99"/>
      <c r="O44" s="50"/>
      <c r="P44" s="51"/>
      <c r="Q44" s="51"/>
      <c r="R44" s="73"/>
      <c r="S44" s="52">
        <f>SUM(S3:S41)</f>
        <v>29396</v>
      </c>
      <c r="T44" s="99"/>
    </row>
    <row r="45" spans="1:20" x14ac:dyDescent="0.2">
      <c r="A45" s="18"/>
      <c r="B45" s="10" t="s">
        <v>78</v>
      </c>
      <c r="C45" s="39"/>
      <c r="D45" s="29"/>
      <c r="E45" s="29"/>
      <c r="F45" s="66"/>
      <c r="G45" s="40">
        <f>G44*0.2</f>
        <v>6617.74</v>
      </c>
      <c r="H45" s="32"/>
      <c r="I45" s="46"/>
      <c r="J45" s="27"/>
      <c r="K45" s="27"/>
      <c r="L45" s="34"/>
      <c r="M45" s="47">
        <f>M44*0.2</f>
        <v>7209.5240000000013</v>
      </c>
      <c r="N45" s="32"/>
      <c r="O45" s="53"/>
      <c r="P45" s="25"/>
      <c r="Q45" s="25"/>
      <c r="R45" s="74"/>
      <c r="S45" s="54">
        <f>S44*0.2</f>
        <v>5879.2000000000007</v>
      </c>
      <c r="T45" s="32"/>
    </row>
    <row r="46" spans="1:20" x14ac:dyDescent="0.2">
      <c r="A46" s="18"/>
      <c r="B46" s="22" t="s">
        <v>79</v>
      </c>
      <c r="C46" s="41"/>
      <c r="D46" s="30"/>
      <c r="E46" s="30"/>
      <c r="F46" s="67"/>
      <c r="G46" s="42">
        <f>SUM(G44:G45)</f>
        <v>39706.439999999995</v>
      </c>
      <c r="H46" s="32"/>
      <c r="I46" s="48"/>
      <c r="J46" s="28"/>
      <c r="K46" s="28"/>
      <c r="L46" s="28"/>
      <c r="M46" s="49">
        <f>SUM(M44:M45)</f>
        <v>43257.144</v>
      </c>
      <c r="N46" s="32"/>
      <c r="O46" s="55"/>
      <c r="P46" s="26"/>
      <c r="Q46" s="26"/>
      <c r="R46" s="75"/>
      <c r="S46" s="56">
        <f>SUM(S44:S45)</f>
        <v>35275.199999999997</v>
      </c>
      <c r="T46" s="32"/>
    </row>
    <row r="47" spans="1:20" x14ac:dyDescent="0.2">
      <c r="B47" s="10"/>
      <c r="C47" s="31"/>
      <c r="D47" s="32"/>
      <c r="E47" s="32"/>
      <c r="F47" s="32"/>
      <c r="G47" s="94">
        <f>RANK(G46,$G$46:$S$46,1)</f>
        <v>2</v>
      </c>
      <c r="H47" s="93"/>
      <c r="I47" s="93"/>
      <c r="J47" s="93"/>
      <c r="K47" s="93"/>
      <c r="L47" s="93"/>
      <c r="M47" s="95">
        <f t="shared" ref="M47:N47" si="4">RANK(M46,$G$46:$S$46,1)</f>
        <v>3</v>
      </c>
      <c r="N47" s="93"/>
      <c r="O47" s="93"/>
      <c r="P47" s="93"/>
      <c r="Q47" s="93"/>
      <c r="R47" s="93"/>
      <c r="S47" s="96">
        <f t="shared" ref="S47:T47" si="5">RANK(S46,$G$46:$S$46,1)</f>
        <v>1</v>
      </c>
      <c r="T47" s="93"/>
    </row>
    <row r="48" spans="1:20" x14ac:dyDescent="0.2">
      <c r="H48" s="31"/>
      <c r="N48" s="31"/>
    </row>
    <row r="49" spans="2:20" x14ac:dyDescent="0.2">
      <c r="C49" s="171" t="s">
        <v>82</v>
      </c>
      <c r="D49" s="171"/>
      <c r="E49" s="171"/>
      <c r="F49" s="89" t="s">
        <v>89</v>
      </c>
      <c r="G49" s="90">
        <v>90000</v>
      </c>
      <c r="H49" s="101"/>
      <c r="I49" s="136" t="s">
        <v>82</v>
      </c>
      <c r="J49" s="136"/>
      <c r="K49" s="136"/>
      <c r="L49" s="89" t="s">
        <v>89</v>
      </c>
      <c r="M49" s="90">
        <v>90000</v>
      </c>
      <c r="N49" s="101"/>
      <c r="O49" s="137" t="s">
        <v>82</v>
      </c>
      <c r="P49" s="137"/>
      <c r="Q49" s="137"/>
      <c r="R49" s="89" t="s">
        <v>89</v>
      </c>
      <c r="S49" s="90">
        <v>90000</v>
      </c>
      <c r="T49" s="106"/>
    </row>
    <row r="50" spans="2:20" x14ac:dyDescent="0.2">
      <c r="B50" s="84"/>
      <c r="C50" s="171" t="s">
        <v>83</v>
      </c>
      <c r="D50" s="171"/>
      <c r="E50" s="171"/>
      <c r="F50" s="88" t="s">
        <v>89</v>
      </c>
      <c r="G50" s="134">
        <f>G44-G49</f>
        <v>-56911.3</v>
      </c>
      <c r="H50" s="102"/>
      <c r="I50" s="136" t="s">
        <v>83</v>
      </c>
      <c r="J50" s="136"/>
      <c r="K50" s="136"/>
      <c r="L50" s="88" t="s">
        <v>89</v>
      </c>
      <c r="M50" s="134">
        <f>M44-M49</f>
        <v>-53952.38</v>
      </c>
      <c r="N50" s="102"/>
      <c r="O50" s="137" t="s">
        <v>83</v>
      </c>
      <c r="P50" s="137"/>
      <c r="Q50" s="137"/>
      <c r="R50" s="88" t="s">
        <v>89</v>
      </c>
      <c r="S50" s="134">
        <f>S44-S49</f>
        <v>-60604</v>
      </c>
      <c r="T50" s="98"/>
    </row>
    <row r="51" spans="2:20" x14ac:dyDescent="0.2">
      <c r="B51" s="84"/>
      <c r="C51" s="171"/>
      <c r="D51" s="171"/>
      <c r="E51" s="171"/>
      <c r="F51" s="88" t="s">
        <v>90</v>
      </c>
      <c r="G51" s="91">
        <f>G50/G49</f>
        <v>-0.63234777777777784</v>
      </c>
      <c r="H51" s="103"/>
      <c r="I51" s="136"/>
      <c r="J51" s="136"/>
      <c r="K51" s="136"/>
      <c r="L51" s="88" t="s">
        <v>90</v>
      </c>
      <c r="M51" s="91">
        <f>M50/M49</f>
        <v>-0.59947088888888889</v>
      </c>
      <c r="N51" s="103"/>
      <c r="O51" s="137"/>
      <c r="P51" s="137"/>
      <c r="Q51" s="137"/>
      <c r="R51" s="88" t="s">
        <v>90</v>
      </c>
      <c r="S51" s="91">
        <f>S50/S49</f>
        <v>-0.67337777777777774</v>
      </c>
      <c r="T51" s="107"/>
    </row>
    <row r="52" spans="2:20" x14ac:dyDescent="0.2">
      <c r="C52" s="170" t="s">
        <v>86</v>
      </c>
      <c r="D52" s="170"/>
      <c r="E52" s="170"/>
      <c r="F52" s="145"/>
      <c r="G52" s="85" t="s">
        <v>85</v>
      </c>
      <c r="H52" s="104"/>
      <c r="I52" s="160" t="s">
        <v>86</v>
      </c>
      <c r="J52" s="160"/>
      <c r="K52" s="160"/>
      <c r="L52" s="160"/>
      <c r="M52" s="85" t="s">
        <v>85</v>
      </c>
      <c r="N52" s="104"/>
      <c r="O52" s="153" t="s">
        <v>86</v>
      </c>
      <c r="P52" s="153"/>
      <c r="Q52" s="153"/>
      <c r="R52" s="153"/>
      <c r="S52" s="85" t="s">
        <v>87</v>
      </c>
      <c r="T52" s="108"/>
    </row>
    <row r="53" spans="2:20" x14ac:dyDescent="0.2">
      <c r="B53" s="86"/>
      <c r="C53" s="145" t="s">
        <v>84</v>
      </c>
      <c r="D53" s="145"/>
      <c r="E53" s="145"/>
      <c r="F53" s="145"/>
      <c r="G53" s="85" t="s">
        <v>87</v>
      </c>
      <c r="H53" s="104"/>
      <c r="I53" s="160" t="s">
        <v>84</v>
      </c>
      <c r="J53" s="160"/>
      <c r="K53" s="160"/>
      <c r="L53" s="160"/>
      <c r="M53" s="85" t="s">
        <v>87</v>
      </c>
      <c r="N53" s="104"/>
      <c r="O53" s="153" t="s">
        <v>84</v>
      </c>
      <c r="P53" s="153"/>
      <c r="Q53" s="153"/>
      <c r="R53" s="153"/>
      <c r="S53" s="85" t="s">
        <v>85</v>
      </c>
      <c r="T53" s="108"/>
    </row>
    <row r="54" spans="2:20" x14ac:dyDescent="0.2">
      <c r="C54" s="154" t="str">
        <f>IF(G52="OUI",C52,IF(G53="OUI",C53,"DPGF / DEVIS ?"))</f>
        <v>DPGF</v>
      </c>
      <c r="D54" s="155"/>
      <c r="E54" s="155"/>
      <c r="F54" s="156"/>
      <c r="G54" s="146">
        <v>153900</v>
      </c>
      <c r="H54" s="100"/>
      <c r="I54" s="147" t="str">
        <f>IF(M52="OUI",I52,IF(M53="OUI",I53,""))</f>
        <v>DPGF</v>
      </c>
      <c r="J54" s="148"/>
      <c r="K54" s="148"/>
      <c r="L54" s="149"/>
      <c r="M54" s="146">
        <v>185543.67999999999</v>
      </c>
      <c r="N54" s="100"/>
      <c r="O54" s="138" t="str">
        <f>IF(S52="OUI",O52,IF(S53="OUI",O53,""))</f>
        <v>DEVIS</v>
      </c>
      <c r="P54" s="139"/>
      <c r="Q54" s="139"/>
      <c r="R54" s="140"/>
      <c r="S54" s="146">
        <v>160500</v>
      </c>
      <c r="T54" s="98"/>
    </row>
    <row r="55" spans="2:20" x14ac:dyDescent="0.2">
      <c r="C55" s="157"/>
      <c r="D55" s="158"/>
      <c r="E55" s="158"/>
      <c r="F55" s="159"/>
      <c r="G55" s="144"/>
      <c r="H55" s="100"/>
      <c r="I55" s="150"/>
      <c r="J55" s="151"/>
      <c r="K55" s="151"/>
      <c r="L55" s="152"/>
      <c r="M55" s="144"/>
      <c r="N55" s="100"/>
      <c r="O55" s="141"/>
      <c r="P55" s="142"/>
      <c r="Q55" s="142"/>
      <c r="R55" s="143"/>
      <c r="S55" s="144"/>
      <c r="T55" s="98"/>
    </row>
    <row r="56" spans="2:20" x14ac:dyDescent="0.2">
      <c r="C56" s="154" t="s">
        <v>88</v>
      </c>
      <c r="D56" s="155"/>
      <c r="E56" s="155"/>
      <c r="F56" s="156"/>
      <c r="G56" s="144">
        <f>G44-G54</f>
        <v>-120811.3</v>
      </c>
      <c r="H56" s="100"/>
      <c r="I56" s="147" t="s">
        <v>88</v>
      </c>
      <c r="J56" s="148"/>
      <c r="K56" s="148"/>
      <c r="L56" s="149"/>
      <c r="M56" s="144">
        <f>M44-M54</f>
        <v>-149496.06</v>
      </c>
      <c r="N56" s="100"/>
      <c r="O56" s="138" t="s">
        <v>88</v>
      </c>
      <c r="P56" s="139"/>
      <c r="Q56" s="139"/>
      <c r="R56" s="140"/>
      <c r="S56" s="144">
        <f>S44-S54</f>
        <v>-131104</v>
      </c>
      <c r="T56" s="98"/>
    </row>
    <row r="57" spans="2:20" x14ac:dyDescent="0.2">
      <c r="C57" s="157"/>
      <c r="D57" s="158"/>
      <c r="E57" s="158"/>
      <c r="F57" s="159"/>
      <c r="G57" s="144"/>
      <c r="H57" s="100"/>
      <c r="I57" s="150"/>
      <c r="J57" s="151"/>
      <c r="K57" s="151"/>
      <c r="L57" s="152"/>
      <c r="M57" s="144"/>
      <c r="N57" s="100"/>
      <c r="O57" s="141"/>
      <c r="P57" s="142"/>
      <c r="Q57" s="142"/>
      <c r="R57" s="143"/>
      <c r="S57" s="144"/>
      <c r="T57" s="98"/>
    </row>
  </sheetData>
  <mergeCells count="33">
    <mergeCell ref="M54:M55"/>
    <mergeCell ref="I56:L57"/>
    <mergeCell ref="M56:M57"/>
    <mergeCell ref="O42:S42"/>
    <mergeCell ref="O43:S43"/>
    <mergeCell ref="O49:Q49"/>
    <mergeCell ref="O50:Q51"/>
    <mergeCell ref="O52:R52"/>
    <mergeCell ref="O53:R53"/>
    <mergeCell ref="O54:R55"/>
    <mergeCell ref="S54:S55"/>
    <mergeCell ref="O56:R57"/>
    <mergeCell ref="S56:S57"/>
    <mergeCell ref="C42:G42"/>
    <mergeCell ref="C43:G43"/>
    <mergeCell ref="C49:E49"/>
    <mergeCell ref="C50:E51"/>
    <mergeCell ref="C52:F52"/>
    <mergeCell ref="C53:F53"/>
    <mergeCell ref="C54:F55"/>
    <mergeCell ref="G54:G55"/>
    <mergeCell ref="C56:F57"/>
    <mergeCell ref="G56:G57"/>
    <mergeCell ref="I42:M42"/>
    <mergeCell ref="I43:M43"/>
    <mergeCell ref="I49:K49"/>
    <mergeCell ref="O1:T1"/>
    <mergeCell ref="C1:H1"/>
    <mergeCell ref="I1:N1"/>
    <mergeCell ref="I50:K51"/>
    <mergeCell ref="I52:L52"/>
    <mergeCell ref="I53:L53"/>
    <mergeCell ref="I54:L55"/>
  </mergeCells>
  <conditionalFormatting sqref="F2:F36 F48 F58:F64614 F38:F41">
    <cfRule type="cellIs" dxfId="56" priority="54" stopIfTrue="1" operator="equal">
      <formula>"Non totalisé"</formula>
    </cfRule>
    <cfRule type="cellIs" dxfId="55" priority="55" stopIfTrue="1" operator="equal">
      <formula>"Variante"</formula>
    </cfRule>
    <cfRule type="cellIs" dxfId="54" priority="56" stopIfTrue="1" operator="equal">
      <formula>"Option"</formula>
    </cfRule>
  </conditionalFormatting>
  <conditionalFormatting sqref="E2:E36 E48 E58:E64614 E38:E41">
    <cfRule type="cellIs" dxfId="53" priority="57" stopIfTrue="1" operator="equal">
      <formula>"A calculer"</formula>
    </cfRule>
  </conditionalFormatting>
  <conditionalFormatting sqref="F37">
    <cfRule type="cellIs" dxfId="52" priority="50" stopIfTrue="1" operator="equal">
      <formula>"Non totalisé"</formula>
    </cfRule>
    <cfRule type="cellIs" dxfId="51" priority="51" stopIfTrue="1" operator="equal">
      <formula>"Variante"</formula>
    </cfRule>
    <cfRule type="cellIs" dxfId="50" priority="52" stopIfTrue="1" operator="equal">
      <formula>"Option"</formula>
    </cfRule>
  </conditionalFormatting>
  <conditionalFormatting sqref="E37">
    <cfRule type="cellIs" dxfId="49" priority="53" stopIfTrue="1" operator="equal">
      <formula>"A calculer"</formula>
    </cfRule>
  </conditionalFormatting>
  <conditionalFormatting sqref="C56">
    <cfRule type="cellIs" dxfId="48" priority="47" stopIfTrue="1" operator="equal">
      <formula>"Non totalisé"</formula>
    </cfRule>
    <cfRule type="cellIs" dxfId="47" priority="48" stopIfTrue="1" operator="equal">
      <formula>"Variante"</formula>
    </cfRule>
    <cfRule type="cellIs" dxfId="46" priority="49" stopIfTrue="1" operator="equal">
      <formula>"Option"</formula>
    </cfRule>
  </conditionalFormatting>
  <conditionalFormatting sqref="C54">
    <cfRule type="cellIs" dxfId="45" priority="44" stopIfTrue="1" operator="equal">
      <formula>"Non totalisé"</formula>
    </cfRule>
    <cfRule type="cellIs" dxfId="44" priority="45" stopIfTrue="1" operator="equal">
      <formula>"Variante"</formula>
    </cfRule>
    <cfRule type="cellIs" dxfId="43" priority="46" stopIfTrue="1" operator="equal">
      <formula>"Option"</formula>
    </cfRule>
  </conditionalFormatting>
  <conditionalFormatting sqref="L48 L58:L64614">
    <cfRule type="cellIs" dxfId="42" priority="40" stopIfTrue="1" operator="equal">
      <formula>"Non totalisé"</formula>
    </cfRule>
    <cfRule type="cellIs" dxfId="41" priority="41" stopIfTrue="1" operator="equal">
      <formula>"Variante"</formula>
    </cfRule>
    <cfRule type="cellIs" dxfId="40" priority="42" stopIfTrue="1" operator="equal">
      <formula>"Option"</formula>
    </cfRule>
  </conditionalFormatting>
  <conditionalFormatting sqref="K48 K58:K64614 K41">
    <cfRule type="cellIs" dxfId="39" priority="43" stopIfTrue="1" operator="equal">
      <formula>"A calculer"</formula>
    </cfRule>
  </conditionalFormatting>
  <conditionalFormatting sqref="L2:L24 L38:L41 L26:L36">
    <cfRule type="cellIs" dxfId="38" priority="36" stopIfTrue="1" operator="equal">
      <formula>"Non totalisé"</formula>
    </cfRule>
    <cfRule type="cellIs" dxfId="37" priority="37" stopIfTrue="1" operator="equal">
      <formula>"Variante"</formula>
    </cfRule>
    <cfRule type="cellIs" dxfId="36" priority="38" stopIfTrue="1" operator="equal">
      <formula>"Option"</formula>
    </cfRule>
  </conditionalFormatting>
  <conditionalFormatting sqref="K2:K6 K38:K40 K9:K18 K26:K36">
    <cfRule type="cellIs" dxfId="35" priority="39" stopIfTrue="1" operator="equal">
      <formula>"A calculer"</formula>
    </cfRule>
  </conditionalFormatting>
  <conditionalFormatting sqref="L37">
    <cfRule type="cellIs" dxfId="34" priority="32" stopIfTrue="1" operator="equal">
      <formula>"Non totalisé"</formula>
    </cfRule>
    <cfRule type="cellIs" dxfId="33" priority="33" stopIfTrue="1" operator="equal">
      <formula>"Variante"</formula>
    </cfRule>
    <cfRule type="cellIs" dxfId="32" priority="34" stopIfTrue="1" operator="equal">
      <formula>"Option"</formula>
    </cfRule>
  </conditionalFormatting>
  <conditionalFormatting sqref="K37">
    <cfRule type="cellIs" dxfId="31" priority="35" stopIfTrue="1" operator="equal">
      <formula>"A calculer"</formula>
    </cfRule>
  </conditionalFormatting>
  <conditionalFormatting sqref="K7:K8">
    <cfRule type="cellIs" dxfId="30" priority="31" stopIfTrue="1" operator="equal">
      <formula>"A calculer"</formula>
    </cfRule>
  </conditionalFormatting>
  <conditionalFormatting sqref="K19:K25">
    <cfRule type="cellIs" dxfId="29" priority="30" stopIfTrue="1" operator="equal">
      <formula>"A calculer"</formula>
    </cfRule>
  </conditionalFormatting>
  <conditionalFormatting sqref="L25">
    <cfRule type="cellIs" dxfId="28" priority="27" stopIfTrue="1" operator="equal">
      <formula>"Non totalisé"</formula>
    </cfRule>
    <cfRule type="cellIs" dxfId="27" priority="28" stopIfTrue="1" operator="equal">
      <formula>"Variante"</formula>
    </cfRule>
    <cfRule type="cellIs" dxfId="26" priority="29" stopIfTrue="1" operator="equal">
      <formula>"Option"</formula>
    </cfRule>
  </conditionalFormatting>
  <conditionalFormatting sqref="I56">
    <cfRule type="cellIs" dxfId="25" priority="24" stopIfTrue="1" operator="equal">
      <formula>"Non totalisé"</formula>
    </cfRule>
    <cfRule type="cellIs" dxfId="24" priority="25" stopIfTrue="1" operator="equal">
      <formula>"Variante"</formula>
    </cfRule>
    <cfRule type="cellIs" dxfId="23" priority="26" stopIfTrue="1" operator="equal">
      <formula>"Option"</formula>
    </cfRule>
  </conditionalFormatting>
  <conditionalFormatting sqref="I54">
    <cfRule type="cellIs" dxfId="22" priority="21" stopIfTrue="1" operator="equal">
      <formula>"Non totalisé"</formula>
    </cfRule>
    <cfRule type="cellIs" dxfId="21" priority="22" stopIfTrue="1" operator="equal">
      <formula>"Variante"</formula>
    </cfRule>
    <cfRule type="cellIs" dxfId="20" priority="23" stopIfTrue="1" operator="equal">
      <formula>"Option"</formula>
    </cfRule>
  </conditionalFormatting>
  <conditionalFormatting sqref="Q48 Q58:Q64614 Q41">
    <cfRule type="cellIs" dxfId="19" priority="20" stopIfTrue="1" operator="equal">
      <formula>"A calculer"</formula>
    </cfRule>
  </conditionalFormatting>
  <conditionalFormatting sqref="R2:R24 R48 R38:R41 R26:R36 R58:R64614">
    <cfRule type="cellIs" dxfId="18" priority="16" stopIfTrue="1" operator="equal">
      <formula>"Non totalisé"</formula>
    </cfRule>
    <cfRule type="cellIs" dxfId="17" priority="17" stopIfTrue="1" operator="equal">
      <formula>"Variante"</formula>
    </cfRule>
    <cfRule type="cellIs" dxfId="16" priority="18" stopIfTrue="1" operator="equal">
      <formula>"Option"</formula>
    </cfRule>
  </conditionalFormatting>
  <conditionalFormatting sqref="Q2:Q6 Q38:Q40 Q9:Q18 Q26:Q36">
    <cfRule type="cellIs" dxfId="15" priority="19" stopIfTrue="1" operator="equal">
      <formula>"A calculer"</formula>
    </cfRule>
  </conditionalFormatting>
  <conditionalFormatting sqref="R37">
    <cfRule type="cellIs" dxfId="14" priority="12" stopIfTrue="1" operator="equal">
      <formula>"Non totalisé"</formula>
    </cfRule>
    <cfRule type="cellIs" dxfId="13" priority="13" stopIfTrue="1" operator="equal">
      <formula>"Variante"</formula>
    </cfRule>
    <cfRule type="cellIs" dxfId="12" priority="14" stopIfTrue="1" operator="equal">
      <formula>"Option"</formula>
    </cfRule>
  </conditionalFormatting>
  <conditionalFormatting sqref="Q37">
    <cfRule type="cellIs" dxfId="11" priority="15" stopIfTrue="1" operator="equal">
      <formula>"A calculer"</formula>
    </cfRule>
  </conditionalFormatting>
  <conditionalFormatting sqref="Q7:Q8">
    <cfRule type="cellIs" dxfId="10" priority="11" stopIfTrue="1" operator="equal">
      <formula>"A calculer"</formula>
    </cfRule>
  </conditionalFormatting>
  <conditionalFormatting sqref="Q19:Q25">
    <cfRule type="cellIs" dxfId="9" priority="10" stopIfTrue="1" operator="equal">
      <formula>"A calculer"</formula>
    </cfRule>
  </conditionalFormatting>
  <conditionalFormatting sqref="R25">
    <cfRule type="cellIs" dxfId="8" priority="7" stopIfTrue="1" operator="equal">
      <formula>"Non totalisé"</formula>
    </cfRule>
    <cfRule type="cellIs" dxfId="7" priority="8" stopIfTrue="1" operator="equal">
      <formula>"Variante"</formula>
    </cfRule>
    <cfRule type="cellIs" dxfId="6" priority="9" stopIfTrue="1" operator="equal">
      <formula>"Option"</formula>
    </cfRule>
  </conditionalFormatting>
  <conditionalFormatting sqref="O56">
    <cfRule type="cellIs" dxfId="5" priority="4" stopIfTrue="1" operator="equal">
      <formula>"Non totalisé"</formula>
    </cfRule>
    <cfRule type="cellIs" dxfId="4" priority="5" stopIfTrue="1" operator="equal">
      <formula>"Variante"</formula>
    </cfRule>
    <cfRule type="cellIs" dxfId="3" priority="6" stopIfTrue="1" operator="equal">
      <formula>"Option"</formula>
    </cfRule>
  </conditionalFormatting>
  <conditionalFormatting sqref="O54">
    <cfRule type="cellIs" dxfId="2" priority="1" stopIfTrue="1" operator="equal">
      <formula>"Non totalisé"</formula>
    </cfRule>
    <cfRule type="cellIs" dxfId="1" priority="2" stopIfTrue="1" operator="equal">
      <formula>"Variante"</formula>
    </cfRule>
    <cfRule type="cellIs" dxfId="0" priority="3" stopIfTrue="1" operator="equal">
      <formula>"Option"</formula>
    </cfRule>
  </conditionalFormatting>
  <pageMargins left="0.7" right="0.7" top="0.75" bottom="0.75" header="0.3" footer="0.3"/>
  <pageSetup paperSize="9" scale="6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DPGF</vt:lpstr>
      <vt:lpstr>QUANTITE_DPGF</vt:lpstr>
      <vt:lpstr>PTHT_DPGF</vt:lpstr>
      <vt:lpstr>DPGF!Impression_des_titres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b.lerol</dc:creator>
  <cp:lastModifiedBy>Baptiste Matthieu LECHAT</cp:lastModifiedBy>
  <cp:lastPrinted>2018-11-08T23:07:13Z</cp:lastPrinted>
  <dcterms:created xsi:type="dcterms:W3CDTF">2005-02-10T10:20:05Z</dcterms:created>
  <dcterms:modified xsi:type="dcterms:W3CDTF">2018-11-09T20:39:08Z</dcterms:modified>
</cp:coreProperties>
</file>