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o\Documents\"/>
    </mc:Choice>
  </mc:AlternateContent>
  <xr:revisionPtr revIDLastSave="0" documentId="8_{5EE1A3C3-DF1C-422E-90BA-3C3E5E484329}" xr6:coauthVersionLast="40" xr6:coauthVersionMax="40" xr10:uidLastSave="{00000000-0000-0000-0000-000000000000}"/>
  <bookViews>
    <workbookView xWindow="-108" yWindow="-108" windowWidth="23256" windowHeight="12576" activeTab="1" xr2:uid="{0F7F7D08-90B0-4770-9247-55AAE0601507}"/>
  </bookViews>
  <sheets>
    <sheet name="20190212-16 picot" sheetId="1" r:id="rId1"/>
    <sheet name="historique_facture" sheetId="2" r:id="rId2"/>
  </sheets>
  <externalReferences>
    <externalReference r:id="rId3"/>
  </externalReferences>
  <definedNames>
    <definedName name="code_client" localSheetId="0">[1]!Tableau5[[#All],[code client]]</definedName>
    <definedName name="code_client">[1]!Tableau5[[#All],[code client]]</definedName>
    <definedName name="tableau_client" localSheetId="0">[1]!Tableau5[[#All],[code client]:[MAIL]]</definedName>
    <definedName name="tableau_client">[1]!Tableau5[[#All],[code client]:[MAIL]]</definedName>
    <definedName name="_xlnm.Print_Area" localSheetId="0">'20190212-16 picot'!$A$1:$M$55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3" i="1" l="1"/>
  <c r="H29" i="1"/>
  <c r="M29" i="1" s="1"/>
  <c r="D20" i="1"/>
  <c r="G33" i="1" s="1"/>
  <c r="M33" i="1" s="1"/>
  <c r="L9" i="1"/>
  <c r="L8" i="1"/>
  <c r="L7" i="1"/>
  <c r="H6" i="1"/>
  <c r="H5" i="1"/>
  <c r="H4" i="1"/>
  <c r="H3" i="1"/>
  <c r="L2" i="1"/>
  <c r="L1" i="1"/>
  <c r="M35" i="1" l="1"/>
</calcChain>
</file>

<file path=xl/sharedStrings.xml><?xml version="1.0" encoding="utf-8"?>
<sst xmlns="http://schemas.openxmlformats.org/spreadsheetml/2006/main" count="90" uniqueCount="57">
  <si>
    <t>CLIENT</t>
  </si>
  <si>
    <t xml:space="preserve">N° de réservation : </t>
  </si>
  <si>
    <t xml:space="preserve">Fixe : </t>
  </si>
  <si>
    <t xml:space="preserve"> Portable : </t>
  </si>
  <si>
    <t xml:space="preserve">E mail : </t>
  </si>
  <si>
    <t>FACTURE N° :</t>
  </si>
  <si>
    <t xml:space="preserve">  Votre Location :</t>
  </si>
  <si>
    <t>Appartement 1 chambre ; 1 clic clac ; 1 à 4 personnes</t>
  </si>
  <si>
    <t>Date d'arrivée :</t>
  </si>
  <si>
    <t>à 16h00</t>
  </si>
  <si>
    <t>Date de départ :</t>
  </si>
  <si>
    <t>à 10h00</t>
  </si>
  <si>
    <t>Nombre de nuitée :</t>
  </si>
  <si>
    <t xml:space="preserve">Nombre de personne(s) majeur(s) y compris le preneur  : </t>
  </si>
  <si>
    <t xml:space="preserve">                       Nombre de mineur(s) : </t>
  </si>
  <si>
    <t xml:space="preserve">Animaux : </t>
  </si>
  <si>
    <t>NON</t>
  </si>
  <si>
    <t xml:space="preserve">Combien : </t>
  </si>
  <si>
    <t>Du</t>
  </si>
  <si>
    <t xml:space="preserve">Au </t>
  </si>
  <si>
    <t>=</t>
  </si>
  <si>
    <t xml:space="preserve">Forfait Animaux </t>
  </si>
  <si>
    <t xml:space="preserve">Qté </t>
  </si>
  <si>
    <t>au prix de 35€</t>
  </si>
  <si>
    <t>Remise</t>
  </si>
  <si>
    <t>Taxe de Séjour reversée à la Communauté de Commune :</t>
  </si>
  <si>
    <t>Nombre de personne(s) majeur(s)</t>
  </si>
  <si>
    <t>x</t>
  </si>
  <si>
    <t>nuitée(s)</t>
  </si>
  <si>
    <t>Montant Total de votre Facture :</t>
  </si>
  <si>
    <t xml:space="preserve"> Acompte et paiement reçu :</t>
  </si>
  <si>
    <t>Mode de paiement :</t>
  </si>
  <si>
    <t xml:space="preserve">Chèque </t>
  </si>
  <si>
    <t>numéro :</t>
  </si>
  <si>
    <t>Banque:</t>
  </si>
  <si>
    <t>CAISSE D EPAGNE</t>
  </si>
  <si>
    <t>L’Amandeline Société par Action Simplifiée au capital de 500€. Immatriculé 838 805 752  RCS Nîmes – Code APE 6820 A - Siret 83880575200014 -TVA non applicable, art. 293 B du CGI-Siège social : Bâtiment la Romaine Hameau des Fumades 30500 Allègre les Fumades</t>
  </si>
  <si>
    <t>reservation</t>
  </si>
  <si>
    <t>facture</t>
  </si>
  <si>
    <t>date de facture</t>
  </si>
  <si>
    <t>code client</t>
  </si>
  <si>
    <t>nom</t>
  </si>
  <si>
    <t>Arrivée</t>
  </si>
  <si>
    <t>départ</t>
  </si>
  <si>
    <t>Majeur</t>
  </si>
  <si>
    <t>Mineur</t>
  </si>
  <si>
    <t>Total Taxe</t>
  </si>
  <si>
    <t>acompte 1</t>
  </si>
  <si>
    <t>acompte 2</t>
  </si>
  <si>
    <t>acompte 3</t>
  </si>
  <si>
    <t>acompte 4</t>
  </si>
  <si>
    <t>acompte 5</t>
  </si>
  <si>
    <t>acompte 6</t>
  </si>
  <si>
    <t>acompte 7</t>
  </si>
  <si>
    <t>Total séjour</t>
  </si>
  <si>
    <t>20190212-</t>
  </si>
  <si>
    <t>MR &amp; MME PICOT SERGE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</si>
</sst>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164" formatCode="[$-F800]dddd\,\ mmmm\ dd\,\ yyyy"/>
    <numFmt numFmtId="165" formatCode="#,##0.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u/>
      <sz val="11"/>
      <color rgb="FFFF00FF"/>
      <name val="Calibri"/>
      <family val="2"/>
      <scheme val="minor"/>
    </font>
    <font>
      <b/>
      <sz val="11"/>
      <color rgb="FFFF00FF"/>
      <name val="Calibri"/>
      <family val="2"/>
      <scheme val="minor"/>
    </font>
    <font>
      <b/>
      <sz val="10"/>
      <color rgb="FFFF00FF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6"/>
      <color theme="1"/>
      <name val="Baskerville Old Face"/>
      <family val="1"/>
    </font>
    <font>
      <b/>
      <sz val="8"/>
      <color theme="1"/>
      <name val="Baskerville Old Face"/>
      <family val="1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5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96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left"/>
    </xf>
    <xf numFmtId="0" fontId="4" fillId="0" borderId="0" xfId="0" applyFont="1"/>
    <xf numFmtId="164" fontId="4" fillId="0" borderId="0" xfId="0" applyNumberFormat="1" applyFont="1"/>
    <xf numFmtId="164" fontId="4" fillId="0" borderId="0" xfId="0" applyNumberFormat="1" applyFont="1" applyAlignment="1">
      <alignment horizontal="right"/>
    </xf>
    <xf numFmtId="1" fontId="4" fillId="0" borderId="0" xfId="0" applyNumberFormat="1" applyFont="1" applyAlignment="1">
      <alignment horizontal="left"/>
    </xf>
    <xf numFmtId="14" fontId="3" fillId="0" borderId="0" xfId="0" applyNumberFormat="1" applyFont="1"/>
    <xf numFmtId="0" fontId="5" fillId="0" borderId="0" xfId="0" applyFont="1"/>
    <xf numFmtId="0" fontId="3" fillId="0" borderId="0" xfId="0" applyFont="1" applyAlignment="1">
      <alignment horizontal="right"/>
    </xf>
    <xf numFmtId="0" fontId="2" fillId="0" borderId="0" xfId="1" applyFont="1" applyFill="1"/>
    <xf numFmtId="0" fontId="3" fillId="0" borderId="0" xfId="0" applyFont="1" applyAlignment="1">
      <alignment horizontal="right"/>
    </xf>
    <xf numFmtId="0" fontId="6" fillId="0" borderId="0" xfId="0" applyFont="1" applyAlignment="1">
      <alignment vertical="center"/>
    </xf>
    <xf numFmtId="0" fontId="2" fillId="0" borderId="0" xfId="1" applyFont="1" applyFill="1" applyAlignment="1">
      <alignment vertical="center"/>
    </xf>
    <xf numFmtId="0" fontId="7" fillId="0" borderId="0" xfId="1" applyFont="1" applyFill="1"/>
    <xf numFmtId="0" fontId="8" fillId="0" borderId="0" xfId="0" applyFont="1"/>
    <xf numFmtId="0" fontId="2" fillId="0" borderId="0" xfId="0" applyFont="1" applyAlignment="1">
      <alignment horizontal="center"/>
    </xf>
    <xf numFmtId="0" fontId="9" fillId="0" borderId="1" xfId="0" applyFont="1" applyBorder="1"/>
    <xf numFmtId="0" fontId="9" fillId="0" borderId="2" xfId="0" applyFont="1" applyBorder="1"/>
    <xf numFmtId="0" fontId="8" fillId="0" borderId="2" xfId="0" applyFont="1" applyBorder="1"/>
    <xf numFmtId="164" fontId="4" fillId="0" borderId="2" xfId="0" applyNumberFormat="1" applyFont="1" applyBorder="1" applyAlignment="1">
      <alignment horizontal="center"/>
    </xf>
    <xf numFmtId="0" fontId="9" fillId="0" borderId="3" xfId="0" applyFont="1" applyBorder="1"/>
    <xf numFmtId="0" fontId="9" fillId="0" borderId="4" xfId="0" applyFont="1" applyBorder="1"/>
    <xf numFmtId="0" fontId="9" fillId="0" borderId="0" xfId="0" applyFont="1"/>
    <xf numFmtId="164" fontId="4" fillId="0" borderId="0" xfId="0" applyNumberFormat="1" applyFont="1" applyAlignment="1">
      <alignment horizontal="center"/>
    </xf>
    <xf numFmtId="0" fontId="9" fillId="0" borderId="5" xfId="0" applyFont="1" applyBorder="1"/>
    <xf numFmtId="0" fontId="4" fillId="0" borderId="4" xfId="0" applyFont="1" applyBorder="1"/>
    <xf numFmtId="0" fontId="4" fillId="0" borderId="0" xfId="0" applyFont="1" applyAlignment="1">
      <alignment horizontal="center"/>
    </xf>
    <xf numFmtId="0" fontId="4" fillId="0" borderId="5" xfId="0" applyFont="1" applyBorder="1"/>
    <xf numFmtId="0" fontId="4" fillId="0" borderId="5" xfId="0" applyFont="1" applyBorder="1" applyAlignment="1">
      <alignment horizontal="center"/>
    </xf>
    <xf numFmtId="0" fontId="2" fillId="0" borderId="4" xfId="0" applyFont="1" applyBorder="1"/>
    <xf numFmtId="0" fontId="4" fillId="0" borderId="6" xfId="0" applyFont="1" applyBorder="1"/>
    <xf numFmtId="0" fontId="4" fillId="0" borderId="7" xfId="0" applyFont="1" applyBorder="1"/>
    <xf numFmtId="0" fontId="2" fillId="0" borderId="7" xfId="0" applyFont="1" applyBorder="1"/>
    <xf numFmtId="0" fontId="4" fillId="0" borderId="7" xfId="0" applyFont="1" applyBorder="1" applyAlignment="1">
      <alignment horizontal="right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1" xfId="0" applyFont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49" fontId="2" fillId="0" borderId="2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/>
    </xf>
    <xf numFmtId="165" fontId="2" fillId="0" borderId="5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164" fontId="2" fillId="0" borderId="7" xfId="0" applyNumberFormat="1" applyFont="1" applyBorder="1" applyAlignment="1">
      <alignment horizontal="center"/>
    </xf>
    <xf numFmtId="49" fontId="2" fillId="0" borderId="7" xfId="0" applyNumberFormat="1" applyFont="1" applyBorder="1" applyAlignment="1">
      <alignment horizontal="center" vertical="center"/>
    </xf>
    <xf numFmtId="165" fontId="2" fillId="0" borderId="8" xfId="0" applyNumberFormat="1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 applyAlignment="1">
      <alignment horizontal="center"/>
    </xf>
    <xf numFmtId="0" fontId="2" fillId="0" borderId="10" xfId="0" applyFont="1" applyBorder="1"/>
    <xf numFmtId="49" fontId="2" fillId="0" borderId="10" xfId="0" applyNumberFormat="1" applyFont="1" applyBorder="1" applyAlignment="1">
      <alignment horizontal="center"/>
    </xf>
    <xf numFmtId="165" fontId="2" fillId="0" borderId="11" xfId="0" applyNumberFormat="1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right"/>
    </xf>
    <xf numFmtId="0" fontId="2" fillId="0" borderId="0" xfId="0" applyFont="1" applyAlignment="1">
      <alignment horizontal="right"/>
    </xf>
    <xf numFmtId="49" fontId="2" fillId="0" borderId="0" xfId="0" applyNumberFormat="1" applyFont="1" applyAlignment="1">
      <alignment horizontal="center"/>
    </xf>
    <xf numFmtId="0" fontId="10" fillId="0" borderId="1" xfId="0" applyFont="1" applyBorder="1"/>
    <xf numFmtId="0" fontId="10" fillId="0" borderId="2" xfId="0" applyFont="1" applyBorder="1"/>
    <xf numFmtId="49" fontId="2" fillId="0" borderId="2" xfId="0" applyNumberFormat="1" applyFont="1" applyBorder="1" applyAlignment="1">
      <alignment horizontal="center"/>
    </xf>
    <xf numFmtId="165" fontId="2" fillId="0" borderId="2" xfId="0" applyNumberFormat="1" applyFont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 applyAlignment="1">
      <alignment horizontal="center"/>
    </xf>
    <xf numFmtId="0" fontId="2" fillId="0" borderId="6" xfId="0" applyFont="1" applyBorder="1"/>
    <xf numFmtId="49" fontId="2" fillId="0" borderId="7" xfId="0" applyNumberFormat="1" applyFont="1" applyBorder="1" applyAlignment="1">
      <alignment horizontal="center"/>
    </xf>
    <xf numFmtId="165" fontId="2" fillId="0" borderId="7" xfId="0" applyNumberFormat="1" applyFont="1" applyBorder="1" applyAlignment="1">
      <alignment horizontal="center"/>
    </xf>
    <xf numFmtId="165" fontId="2" fillId="0" borderId="0" xfId="0" applyNumberFormat="1" applyFont="1" applyAlignment="1">
      <alignment horizontal="center"/>
    </xf>
    <xf numFmtId="0" fontId="8" fillId="0" borderId="9" xfId="0" applyFont="1" applyBorder="1" applyAlignment="1">
      <alignment horizontal="right"/>
    </xf>
    <xf numFmtId="0" fontId="8" fillId="0" borderId="10" xfId="0" applyFont="1" applyBorder="1" applyAlignment="1">
      <alignment horizontal="right"/>
    </xf>
    <xf numFmtId="165" fontId="8" fillId="0" borderId="12" xfId="0" applyNumberFormat="1" applyFont="1" applyBorder="1" applyAlignment="1">
      <alignment horizontal="center"/>
    </xf>
    <xf numFmtId="0" fontId="2" fillId="0" borderId="0" xfId="0" applyFont="1" applyAlignment="1">
      <alignment horizontal="left"/>
    </xf>
    <xf numFmtId="165" fontId="2" fillId="0" borderId="0" xfId="0" applyNumberFormat="1" applyFont="1" applyAlignment="1">
      <alignment vertical="center"/>
    </xf>
    <xf numFmtId="0" fontId="11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165" fontId="12" fillId="0" borderId="0" xfId="0" applyNumberFormat="1" applyFont="1" applyAlignment="1">
      <alignment horizontal="center"/>
    </xf>
    <xf numFmtId="0" fontId="13" fillId="0" borderId="0" xfId="0" applyFont="1"/>
    <xf numFmtId="165" fontId="13" fillId="0" borderId="0" xfId="0" applyNumberFormat="1" applyFont="1" applyAlignment="1">
      <alignment horizontal="center"/>
    </xf>
    <xf numFmtId="0" fontId="14" fillId="0" borderId="0" xfId="0" applyFont="1"/>
    <xf numFmtId="165" fontId="13" fillId="0" borderId="0" xfId="0" applyNumberFormat="1" applyFont="1"/>
    <xf numFmtId="165" fontId="14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5" fillId="0" borderId="0" xfId="0" applyFont="1" applyAlignment="1">
      <alignment horizontal="center" vertical="center" wrapText="1"/>
    </xf>
    <xf numFmtId="0" fontId="16" fillId="0" borderId="0" xfId="0" applyFont="1" applyAlignment="1">
      <alignment vertical="center"/>
    </xf>
    <xf numFmtId="0" fontId="0" fillId="3" borderId="13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14" xfId="0" applyFill="1" applyBorder="1" applyAlignment="1">
      <alignment horizontal="center"/>
    </xf>
    <xf numFmtId="0" fontId="4" fillId="0" borderId="0" xfId="0" applyFont="1" applyAlignment="1">
      <alignment horizontal="right"/>
    </xf>
    <xf numFmtId="14" fontId="0" fillId="0" borderId="0" xfId="0" applyNumberFormat="1"/>
    <xf numFmtId="7" fontId="0" fillId="0" borderId="0" xfId="0" applyNumberFormat="1"/>
  </cellXfs>
  <cellStyles count="2">
    <cellStyle name="20 % - Accent5" xfId="1" builtinId="4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325967</xdr:colOff>
      <xdr:row>0</xdr:row>
      <xdr:rowOff>16933</xdr:rowOff>
    </xdr:from>
    <xdr:to>
      <xdr:col>6</xdr:col>
      <xdr:colOff>66041</xdr:colOff>
      <xdr:row>8</xdr:row>
      <xdr:rowOff>86360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B7999F0-E201-4A5A-8176-AAB43D9954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5967" y="16933"/>
          <a:ext cx="2780454" cy="159342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yo/Desktop/LAMANDELINE/2019/reservation/0fichier%20client%202019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"/>
      <sheetName val="controle"/>
      <sheetName val="planning 2019"/>
      <sheetName val="clients"/>
      <sheetName val="reservation"/>
      <sheetName val="historique_reservation"/>
      <sheetName val="20190212-16 picot"/>
      <sheetName val="historique_facture"/>
      <sheetName val="20190803-22 BLONDEL"/>
      <sheetName val="20190602-21 thomas"/>
      <sheetName val="20190907-20 arnaud"/>
      <sheetName val="20190525-19 castan"/>
      <sheetName val="20190525-18 pons"/>
      <sheetName val="20190302-17 FABRE"/>
      <sheetName val="20190908-15 sener"/>
      <sheetName val="20190810-14 werhann"/>
      <sheetName val="20190908-13 verniere"/>
      <sheetName val="20190615-12 KOMBILA"/>
      <sheetName val="20190302-11 picot"/>
      <sheetName val="20190323-10 jacquier"/>
      <sheetName val="20190615-9 ollivier"/>
      <sheetName val="20190323-8 cavazza"/>
      <sheetName val="20190803-7 courtois mari"/>
      <sheetName val="20190803-6 courtois nath"/>
      <sheetName val="20190907-5 dussaud"/>
      <sheetName val="20190504-4 leduc"/>
      <sheetName val="20190615-3 girona"/>
      <sheetName val="20190616-2 rouanet"/>
      <sheetName val="20190908-1 ro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80926-EB6A-478F-93E8-407C558F665D}">
  <sheetPr codeName="Feuil22">
    <pageSetUpPr fitToPage="1"/>
  </sheetPr>
  <dimension ref="A1:AI56"/>
  <sheetViews>
    <sheetView topLeftCell="A2" zoomScale="180" zoomScaleNormal="180" workbookViewId="0">
      <selection activeCell="C5" sqref="C5"/>
    </sheetView>
  </sheetViews>
  <sheetFormatPr baseColWidth="10" defaultColWidth="6.77734375" defaultRowHeight="14.4" x14ac:dyDescent="0.3"/>
  <cols>
    <col min="1" max="1" width="5.5546875" style="1" customWidth="1"/>
    <col min="2" max="2" width="3.21875" style="1" customWidth="1"/>
    <col min="3" max="3" width="6.77734375" style="1"/>
    <col min="4" max="4" width="14.44140625" style="1" bestFit="1" customWidth="1"/>
    <col min="5" max="5" width="8.21875" style="1" customWidth="1"/>
    <col min="6" max="6" width="6.109375" style="1" bestFit="1" customWidth="1"/>
    <col min="7" max="7" width="6.77734375" style="1"/>
    <col min="8" max="8" width="6.33203125" style="1" customWidth="1"/>
    <col min="9" max="9" width="7.109375" style="1" customWidth="1"/>
    <col min="10" max="10" width="6.77734375" style="1"/>
    <col min="11" max="11" width="9" style="1" customWidth="1"/>
    <col min="12" max="12" width="12" style="1" bestFit="1" customWidth="1"/>
    <col min="13" max="13" width="11.5546875" style="1" customWidth="1"/>
    <col min="14" max="16384" width="6.77734375" style="1"/>
  </cols>
  <sheetData>
    <row r="1" spans="1:15" x14ac:dyDescent="0.3">
      <c r="H1" s="2" t="s">
        <v>0</v>
      </c>
      <c r="I1" s="3">
        <v>341</v>
      </c>
      <c r="J1" s="4" t="s">
        <v>1</v>
      </c>
      <c r="K1" s="5"/>
      <c r="L1" s="6" t="str">
        <f>TEXT(D18,"aaaa") &amp; TEXT(D18,"mm") &amp; TEXT(D18,"jj") &amp; "-"</f>
        <v>20190212-</v>
      </c>
      <c r="M1" s="7">
        <v>16</v>
      </c>
      <c r="N1" s="7"/>
      <c r="O1" s="1">
        <v>4</v>
      </c>
    </row>
    <row r="2" spans="1:15" x14ac:dyDescent="0.3">
      <c r="L2" s="8">
        <f ca="1">TODAY()</f>
        <v>43510</v>
      </c>
    </row>
    <row r="3" spans="1:15" ht="15.6" x14ac:dyDescent="0.3">
      <c r="H3" s="9" t="str">
        <f>CONCATENATE(VLOOKUP(I1,tableau_client,2,0)," ",VLOOKUP(I1,tableau_client,3,0)," ",VLOOKUP(I1,tableau_client,4,0))</f>
        <v>MR &amp; MME PICOT SERGE</v>
      </c>
    </row>
    <row r="4" spans="1:15" ht="15.6" x14ac:dyDescent="0.3">
      <c r="H4" s="9" t="str">
        <f>VLOOKUP(I1,tableau_client,5,0)</f>
        <v>215 ROUTE DE TOURNON LES GLYCINES</v>
      </c>
    </row>
    <row r="5" spans="1:15" ht="15.6" x14ac:dyDescent="0.3">
      <c r="H5" s="9" t="str">
        <f>CONCATENATE(VLOOKUP(I1,tableau_client,6,0)," ",VLOOKUP(I1,tableau_client,7,0))</f>
        <v>07440 ALBOUSSIERE</v>
      </c>
    </row>
    <row r="6" spans="1:15" ht="15.6" x14ac:dyDescent="0.3">
      <c r="H6" s="9" t="str">
        <f>VLOOKUP(I1,tableau_client,8,0)</f>
        <v>France</v>
      </c>
      <c r="J6" s="2"/>
    </row>
    <row r="7" spans="1:15" x14ac:dyDescent="0.3">
      <c r="J7" s="2"/>
      <c r="K7" s="10" t="s">
        <v>2</v>
      </c>
      <c r="L7" s="2" t="str">
        <f>VLOOKUP(I1,tableau_client,9,0)</f>
        <v>09-87-54-17-18</v>
      </c>
    </row>
    <row r="8" spans="1:15" x14ac:dyDescent="0.3">
      <c r="H8" s="11"/>
      <c r="I8" s="11"/>
      <c r="J8" s="12" t="s">
        <v>3</v>
      </c>
      <c r="K8" s="12"/>
      <c r="L8" s="2" t="str">
        <f>VLOOKUP(I1,tableau_client,10,0)</f>
        <v>06-50-33-33-90</v>
      </c>
    </row>
    <row r="9" spans="1:15" x14ac:dyDescent="0.3">
      <c r="J9" s="12" t="s">
        <v>4</v>
      </c>
      <c r="K9" s="12"/>
      <c r="L9" s="2" t="str">
        <f>VLOOKUP(I1,tableau_client,11,0)</f>
        <v>picot.serge@bbox.fr</v>
      </c>
    </row>
    <row r="10" spans="1:15" ht="14.4" customHeight="1" x14ac:dyDescent="0.3">
      <c r="B10" s="13"/>
      <c r="C10" s="13"/>
      <c r="E10" s="14"/>
      <c r="F10" s="14"/>
      <c r="G10" s="14"/>
      <c r="H10" s="14"/>
      <c r="I10" s="14"/>
      <c r="J10" s="14"/>
      <c r="K10" s="14"/>
      <c r="L10" s="13"/>
      <c r="M10" s="13"/>
    </row>
    <row r="11" spans="1:15" ht="14.4" customHeight="1" x14ac:dyDescent="0.3">
      <c r="A11" s="4"/>
      <c r="D11" s="1" t="s">
        <v>5</v>
      </c>
    </row>
    <row r="12" spans="1:15" x14ac:dyDescent="0.3">
      <c r="A12" s="4"/>
    </row>
    <row r="13" spans="1:15" x14ac:dyDescent="0.3">
      <c r="A13" s="4"/>
    </row>
    <row r="14" spans="1:15" x14ac:dyDescent="0.3">
      <c r="A14" s="4"/>
    </row>
    <row r="15" spans="1:15" ht="7.2" customHeight="1" x14ac:dyDescent="0.3"/>
    <row r="16" spans="1:15" x14ac:dyDescent="0.3">
      <c r="A16" s="15" t="s">
        <v>6</v>
      </c>
      <c r="B16" s="16"/>
      <c r="C16" s="16"/>
      <c r="D16" s="17" t="s">
        <v>7</v>
      </c>
      <c r="E16" s="17"/>
      <c r="F16" s="17"/>
      <c r="G16" s="17"/>
      <c r="H16" s="17"/>
      <c r="I16" s="17"/>
    </row>
    <row r="17" spans="1:13" ht="15" thickBot="1" x14ac:dyDescent="0.35">
      <c r="K17" s="4"/>
    </row>
    <row r="18" spans="1:13" x14ac:dyDescent="0.3">
      <c r="A18" s="18" t="s">
        <v>8</v>
      </c>
      <c r="B18" s="19"/>
      <c r="C18" s="20"/>
      <c r="D18" s="21">
        <v>43508</v>
      </c>
      <c r="E18" s="21"/>
      <c r="F18" s="21"/>
      <c r="G18" s="22" t="s">
        <v>9</v>
      </c>
      <c r="I18" s="4"/>
      <c r="J18" s="4"/>
    </row>
    <row r="19" spans="1:13" x14ac:dyDescent="0.3">
      <c r="A19" s="23" t="s">
        <v>10</v>
      </c>
      <c r="B19" s="24"/>
      <c r="C19" s="16"/>
      <c r="D19" s="25">
        <v>43515</v>
      </c>
      <c r="E19" s="25"/>
      <c r="F19" s="25"/>
      <c r="G19" s="26" t="s">
        <v>11</v>
      </c>
      <c r="I19" s="4"/>
      <c r="J19" s="4"/>
    </row>
    <row r="20" spans="1:13" x14ac:dyDescent="0.3">
      <c r="A20" s="27" t="s">
        <v>12</v>
      </c>
      <c r="B20" s="4"/>
      <c r="C20" s="4"/>
      <c r="D20" s="28">
        <f>D19-D18</f>
        <v>7</v>
      </c>
      <c r="E20" s="4"/>
      <c r="F20" s="4"/>
      <c r="G20" s="29"/>
      <c r="J20" s="4"/>
    </row>
    <row r="21" spans="1:13" x14ac:dyDescent="0.3">
      <c r="A21" s="27" t="s">
        <v>13</v>
      </c>
      <c r="B21" s="4"/>
      <c r="C21" s="4"/>
      <c r="D21" s="4"/>
      <c r="E21" s="4"/>
      <c r="F21" s="4"/>
      <c r="G21" s="30">
        <v>2</v>
      </c>
      <c r="H21" s="4"/>
      <c r="I21" s="4"/>
      <c r="J21" s="4"/>
    </row>
    <row r="22" spans="1:13" x14ac:dyDescent="0.3">
      <c r="A22" s="31"/>
      <c r="B22" s="4"/>
      <c r="C22" s="4"/>
      <c r="D22" s="4" t="s">
        <v>14</v>
      </c>
      <c r="E22" s="4"/>
      <c r="F22" s="4"/>
      <c r="G22" s="30">
        <v>3</v>
      </c>
      <c r="H22" s="4"/>
      <c r="I22" s="4"/>
      <c r="J22" s="4"/>
    </row>
    <row r="23" spans="1:13" ht="15" thickBot="1" x14ac:dyDescent="0.35">
      <c r="A23" s="32" t="s">
        <v>15</v>
      </c>
      <c r="B23" s="33"/>
      <c r="C23" s="34" t="s">
        <v>16</v>
      </c>
      <c r="D23" s="35" t="s">
        <v>17</v>
      </c>
      <c r="E23" s="36"/>
      <c r="F23" s="34"/>
      <c r="G23" s="37"/>
      <c r="H23" s="4"/>
      <c r="I23" s="4"/>
      <c r="J23" s="4"/>
    </row>
    <row r="24" spans="1:13" ht="7.2" customHeight="1" thickBot="1" x14ac:dyDescent="0.35"/>
    <row r="25" spans="1:13" x14ac:dyDescent="0.3">
      <c r="C25" s="38" t="s">
        <v>18</v>
      </c>
      <c r="D25" s="39">
        <v>43508</v>
      </c>
      <c r="E25" s="39"/>
      <c r="F25" s="39"/>
      <c r="G25" s="40" t="s">
        <v>19</v>
      </c>
      <c r="H25" s="39">
        <v>43515</v>
      </c>
      <c r="I25" s="39"/>
      <c r="J25" s="39"/>
      <c r="K25" s="39"/>
      <c r="L25" s="41" t="s">
        <v>20</v>
      </c>
      <c r="M25" s="42">
        <v>175</v>
      </c>
    </row>
    <row r="26" spans="1:13" x14ac:dyDescent="0.3">
      <c r="C26" s="43" t="s">
        <v>18</v>
      </c>
      <c r="D26" s="44"/>
      <c r="E26" s="44"/>
      <c r="F26" s="44"/>
      <c r="G26" s="45" t="s">
        <v>19</v>
      </c>
      <c r="H26" s="44"/>
      <c r="I26" s="44"/>
      <c r="J26" s="44"/>
      <c r="K26" s="44"/>
      <c r="L26" s="46" t="s">
        <v>20</v>
      </c>
      <c r="M26" s="47"/>
    </row>
    <row r="27" spans="1:13" x14ac:dyDescent="0.3">
      <c r="C27" s="43" t="s">
        <v>18</v>
      </c>
      <c r="D27" s="44"/>
      <c r="E27" s="44"/>
      <c r="F27" s="44"/>
      <c r="G27" s="45" t="s">
        <v>19</v>
      </c>
      <c r="H27" s="44"/>
      <c r="I27" s="44"/>
      <c r="J27" s="44"/>
      <c r="K27" s="44"/>
      <c r="L27" s="46" t="s">
        <v>20</v>
      </c>
      <c r="M27" s="47"/>
    </row>
    <row r="28" spans="1:13" ht="15" thickBot="1" x14ac:dyDescent="0.35">
      <c r="C28" s="48" t="s">
        <v>18</v>
      </c>
      <c r="D28" s="49"/>
      <c r="E28" s="49"/>
      <c r="F28" s="49"/>
      <c r="G28" s="36" t="s">
        <v>19</v>
      </c>
      <c r="H28" s="49"/>
      <c r="I28" s="49"/>
      <c r="J28" s="49"/>
      <c r="K28" s="49"/>
      <c r="L28" s="50" t="s">
        <v>20</v>
      </c>
      <c r="M28" s="51"/>
    </row>
    <row r="29" spans="1:13" ht="15" thickBot="1" x14ac:dyDescent="0.35">
      <c r="C29" s="52"/>
      <c r="D29" s="53" t="s">
        <v>21</v>
      </c>
      <c r="E29" s="53"/>
      <c r="F29" s="53"/>
      <c r="G29" s="53" t="s">
        <v>22</v>
      </c>
      <c r="H29" s="53">
        <f>E23</f>
        <v>0</v>
      </c>
      <c r="I29" s="54" t="s">
        <v>23</v>
      </c>
      <c r="J29" s="54"/>
      <c r="K29" s="54"/>
      <c r="L29" s="55" t="s">
        <v>20</v>
      </c>
      <c r="M29" s="56">
        <f>H29*35</f>
        <v>0</v>
      </c>
    </row>
    <row r="30" spans="1:13" ht="15" thickBot="1" x14ac:dyDescent="0.35">
      <c r="B30" s="45"/>
      <c r="C30" s="57"/>
      <c r="D30" s="53"/>
      <c r="E30" s="53"/>
      <c r="F30" s="53"/>
      <c r="G30" s="54"/>
      <c r="H30" s="58" t="s">
        <v>24</v>
      </c>
      <c r="I30" s="58"/>
      <c r="J30" s="58"/>
      <c r="K30" s="58"/>
      <c r="L30" s="55" t="s">
        <v>20</v>
      </c>
      <c r="M30" s="56"/>
    </row>
    <row r="31" spans="1:13" ht="6.6" customHeight="1" thickBot="1" x14ac:dyDescent="0.35">
      <c r="B31" s="45"/>
      <c r="C31" s="45"/>
      <c r="D31" s="45"/>
      <c r="E31" s="45"/>
      <c r="F31" s="45"/>
      <c r="H31" s="59"/>
      <c r="I31" s="59"/>
      <c r="J31" s="59"/>
      <c r="K31" s="59"/>
      <c r="L31" s="60"/>
      <c r="M31" s="45"/>
    </row>
    <row r="32" spans="1:13" x14ac:dyDescent="0.3">
      <c r="A32" s="61" t="s">
        <v>25</v>
      </c>
      <c r="B32" s="62"/>
      <c r="C32" s="62"/>
      <c r="D32" s="62"/>
      <c r="E32" s="62"/>
      <c r="F32" s="62"/>
      <c r="G32" s="62"/>
      <c r="H32" s="62"/>
      <c r="I32" s="62"/>
      <c r="J32" s="63"/>
      <c r="K32" s="64"/>
      <c r="L32" s="65"/>
      <c r="M32" s="66"/>
    </row>
    <row r="33" spans="1:13" ht="15" thickBot="1" x14ac:dyDescent="0.35">
      <c r="A33" s="67" t="s">
        <v>26</v>
      </c>
      <c r="B33" s="34"/>
      <c r="C33" s="34"/>
      <c r="D33" s="34"/>
      <c r="E33" s="36">
        <f>G21</f>
        <v>2</v>
      </c>
      <c r="F33" s="36" t="s">
        <v>27</v>
      </c>
      <c r="G33" s="36">
        <f>D20</f>
        <v>7</v>
      </c>
      <c r="H33" s="34" t="s">
        <v>28</v>
      </c>
      <c r="I33" s="36"/>
      <c r="J33" s="68" t="s">
        <v>27</v>
      </c>
      <c r="K33" s="69">
        <v>0.71</v>
      </c>
      <c r="L33" s="68" t="s">
        <v>20</v>
      </c>
      <c r="M33" s="51">
        <f>G33*K33*E33</f>
        <v>9.94</v>
      </c>
    </row>
    <row r="34" spans="1:13" ht="7.2" customHeight="1" thickBot="1" x14ac:dyDescent="0.35">
      <c r="E34" s="45"/>
      <c r="I34" s="45"/>
      <c r="J34" s="60"/>
      <c r="K34" s="70"/>
      <c r="L34" s="60"/>
      <c r="M34" s="70"/>
    </row>
    <row r="35" spans="1:13" ht="15" thickBot="1" x14ac:dyDescent="0.35">
      <c r="A35" s="71" t="s">
        <v>29</v>
      </c>
      <c r="B35" s="72"/>
      <c r="C35" s="72"/>
      <c r="D35" s="72"/>
      <c r="E35" s="72"/>
      <c r="F35" s="72"/>
      <c r="G35" s="72"/>
      <c r="H35" s="72"/>
      <c r="I35" s="72"/>
      <c r="J35" s="72"/>
      <c r="K35" s="72"/>
      <c r="L35" s="72"/>
      <c r="M35" s="73">
        <f>SUM(M25:M34)</f>
        <v>184.94</v>
      </c>
    </row>
    <row r="36" spans="1:13" x14ac:dyDescent="0.3">
      <c r="A36" s="74" t="s">
        <v>30</v>
      </c>
      <c r="M36" s="45"/>
    </row>
    <row r="37" spans="1:13" x14ac:dyDescent="0.3">
      <c r="A37" s="75"/>
      <c r="B37" s="75"/>
      <c r="G37" s="2"/>
      <c r="M37" s="45"/>
    </row>
    <row r="38" spans="1:13" x14ac:dyDescent="0.3">
      <c r="A38" s="76" t="s">
        <v>31</v>
      </c>
      <c r="D38" s="76" t="s">
        <v>32</v>
      </c>
      <c r="E38" s="2" t="s">
        <v>33</v>
      </c>
      <c r="F38" s="2">
        <v>6633187</v>
      </c>
      <c r="G38" s="2"/>
      <c r="H38" s="2" t="s">
        <v>34</v>
      </c>
      <c r="J38" s="77" t="s">
        <v>35</v>
      </c>
      <c r="K38" s="78"/>
      <c r="M38" s="79">
        <v>184.94</v>
      </c>
    </row>
    <row r="39" spans="1:13" x14ac:dyDescent="0.3">
      <c r="M39" s="45"/>
    </row>
    <row r="40" spans="1:13" x14ac:dyDescent="0.3">
      <c r="A40" s="76" t="s">
        <v>31</v>
      </c>
      <c r="D40" s="76"/>
      <c r="E40" s="2" t="s">
        <v>33</v>
      </c>
      <c r="F40" s="2"/>
      <c r="G40" s="2"/>
      <c r="H40" s="2" t="s">
        <v>34</v>
      </c>
      <c r="J40" s="78"/>
      <c r="K40" s="78"/>
      <c r="M40" s="79">
        <v>1</v>
      </c>
    </row>
    <row r="41" spans="1:13" x14ac:dyDescent="0.3">
      <c r="C41" s="80"/>
      <c r="F41" s="2"/>
      <c r="G41" s="2"/>
      <c r="I41" s="81"/>
      <c r="J41" s="81"/>
      <c r="M41" s="45"/>
    </row>
    <row r="42" spans="1:13" x14ac:dyDescent="0.3">
      <c r="A42" s="76" t="s">
        <v>31</v>
      </c>
      <c r="D42" s="76"/>
      <c r="E42" s="2" t="s">
        <v>33</v>
      </c>
      <c r="F42" s="2"/>
      <c r="G42" s="2"/>
      <c r="H42" s="2" t="s">
        <v>34</v>
      </c>
      <c r="J42" s="78"/>
      <c r="K42" s="78"/>
      <c r="M42" s="79">
        <v>2</v>
      </c>
    </row>
    <row r="43" spans="1:13" x14ac:dyDescent="0.3">
      <c r="F43" s="2"/>
      <c r="G43" s="2"/>
      <c r="M43" s="45"/>
    </row>
    <row r="44" spans="1:13" x14ac:dyDescent="0.3">
      <c r="A44" s="76" t="s">
        <v>31</v>
      </c>
      <c r="D44" s="76"/>
      <c r="E44" s="2" t="s">
        <v>33</v>
      </c>
      <c r="F44" s="2"/>
      <c r="G44" s="2"/>
      <c r="H44" s="2" t="s">
        <v>34</v>
      </c>
      <c r="J44" s="78"/>
      <c r="K44" s="78"/>
      <c r="M44" s="79">
        <v>3</v>
      </c>
    </row>
    <row r="45" spans="1:13" x14ac:dyDescent="0.3">
      <c r="F45" s="2"/>
      <c r="G45" s="2"/>
      <c r="M45" s="45"/>
    </row>
    <row r="46" spans="1:13" x14ac:dyDescent="0.3">
      <c r="A46" s="76" t="s">
        <v>31</v>
      </c>
      <c r="D46" s="76"/>
      <c r="E46" s="2" t="s">
        <v>33</v>
      </c>
      <c r="F46" s="2"/>
      <c r="G46" s="2"/>
      <c r="H46" s="2" t="s">
        <v>34</v>
      </c>
      <c r="J46" s="78"/>
      <c r="K46" s="78"/>
      <c r="M46" s="79">
        <v>4</v>
      </c>
    </row>
    <row r="47" spans="1:13" x14ac:dyDescent="0.3">
      <c r="F47" s="2"/>
      <c r="G47" s="2"/>
      <c r="M47" s="45"/>
    </row>
    <row r="48" spans="1:13" x14ac:dyDescent="0.3">
      <c r="A48" s="76" t="s">
        <v>31</v>
      </c>
      <c r="D48" s="76"/>
      <c r="E48" s="2" t="s">
        <v>33</v>
      </c>
      <c r="F48" s="2"/>
      <c r="G48" s="2"/>
      <c r="H48" s="2" t="s">
        <v>34</v>
      </c>
      <c r="J48" s="78"/>
      <c r="K48" s="78"/>
      <c r="M48" s="79">
        <v>5</v>
      </c>
    </row>
    <row r="49" spans="1:35" x14ac:dyDescent="0.3">
      <c r="F49" s="2"/>
      <c r="G49" s="2"/>
      <c r="M49" s="45"/>
    </row>
    <row r="50" spans="1:35" x14ac:dyDescent="0.3">
      <c r="A50" s="76" t="s">
        <v>31</v>
      </c>
      <c r="D50" s="76"/>
      <c r="E50" s="2" t="s">
        <v>33</v>
      </c>
      <c r="F50" s="2"/>
      <c r="G50" s="2"/>
      <c r="H50" s="2" t="s">
        <v>34</v>
      </c>
      <c r="J50" s="78"/>
      <c r="K50" s="78"/>
      <c r="M50" s="79">
        <v>6</v>
      </c>
    </row>
    <row r="51" spans="1:35" ht="8.4" customHeight="1" x14ac:dyDescent="0.3">
      <c r="M51" s="45"/>
    </row>
    <row r="52" spans="1:35" ht="15.6" x14ac:dyDescent="0.3">
      <c r="G52" s="82"/>
      <c r="I52" s="83"/>
      <c r="M52" s="84"/>
    </row>
    <row r="53" spans="1:35" s="86" customFormat="1" ht="9.6" customHeight="1" x14ac:dyDescent="0.3">
      <c r="A53" s="85"/>
      <c r="B53" s="85"/>
      <c r="C53" s="85"/>
      <c r="D53" s="85"/>
      <c r="E53" s="85"/>
      <c r="F53" s="85"/>
      <c r="G53" s="85"/>
      <c r="H53" s="85"/>
      <c r="I53" s="85"/>
      <c r="J53" s="85"/>
      <c r="K53" s="85"/>
      <c r="L53" s="85"/>
      <c r="M53" s="85"/>
      <c r="N53" s="85"/>
      <c r="O53" s="85"/>
      <c r="P53" s="85"/>
      <c r="Q53" s="85"/>
      <c r="R53" s="85"/>
      <c r="S53" s="85"/>
      <c r="T53" s="85"/>
      <c r="U53" s="85"/>
      <c r="V53" s="85"/>
      <c r="W53" s="85"/>
      <c r="X53" s="85"/>
      <c r="Y53" s="85"/>
      <c r="Z53" s="85"/>
      <c r="AA53" s="85"/>
      <c r="AB53" s="85"/>
      <c r="AC53" s="85"/>
      <c r="AD53" s="85"/>
      <c r="AE53" s="85"/>
      <c r="AF53" s="85"/>
      <c r="AG53" s="85"/>
      <c r="AH53" s="85"/>
      <c r="AI53" s="85"/>
    </row>
    <row r="54" spans="1:35" x14ac:dyDescent="0.3">
      <c r="A54" s="87" t="s">
        <v>36</v>
      </c>
      <c r="B54" s="87"/>
      <c r="C54" s="87"/>
      <c r="D54" s="87"/>
      <c r="E54" s="87"/>
      <c r="F54" s="87"/>
      <c r="G54" s="87"/>
      <c r="H54" s="87"/>
      <c r="I54" s="87"/>
      <c r="J54" s="87"/>
      <c r="K54" s="87"/>
      <c r="L54" s="87"/>
      <c r="M54" s="87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</row>
    <row r="55" spans="1:35" x14ac:dyDescent="0.3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</row>
    <row r="56" spans="1:35" x14ac:dyDescent="0.3">
      <c r="A56" s="88"/>
      <c r="B56" s="88"/>
      <c r="C56" s="88"/>
      <c r="D56" s="88"/>
      <c r="E56" s="88"/>
      <c r="F56" s="88"/>
      <c r="G56" s="88"/>
      <c r="H56" s="88"/>
      <c r="I56" s="88"/>
      <c r="J56" s="88"/>
      <c r="K56" s="88"/>
      <c r="L56" s="88"/>
      <c r="M56" s="88"/>
      <c r="N56" s="88"/>
      <c r="O56" s="88"/>
      <c r="P56" s="88"/>
      <c r="Q56" s="88"/>
      <c r="R56" s="88"/>
      <c r="S56" s="88"/>
      <c r="T56" s="88"/>
      <c r="U56" s="88"/>
      <c r="V56" s="88"/>
      <c r="W56" s="88"/>
      <c r="X56" s="88"/>
      <c r="Y56" s="88"/>
      <c r="Z56" s="88"/>
      <c r="AA56" s="88"/>
      <c r="AB56" s="88"/>
      <c r="AC56" s="88"/>
      <c r="AD56" s="88"/>
      <c r="AE56" s="88"/>
      <c r="AF56" s="88"/>
      <c r="AG56" s="88"/>
      <c r="AH56" s="88"/>
      <c r="AI56" s="88"/>
    </row>
  </sheetData>
  <mergeCells count="16">
    <mergeCell ref="H30:K30"/>
    <mergeCell ref="A35:L35"/>
    <mergeCell ref="A54:M54"/>
    <mergeCell ref="D26:F26"/>
    <mergeCell ref="H26:K26"/>
    <mergeCell ref="D27:F27"/>
    <mergeCell ref="H27:K27"/>
    <mergeCell ref="D28:F28"/>
    <mergeCell ref="H28:K28"/>
    <mergeCell ref="J8:K8"/>
    <mergeCell ref="J9:K9"/>
    <mergeCell ref="D16:I16"/>
    <mergeCell ref="D18:F18"/>
    <mergeCell ref="D19:F19"/>
    <mergeCell ref="D25:F25"/>
    <mergeCell ref="H25:K25"/>
  </mergeCells>
  <dataValidations count="1">
    <dataValidation type="list" allowBlank="1" showInputMessage="1" showErrorMessage="1" sqref="I1" xr:uid="{4FE25F93-72EB-4B2E-90B5-A0F5A141D1DD}">
      <formula1>code_client</formula1>
    </dataValidation>
  </dataValidations>
  <printOptions horizontalCentered="1"/>
  <pageMargins left="0" right="0" top="0" bottom="0" header="0.31496062992125984" footer="0.31496062992125984"/>
  <pageSetup paperSize="9" scale="98" orientation="portrait" horizontalDpi="4294967293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8C35F371-96F4-4BBA-B5CE-82AF863CC6B2}">
          <x14:formula1>
            <xm:f>'[0fichier client 2019 - Copie.xlsm]base '!#REF!</xm:f>
          </x14:formula1>
          <xm:sqref>C23</xm:sqref>
        </x14:dataValidation>
        <x14:dataValidation type="list" allowBlank="1" showInputMessage="1" showErrorMessage="1" xr:uid="{7815DBB4-C0E5-4FFA-BF77-CDB4553E17EF}">
          <x14:formula1>
            <xm:f>'[0fichier client 2019 - Copie.xlsm]base '!#REF!</xm:f>
          </x14:formula1>
          <xm:sqref>E23</xm:sqref>
        </x14:dataValidation>
        <x14:dataValidation type="list" allowBlank="1" showInputMessage="1" showErrorMessage="1" xr:uid="{E729B740-B3C5-42CD-A8A8-24987A21FE0E}">
          <x14:formula1>
            <xm:f>'[0fichier client 2019 - Copie.xlsm]base '!#REF!</xm:f>
          </x14:formula1>
          <xm:sqref>G21</xm:sqref>
        </x14:dataValidation>
        <x14:dataValidation type="list" allowBlank="1" showInputMessage="1" showErrorMessage="1" xr:uid="{01916DD1-241E-4637-AF54-18290FFA2EC0}">
          <x14:formula1>
            <xm:f>'[0fichier client 2019 - Copie.xlsm]base '!#REF!</xm:f>
          </x14:formula1>
          <xm:sqref>G22</xm:sqref>
        </x14:dataValidation>
        <x14:dataValidation type="list" allowBlank="1" showInputMessage="1" showErrorMessage="1" xr:uid="{68B5AAA1-926E-495C-AFD4-B4A8A7D30B68}">
          <x14:formula1>
            <xm:f>'[0fichier client 2019 - Copie.xlsm]base '!#REF!</xm:f>
          </x14:formula1>
          <xm:sqref>J38:K38 J50:K50 J48:K48 J46:K46 J44:K44 J42:K42 J40:K40</xm:sqref>
        </x14:dataValidation>
        <x14:dataValidation type="list" allowBlank="1" showInputMessage="1" showErrorMessage="1" xr:uid="{13FEB51A-7CD3-46A0-BA07-1592F8090734}">
          <x14:formula1>
            <xm:f>'[0fichier client 2019 - Copie.xlsm]base '!#REF!</xm:f>
          </x14:formula1>
          <xm:sqref>D16</xm:sqref>
        </x14:dataValidation>
        <x14:dataValidation type="list" allowBlank="1" showInputMessage="1" showErrorMessage="1" xr:uid="{E65F6C2C-A477-4141-954C-696635434CF4}">
          <x14:formula1>
            <xm:f>'[0fichier client 2019 - Copie.xlsm]base '!#REF!</xm:f>
          </x14:formula1>
          <xm:sqref>D38 D40 D42 D44 D46 D48 D50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22BB7D-2D48-4363-AE56-BDD2BD667663}">
  <sheetPr codeName="Feuil29"/>
  <dimension ref="A1:S7"/>
  <sheetViews>
    <sheetView tabSelected="1" workbookViewId="0">
      <selection activeCell="F24" sqref="F24"/>
    </sheetView>
  </sheetViews>
  <sheetFormatPr baseColWidth="10" defaultRowHeight="14.4" x14ac:dyDescent="0.3"/>
  <cols>
    <col min="1" max="1" width="18.44140625" bestFit="1" customWidth="1"/>
    <col min="6" max="6" width="21.6640625" bestFit="1" customWidth="1"/>
  </cols>
  <sheetData>
    <row r="1" spans="1:19" x14ac:dyDescent="0.3">
      <c r="A1" s="89" t="s">
        <v>37</v>
      </c>
      <c r="B1" s="89"/>
      <c r="C1" t="s">
        <v>38</v>
      </c>
      <c r="D1" s="89" t="s">
        <v>39</v>
      </c>
      <c r="E1" s="89" t="s">
        <v>40</v>
      </c>
      <c r="F1" s="89" t="s">
        <v>41</v>
      </c>
      <c r="G1" s="90" t="s">
        <v>42</v>
      </c>
      <c r="H1" s="90" t="s">
        <v>43</v>
      </c>
      <c r="I1" s="91" t="s">
        <v>44</v>
      </c>
      <c r="J1" s="91" t="s">
        <v>45</v>
      </c>
      <c r="K1" s="91" t="s">
        <v>46</v>
      </c>
      <c r="L1" s="89" t="s">
        <v>47</v>
      </c>
      <c r="M1" s="89" t="s">
        <v>48</v>
      </c>
      <c r="N1" s="89" t="s">
        <v>49</v>
      </c>
      <c r="O1" s="89" t="s">
        <v>50</v>
      </c>
      <c r="P1" s="89" t="s">
        <v>51</v>
      </c>
      <c r="Q1" s="89" t="s">
        <v>52</v>
      </c>
      <c r="R1" s="89" t="s">
        <v>53</v>
      </c>
      <c r="S1" s="92" t="s">
        <v>54</v>
      </c>
    </row>
    <row r="2" spans="1:19" x14ac:dyDescent="0.3">
      <c r="A2" s="93">
        <v>0</v>
      </c>
      <c r="B2">
        <v>0</v>
      </c>
      <c r="C2">
        <v>0</v>
      </c>
    </row>
    <row r="3" spans="1:19" x14ac:dyDescent="0.3">
      <c r="A3">
        <v>0</v>
      </c>
      <c r="B3">
        <v>0</v>
      </c>
      <c r="C3">
        <v>0</v>
      </c>
    </row>
    <row r="4" spans="1:19" x14ac:dyDescent="0.3">
      <c r="A4" t="s">
        <v>55</v>
      </c>
      <c r="B4">
        <v>16</v>
      </c>
      <c r="C4">
        <v>1</v>
      </c>
      <c r="D4" s="94">
        <v>43510</v>
      </c>
      <c r="E4">
        <v>341</v>
      </c>
      <c r="F4" t="s">
        <v>56</v>
      </c>
      <c r="G4" s="94">
        <v>43508</v>
      </c>
      <c r="H4" s="94">
        <v>43515</v>
      </c>
      <c r="I4">
        <v>2</v>
      </c>
      <c r="J4">
        <v>3</v>
      </c>
      <c r="K4" s="95">
        <v>9.94</v>
      </c>
      <c r="L4" s="95">
        <v>184.94</v>
      </c>
      <c r="M4" s="95">
        <v>1</v>
      </c>
      <c r="N4" s="95">
        <v>2</v>
      </c>
      <c r="O4" s="95">
        <v>3</v>
      </c>
      <c r="P4" s="95">
        <v>4</v>
      </c>
      <c r="Q4" s="95">
        <v>5</v>
      </c>
      <c r="R4" s="95">
        <v>6</v>
      </c>
      <c r="S4" s="95">
        <v>184.94</v>
      </c>
    </row>
    <row r="5" spans="1:19" x14ac:dyDescent="0.3">
      <c r="A5" t="s">
        <v>55</v>
      </c>
      <c r="B5">
        <v>16</v>
      </c>
      <c r="C5">
        <v>1</v>
      </c>
      <c r="D5" s="94">
        <v>43510</v>
      </c>
      <c r="E5">
        <v>341</v>
      </c>
      <c r="F5" t="s">
        <v>56</v>
      </c>
      <c r="G5" s="94">
        <v>43508</v>
      </c>
      <c r="H5" s="94">
        <v>43515</v>
      </c>
      <c r="I5">
        <v>2</v>
      </c>
      <c r="J5">
        <v>3</v>
      </c>
      <c r="K5" s="95">
        <v>9.94</v>
      </c>
      <c r="L5" s="95">
        <v>184.94</v>
      </c>
      <c r="M5" s="95">
        <v>1</v>
      </c>
      <c r="N5" s="95">
        <v>2</v>
      </c>
      <c r="O5" s="95">
        <v>3</v>
      </c>
      <c r="P5" s="95">
        <v>4</v>
      </c>
      <c r="Q5" s="95">
        <v>5</v>
      </c>
      <c r="R5" s="95">
        <v>6</v>
      </c>
      <c r="S5" s="95">
        <v>184.94</v>
      </c>
    </row>
    <row r="6" spans="1:19" x14ac:dyDescent="0.3">
      <c r="D6" s="94"/>
      <c r="G6" s="94"/>
      <c r="H6" s="94"/>
      <c r="K6" s="95"/>
      <c r="L6" s="95"/>
      <c r="M6" s="95"/>
      <c r="N6" s="95"/>
      <c r="O6" s="95"/>
      <c r="P6" s="95"/>
      <c r="Q6" s="95"/>
      <c r="R6" s="95"/>
      <c r="S6" s="95"/>
    </row>
    <row r="7" spans="1:19" x14ac:dyDescent="0.3">
      <c r="D7" s="94"/>
      <c r="G7" s="94"/>
      <c r="H7" s="94"/>
      <c r="K7" s="95"/>
      <c r="L7" s="95"/>
      <c r="M7" s="95"/>
      <c r="N7" s="95"/>
      <c r="O7" s="95"/>
      <c r="P7" s="95"/>
      <c r="Q7" s="95"/>
      <c r="R7" s="95"/>
      <c r="S7" s="9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20190212-16 picot</vt:lpstr>
      <vt:lpstr>historique_facture</vt:lpstr>
      <vt:lpstr>'20190212-16 picot'!Zone_d_impression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Mayo</dc:creator>
  <cp:lastModifiedBy>Mayo</cp:lastModifiedBy>
  <dcterms:created xsi:type="dcterms:W3CDTF">2019-02-14T11:47:32Z</dcterms:created>
  <dcterms:modified xsi:type="dcterms:W3CDTF">2019-02-14T11:48:31Z</dcterms:modified>
</cp:coreProperties>
</file>