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orro\Documents\Mail pour finir fichier\"/>
    </mc:Choice>
  </mc:AlternateContent>
  <bookViews>
    <workbookView xWindow="0" yWindow="0" windowWidth="28800" windowHeight="12435"/>
  </bookViews>
  <sheets>
    <sheet name="48 FO AP 14527489" sheetId="1" r:id="rId1"/>
    <sheet name="IMPRIMER" sheetId="2" r:id="rId2"/>
  </sheets>
  <externalReferences>
    <externalReference r:id="rId3"/>
  </externalReferences>
  <definedNames>
    <definedName name="rec_ann">#REF!</definedName>
    <definedName name="Références">[1]!T_stock</definedName>
    <definedName name="TB_col">MATCH(#REF!,OFFSET(TB_deb,,,1,20),0)-1</definedName>
    <definedName name="TB_deb">INDIRECT(#REF!&amp;"!$D$1")</definedName>
    <definedName name="TB_gui">INDIRECT(#REF!&amp;"!$V2:$AE2")</definedName>
    <definedName name="TB_lng">MATCH(#REF!,INDIRECT(#REF!&amp;"!$E$1:$K$1"),0)</definedName>
    <definedName name="TB_nbg">OFFSET(TB_deb,1,15,TB_nbl,1)</definedName>
    <definedName name="TB_nbl">COUNTA(INDIRECT(#REF!&amp;"!$B:$B"))-2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2" i="1" l="1"/>
  <c r="G22" i="1"/>
  <c r="F22" i="1"/>
  <c r="D22" i="1"/>
  <c r="T21" i="1"/>
  <c r="S21" i="1"/>
  <c r="R21" i="1"/>
  <c r="N21" i="1"/>
  <c r="M21" i="1"/>
  <c r="L21" i="1"/>
  <c r="F21" i="1"/>
  <c r="G21" i="1" s="1"/>
  <c r="D21" i="1"/>
  <c r="F20" i="1"/>
  <c r="G20" i="1" s="1"/>
  <c r="D20" i="1"/>
  <c r="G19" i="1"/>
  <c r="F19" i="1"/>
  <c r="D19" i="1"/>
  <c r="G18" i="1"/>
  <c r="F18" i="1"/>
  <c r="D18" i="1"/>
  <c r="F17" i="1"/>
  <c r="G17" i="1" s="1"/>
  <c r="D17" i="1"/>
  <c r="F16" i="1"/>
  <c r="G16" i="1" s="1"/>
  <c r="D16" i="1"/>
  <c r="G15" i="1"/>
  <c r="F15" i="1"/>
  <c r="D15" i="1"/>
  <c r="G14" i="1"/>
  <c r="F14" i="1"/>
  <c r="D14" i="1"/>
  <c r="F13" i="1"/>
  <c r="G13" i="1" s="1"/>
  <c r="D13" i="1"/>
  <c r="F12" i="1"/>
  <c r="G12" i="1" s="1"/>
  <c r="D12" i="1"/>
  <c r="G11" i="1"/>
  <c r="F11" i="1"/>
  <c r="D11" i="1"/>
  <c r="F10" i="1"/>
  <c r="G10" i="1" s="1"/>
  <c r="D10" i="1"/>
  <c r="F9" i="1"/>
  <c r="G9" i="1" s="1"/>
  <c r="D9" i="1"/>
  <c r="G8" i="1"/>
  <c r="F8" i="1"/>
  <c r="D8" i="1"/>
  <c r="J3" i="1"/>
  <c r="G3" i="1"/>
  <c r="Q21" i="1" s="1"/>
  <c r="Q22" i="1" s="1"/>
  <c r="J21" i="2"/>
  <c r="D8" i="2"/>
  <c r="B3" i="2"/>
  <c r="B5" i="2"/>
  <c r="B8" i="2"/>
  <c r="F1" i="2"/>
  <c r="A8" i="2"/>
  <c r="B2" i="2"/>
  <c r="B4" i="2"/>
  <c r="J24" i="2"/>
  <c r="S22" i="1" l="1"/>
  <c r="T22" i="1"/>
  <c r="B19" i="2"/>
  <c r="E19" i="2" s="1"/>
  <c r="P21" i="1"/>
  <c r="P22" i="1" s="1"/>
  <c r="M22" i="1"/>
  <c r="R22" i="1"/>
  <c r="N22" i="1"/>
</calcChain>
</file>

<file path=xl/sharedStrings.xml><?xml version="1.0" encoding="utf-8"?>
<sst xmlns="http://schemas.openxmlformats.org/spreadsheetml/2006/main" count="91" uniqueCount="56">
  <si>
    <t>48 FO AP N° 14527489</t>
  </si>
  <si>
    <t>LONGUEUR RESTANTE :</t>
  </si>
  <si>
    <t>M</t>
  </si>
  <si>
    <t>FIN TOURET</t>
  </si>
  <si>
    <t>LONGUEUR</t>
  </si>
  <si>
    <t>DEBUT TOURET</t>
  </si>
  <si>
    <t>(DP)</t>
  </si>
  <si>
    <t>(Gescom)</t>
  </si>
  <si>
    <t>(MT)</t>
  </si>
  <si>
    <t>EQUIPE</t>
  </si>
  <si>
    <t>DATE</t>
  </si>
  <si>
    <t>CPTE</t>
  </si>
  <si>
    <t>MT DEPART</t>
  </si>
  <si>
    <t>MT RETOUR</t>
  </si>
  <si>
    <t>PRIS</t>
  </si>
  <si>
    <t>RESTE</t>
  </si>
  <si>
    <t>NRO</t>
  </si>
  <si>
    <t>PM</t>
  </si>
  <si>
    <t>GESCOM</t>
  </si>
  <si>
    <t/>
  </si>
  <si>
    <t>OPT0921</t>
  </si>
  <si>
    <t>48 FO AP</t>
  </si>
  <si>
    <t>N° :</t>
  </si>
  <si>
    <t>DERNIERES VALEURS DU TABLEAU DE GAUCHE</t>
  </si>
  <si>
    <t>PERCEPTION + RETOUR TOURETS</t>
  </si>
  <si>
    <t>DATE :</t>
  </si>
  <si>
    <t>Procédure : copier ceci (de égal jusqu'à la paranthèse )                                 =STXT(LIRE.CLASSEUR(1);TROUVE("]";LIRE.CLASSEUR(1))+1;99)&amp;INDIRECT("iv65000")</t>
  </si>
  <si>
    <t>NRO :</t>
  </si>
  <si>
    <t>cliquer sur Nf (en rouge), clic droit, définir un nom, puis coller dans"Référence à :", valider par "OK"</t>
  </si>
  <si>
    <t>PM :</t>
  </si>
  <si>
    <t>EQUIPE DE TIRAGE :</t>
  </si>
  <si>
    <t>COMPTE ANALYTIQUE :</t>
  </si>
  <si>
    <t>RETOUR :    Longueur utilisée</t>
  </si>
  <si>
    <t>TYPE FIBRE</t>
  </si>
  <si>
    <t>N° de Touret</t>
  </si>
  <si>
    <t>Départ du touret</t>
  </si>
  <si>
    <t>Donné par ERT</t>
  </si>
  <si>
    <t>Pris par STIT</t>
  </si>
  <si>
    <t>Nom de champ</t>
  </si>
  <si>
    <t>Nf</t>
  </si>
  <si>
    <t>=STXT(LIRE.CLASSEUR(1);TROUVE("]";LIRE.CLASSEUR(1))+1;99)&amp;INDIRECT("iv65000")</t>
  </si>
  <si>
    <t>Feuille précédente</t>
  </si>
  <si>
    <t>Retour du touret</t>
  </si>
  <si>
    <t>Récupéré par ERT</t>
  </si>
  <si>
    <t>Déposé par STIT</t>
  </si>
  <si>
    <t>A3 de la feuille précédente</t>
  </si>
  <si>
    <t>Métré au retour :</t>
  </si>
  <si>
    <t>Mouvement du touret :</t>
  </si>
  <si>
    <t>Nouvelles données à remplir suivant info reçue</t>
  </si>
  <si>
    <t>Date</t>
  </si>
  <si>
    <t>Information reçue par :</t>
  </si>
  <si>
    <t>COMPTE</t>
  </si>
  <si>
    <t>Métré</t>
  </si>
  <si>
    <t>kansas</t>
  </si>
  <si>
    <t>d5689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</si>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</sst>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;@"/>
  </numFmts>
  <fonts count="26" x14ac:knownFonts="1">
    <font>
      <sz val="8"/>
      <name val="Verdana"/>
      <family val="2"/>
      <charset val="1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sz val="8"/>
      <name val="Verdana"/>
      <family val="2"/>
    </font>
    <font>
      <sz val="8"/>
      <color rgb="FF0000FF"/>
      <name val="Verdana"/>
      <family val="2"/>
      <charset val="1"/>
    </font>
    <font>
      <b/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b/>
      <sz val="8"/>
      <name val="Verdana"/>
      <family val="2"/>
    </font>
    <font>
      <b/>
      <sz val="12"/>
      <color rgb="FFFF0000"/>
      <name val="Verdana"/>
      <family val="2"/>
    </font>
    <font>
      <b/>
      <sz val="10"/>
      <name val="Verdana"/>
      <family val="2"/>
      <charset val="1"/>
    </font>
    <font>
      <b/>
      <i/>
      <sz val="10"/>
      <name val="Verdana"/>
      <family val="2"/>
      <charset val="1"/>
    </font>
    <font>
      <b/>
      <sz val="12"/>
      <color rgb="FFFF0000"/>
      <name val="Calibri"/>
      <family val="2"/>
      <charset val="1"/>
    </font>
    <font>
      <b/>
      <sz val="10"/>
      <color rgb="FFFF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CC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60">
    <xf numFmtId="0" fontId="0" fillId="0" borderId="0" xfId="0"/>
    <xf numFmtId="0" fontId="2" fillId="0" borderId="0" xfId="0" applyFont="1" applyFill="1" applyBorder="1" applyAlignment="1"/>
    <xf numFmtId="0" fontId="2" fillId="0" borderId="4" xfId="0" applyFont="1" applyFill="1" applyBorder="1" applyAlignment="1"/>
    <xf numFmtId="0" fontId="3" fillId="0" borderId="4" xfId="0" applyFont="1" applyBorder="1" applyAlignment="1">
      <alignment horizontal="left"/>
    </xf>
    <xf numFmtId="0" fontId="4" fillId="0" borderId="5" xfId="0" applyFont="1" applyBorder="1" applyAlignment="1" applyProtection="1">
      <alignment horizontal="center" vertical="center"/>
    </xf>
    <xf numFmtId="0" fontId="1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6" fillId="2" borderId="9" xfId="0" applyFont="1" applyFill="1" applyBorder="1" applyAlignment="1" applyProtection="1">
      <alignment horizontal="center"/>
      <protection locked="0"/>
    </xf>
    <xf numFmtId="0" fontId="7" fillId="2" borderId="8" xfId="0" applyFont="1" applyFill="1" applyBorder="1" applyAlignment="1" applyProtection="1">
      <alignment horizontal="center"/>
      <protection locked="0"/>
    </xf>
    <xf numFmtId="0" fontId="6" fillId="2" borderId="8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0" fontId="6" fillId="0" borderId="5" xfId="0" applyFont="1" applyBorder="1" applyAlignment="1">
      <alignment horizontal="center"/>
    </xf>
    <xf numFmtId="0" fontId="9" fillId="2" borderId="8" xfId="0" applyFont="1" applyFill="1" applyBorder="1" applyAlignment="1" applyProtection="1">
      <alignment horizontal="center" vertical="center"/>
      <protection locked="0"/>
    </xf>
    <xf numFmtId="14" fontId="9" fillId="2" borderId="8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9" fillId="2" borderId="5" xfId="0" applyFont="1" applyFill="1" applyBorder="1" applyAlignment="1" applyProtection="1">
      <alignment horizontal="center" vertical="center"/>
      <protection locked="0"/>
    </xf>
    <xf numFmtId="0" fontId="10" fillId="0" borderId="8" xfId="0" applyFont="1" applyBorder="1" applyAlignment="1">
      <alignment horizontal="center" vertical="center"/>
    </xf>
    <xf numFmtId="0" fontId="1" fillId="3" borderId="15" xfId="0" applyFont="1" applyFill="1" applyBorder="1"/>
    <xf numFmtId="0" fontId="1" fillId="3" borderId="16" xfId="0" applyFont="1" applyFill="1" applyBorder="1"/>
    <xf numFmtId="0" fontId="1" fillId="3" borderId="17" xfId="0" applyFont="1" applyFill="1" applyBorder="1"/>
    <xf numFmtId="0" fontId="6" fillId="0" borderId="8" xfId="0" applyFont="1" applyBorder="1" applyAlignment="1">
      <alignment horizontal="center" wrapText="1"/>
    </xf>
    <xf numFmtId="0" fontId="8" fillId="0" borderId="8" xfId="0" applyFont="1" applyBorder="1" applyAlignment="1">
      <alignment horizontal="center" wrapText="1"/>
    </xf>
    <xf numFmtId="0" fontId="11" fillId="0" borderId="1" xfId="0" applyFont="1" applyBorder="1" applyAlignment="1">
      <alignment horizontal="center"/>
    </xf>
    <xf numFmtId="14" fontId="11" fillId="0" borderId="1" xfId="0" applyNumberFormat="1" applyFont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14" fontId="6" fillId="3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12" fillId="0" borderId="21" xfId="0" applyFont="1" applyBorder="1" applyAlignment="1">
      <alignment horizontal="right"/>
    </xf>
    <xf numFmtId="164" fontId="13" fillId="0" borderId="22" xfId="0" applyNumberFormat="1" applyFont="1" applyBorder="1" applyAlignment="1">
      <alignment horizontal="center"/>
    </xf>
    <xf numFmtId="14" fontId="14" fillId="0" borderId="11" xfId="0" applyNumberFormat="1" applyFont="1" applyBorder="1" applyAlignment="1">
      <alignment horizontal="left"/>
    </xf>
    <xf numFmtId="14" fontId="14" fillId="0" borderId="24" xfId="0" applyNumberFormat="1" applyFont="1" applyBorder="1" applyAlignment="1">
      <alignment horizontal="left"/>
    </xf>
    <xf numFmtId="0" fontId="14" fillId="0" borderId="26" xfId="0" applyFont="1" applyBorder="1" applyAlignment="1">
      <alignment horizontal="left"/>
    </xf>
    <xf numFmtId="0" fontId="14" fillId="0" borderId="27" xfId="0" applyFont="1" applyBorder="1" applyAlignment="1">
      <alignment horizontal="left"/>
    </xf>
    <xf numFmtId="0" fontId="15" fillId="0" borderId="0" xfId="0" applyFont="1"/>
    <xf numFmtId="14" fontId="14" fillId="0" borderId="9" xfId="0" applyNumberFormat="1" applyFont="1" applyBorder="1" applyAlignment="1">
      <alignment horizontal="left" vertical="center"/>
    </xf>
    <xf numFmtId="14" fontId="14" fillId="0" borderId="29" xfId="0" applyNumberFormat="1" applyFont="1" applyBorder="1" applyAlignment="1">
      <alignment horizontal="left" vertical="center"/>
    </xf>
    <xf numFmtId="0" fontId="13" fillId="0" borderId="30" xfId="0" applyFont="1" applyBorder="1" applyAlignment="1"/>
    <xf numFmtId="0" fontId="13" fillId="0" borderId="4" xfId="0" applyFont="1" applyBorder="1" applyAlignment="1"/>
    <xf numFmtId="0" fontId="13" fillId="0" borderId="10" xfId="0" applyFont="1" applyBorder="1" applyAlignment="1">
      <alignment horizontal="center"/>
    </xf>
    <xf numFmtId="0" fontId="12" fillId="4" borderId="31" xfId="0" applyFont="1" applyFill="1" applyBorder="1" applyAlignment="1">
      <alignment horizontal="center" wrapText="1"/>
    </xf>
    <xf numFmtId="0" fontId="12" fillId="4" borderId="32" xfId="0" applyFont="1" applyFill="1" applyBorder="1" applyAlignment="1">
      <alignment horizontal="center" wrapText="1"/>
    </xf>
    <xf numFmtId="0" fontId="12" fillId="4" borderId="33" xfId="0" applyFont="1" applyFill="1" applyBorder="1" applyAlignment="1">
      <alignment horizontal="center" wrapText="1"/>
    </xf>
    <xf numFmtId="0" fontId="12" fillId="0" borderId="34" xfId="0" applyFont="1" applyBorder="1" applyAlignment="1">
      <alignment horizontal="center"/>
    </xf>
    <xf numFmtId="0" fontId="0" fillId="0" borderId="0" xfId="0" applyBorder="1"/>
    <xf numFmtId="0" fontId="16" fillId="0" borderId="0" xfId="0" applyFont="1" applyBorder="1" applyAlignment="1">
      <alignment horizontal="left" vertical="center" wrapText="1"/>
    </xf>
    <xf numFmtId="0" fontId="17" fillId="0" borderId="0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18" fillId="0" borderId="20" xfId="0" applyFont="1" applyBorder="1"/>
    <xf numFmtId="0" fontId="18" fillId="0" borderId="22" xfId="0" applyFont="1" applyBorder="1"/>
    <xf numFmtId="0" fontId="0" fillId="0" borderId="23" xfId="0" applyBorder="1" applyAlignment="1">
      <alignment horizontal="center" vertical="top"/>
    </xf>
    <xf numFmtId="0" fontId="0" fillId="0" borderId="3" xfId="0" applyBorder="1"/>
    <xf numFmtId="0" fontId="0" fillId="0" borderId="11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24" xfId="0" applyBorder="1" applyAlignment="1">
      <alignment horizontal="center" vertical="top"/>
    </xf>
    <xf numFmtId="0" fontId="0" fillId="0" borderId="25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19" fillId="0" borderId="0" xfId="0" applyFont="1" applyBorder="1" applyAlignment="1">
      <alignment horizontal="center" vertical="top" textRotation="46"/>
    </xf>
    <xf numFmtId="0" fontId="20" fillId="0" borderId="0" xfId="0" applyFont="1"/>
    <xf numFmtId="0" fontId="21" fillId="0" borderId="0" xfId="0" applyNumberFormat="1" applyFont="1"/>
    <xf numFmtId="0" fontId="15" fillId="0" borderId="0" xfId="0" applyNumberFormat="1" applyFont="1"/>
    <xf numFmtId="0" fontId="13" fillId="0" borderId="25" xfId="0" applyFont="1" applyBorder="1" applyAlignment="1">
      <alignment horizontal="left" vertical="top"/>
    </xf>
    <xf numFmtId="14" fontId="13" fillId="0" borderId="0" xfId="0" applyNumberFormat="1" applyFont="1" applyBorder="1" applyAlignment="1">
      <alignment horizontal="left" vertical="top"/>
    </xf>
    <xf numFmtId="0" fontId="13" fillId="0" borderId="26" xfId="0" applyFont="1" applyBorder="1" applyAlignment="1">
      <alignment horizontal="left" vertical="top"/>
    </xf>
    <xf numFmtId="0" fontId="13" fillId="0" borderId="7" xfId="0" applyFont="1" applyBorder="1" applyAlignment="1">
      <alignment horizontal="left" vertical="top"/>
    </xf>
    <xf numFmtId="14" fontId="13" fillId="0" borderId="0" xfId="0" applyNumberFormat="1" applyFont="1" applyBorder="1" applyAlignment="1">
      <alignment horizontal="center" vertical="top"/>
    </xf>
    <xf numFmtId="0" fontId="13" fillId="0" borderId="27" xfId="0" applyFont="1" applyBorder="1" applyAlignment="1">
      <alignment horizontal="center" vertical="top"/>
    </xf>
    <xf numFmtId="0" fontId="0" fillId="0" borderId="36" xfId="0" applyBorder="1" applyAlignment="1">
      <alignment horizontal="center" vertical="top"/>
    </xf>
    <xf numFmtId="0" fontId="0" fillId="0" borderId="37" xfId="0" applyBorder="1" applyAlignment="1">
      <alignment horizontal="center" vertical="top"/>
    </xf>
    <xf numFmtId="0" fontId="0" fillId="0" borderId="38" xfId="0" applyBorder="1" applyAlignment="1">
      <alignment horizontal="center" vertical="top"/>
    </xf>
    <xf numFmtId="0" fontId="0" fillId="0" borderId="39" xfId="0" applyBorder="1" applyAlignment="1">
      <alignment horizontal="center" vertical="top"/>
    </xf>
    <xf numFmtId="0" fontId="0" fillId="0" borderId="40" xfId="0" applyBorder="1" applyAlignment="1">
      <alignment horizontal="center" vertical="top"/>
    </xf>
    <xf numFmtId="0" fontId="15" fillId="5" borderId="0" xfId="0" applyFont="1" applyFill="1"/>
    <xf numFmtId="0" fontId="15" fillId="6" borderId="0" xfId="0" applyFont="1" applyFill="1"/>
    <xf numFmtId="0" fontId="0" fillId="0" borderId="2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2" fillId="0" borderId="6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left" vertical="top"/>
    </xf>
    <xf numFmtId="16" fontId="13" fillId="0" borderId="3" xfId="0" applyNumberFormat="1" applyFont="1" applyBorder="1" applyAlignment="1">
      <alignment horizontal="left" vertical="top"/>
    </xf>
    <xf numFmtId="0" fontId="13" fillId="0" borderId="11" xfId="0" applyFont="1" applyBorder="1" applyAlignment="1">
      <alignment horizontal="left" vertical="top"/>
    </xf>
    <xf numFmtId="16" fontId="13" fillId="0" borderId="2" xfId="0" applyNumberFormat="1" applyFont="1" applyBorder="1" applyAlignment="1">
      <alignment vertical="top"/>
    </xf>
    <xf numFmtId="16" fontId="13" fillId="0" borderId="24" xfId="0" applyNumberFormat="1" applyFont="1" applyBorder="1" applyAlignment="1">
      <alignment vertical="top"/>
    </xf>
    <xf numFmtId="0" fontId="0" fillId="0" borderId="36" xfId="0" applyBorder="1"/>
    <xf numFmtId="0" fontId="0" fillId="0" borderId="37" xfId="0" applyBorder="1"/>
    <xf numFmtId="0" fontId="0" fillId="0" borderId="39" xfId="0" applyBorder="1" applyAlignment="1"/>
    <xf numFmtId="0" fontId="0" fillId="0" borderId="40" xfId="0" applyBorder="1" applyAlignment="1"/>
    <xf numFmtId="0" fontId="22" fillId="0" borderId="46" xfId="0" applyFont="1" applyBorder="1"/>
    <xf numFmtId="0" fontId="22" fillId="0" borderId="47" xfId="0" applyFont="1" applyBorder="1"/>
    <xf numFmtId="0" fontId="23" fillId="0" borderId="47" xfId="0" applyFont="1" applyBorder="1"/>
    <xf numFmtId="0" fontId="22" fillId="0" borderId="48" xfId="0" applyFont="1" applyBorder="1"/>
    <xf numFmtId="0" fontId="22" fillId="0" borderId="49" xfId="0" applyFont="1" applyBorder="1"/>
    <xf numFmtId="0" fontId="22" fillId="0" borderId="1" xfId="0" applyFont="1" applyBorder="1"/>
    <xf numFmtId="0" fontId="22" fillId="0" borderId="1" xfId="0" applyFont="1" applyBorder="1" applyAlignment="1">
      <alignment horizontal="center"/>
    </xf>
    <xf numFmtId="0" fontId="22" fillId="0" borderId="50" xfId="0" applyFont="1" applyBorder="1" applyAlignment="1">
      <alignment horizontal="center"/>
    </xf>
    <xf numFmtId="0" fontId="22" fillId="0" borderId="50" xfId="0" applyFont="1" applyBorder="1"/>
    <xf numFmtId="0" fontId="22" fillId="0" borderId="31" xfId="0" applyFont="1" applyBorder="1"/>
    <xf numFmtId="0" fontId="22" fillId="0" borderId="34" xfId="0" applyFont="1" applyBorder="1"/>
    <xf numFmtId="0" fontId="22" fillId="0" borderId="51" xfId="0" applyFont="1" applyBorder="1"/>
    <xf numFmtId="0" fontId="24" fillId="0" borderId="23" xfId="0" applyFont="1" applyBorder="1" applyAlignment="1">
      <alignment horizontal="right"/>
    </xf>
    <xf numFmtId="0" fontId="24" fillId="0" borderId="25" xfId="0" applyFont="1" applyBorder="1" applyAlignment="1">
      <alignment horizontal="right"/>
    </xf>
    <xf numFmtId="0" fontId="24" fillId="0" borderId="28" xfId="0" applyFont="1" applyBorder="1" applyAlignment="1">
      <alignment horizontal="right" vertical="center"/>
    </xf>
    <xf numFmtId="0" fontId="24" fillId="0" borderId="19" xfId="0" applyFont="1" applyBorder="1" applyAlignment="1">
      <alignment horizontal="right"/>
    </xf>
    <xf numFmtId="0" fontId="24" fillId="0" borderId="30" xfId="0" applyFont="1" applyBorder="1" applyAlignment="1">
      <alignment horizontal="center"/>
    </xf>
    <xf numFmtId="0" fontId="24" fillId="0" borderId="1" xfId="0" applyFont="1" applyBorder="1" applyAlignment="1">
      <alignment horizontal="center"/>
    </xf>
    <xf numFmtId="0" fontId="24" fillId="0" borderId="10" xfId="0" applyFont="1" applyBorder="1" applyAlignment="1">
      <alignment horizontal="center"/>
    </xf>
    <xf numFmtId="0" fontId="25" fillId="0" borderId="0" xfId="0" applyFont="1"/>
    <xf numFmtId="0" fontId="2" fillId="0" borderId="10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" xfId="0" applyFont="1" applyBorder="1" applyAlignment="1">
      <alignment horizontal="right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6" fillId="0" borderId="6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2" fillId="0" borderId="4" xfId="0" applyFont="1" applyFill="1" applyBorder="1" applyAlignment="1">
      <alignment horizontal="left"/>
    </xf>
    <xf numFmtId="0" fontId="2" fillId="0" borderId="5" xfId="0" applyFont="1" applyFill="1" applyBorder="1" applyAlignment="1">
      <alignment horizontal="left"/>
    </xf>
    <xf numFmtId="0" fontId="13" fillId="0" borderId="2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12" fillId="0" borderId="20" xfId="0" applyFont="1" applyBorder="1" applyAlignment="1">
      <alignment horizontal="center"/>
    </xf>
    <xf numFmtId="14" fontId="14" fillId="0" borderId="2" xfId="0" applyNumberFormat="1" applyFont="1" applyBorder="1" applyAlignment="1">
      <alignment horizontal="left"/>
    </xf>
    <xf numFmtId="14" fontId="14" fillId="0" borderId="11" xfId="0" applyNumberFormat="1" applyFont="1" applyBorder="1" applyAlignment="1">
      <alignment horizontal="left"/>
    </xf>
    <xf numFmtId="0" fontId="14" fillId="0" borderId="7" xfId="0" applyFont="1" applyBorder="1" applyAlignment="1">
      <alignment horizontal="left"/>
    </xf>
    <xf numFmtId="0" fontId="14" fillId="0" borderId="26" xfId="0" applyFont="1" applyBorder="1" applyAlignment="1">
      <alignment horizontal="left"/>
    </xf>
    <xf numFmtId="14" fontId="14" fillId="0" borderId="13" xfId="0" applyNumberFormat="1" applyFont="1" applyBorder="1" applyAlignment="1">
      <alignment horizontal="left" vertical="center"/>
    </xf>
    <xf numFmtId="14" fontId="14" fillId="0" borderId="9" xfId="0" applyNumberFormat="1" applyFont="1" applyBorder="1" applyAlignment="1">
      <alignment horizontal="left" vertical="center"/>
    </xf>
    <xf numFmtId="16" fontId="12" fillId="0" borderId="32" xfId="0" applyNumberFormat="1" applyFont="1" applyBorder="1" applyAlignment="1">
      <alignment horizontal="center"/>
    </xf>
    <xf numFmtId="16" fontId="12" fillId="0" borderId="35" xfId="0" applyNumberFormat="1" applyFont="1" applyBorder="1" applyAlignment="1">
      <alignment horizontal="center"/>
    </xf>
    <xf numFmtId="0" fontId="14" fillId="0" borderId="15" xfId="0" applyFont="1" applyBorder="1" applyAlignment="1">
      <alignment horizontal="center" vertical="top"/>
    </xf>
    <xf numFmtId="0" fontId="14" fillId="0" borderId="16" xfId="0" applyFont="1" applyBorder="1" applyAlignment="1">
      <alignment horizontal="center" vertical="top"/>
    </xf>
    <xf numFmtId="0" fontId="14" fillId="0" borderId="17" xfId="0" applyFont="1" applyBorder="1" applyAlignment="1">
      <alignment horizontal="center" vertical="top"/>
    </xf>
    <xf numFmtId="0" fontId="14" fillId="0" borderId="41" xfId="0" applyFont="1" applyBorder="1" applyAlignment="1">
      <alignment horizontal="center"/>
    </xf>
    <xf numFmtId="0" fontId="14" fillId="0" borderId="42" xfId="0" applyFont="1" applyBorder="1" applyAlignment="1">
      <alignment horizontal="center"/>
    </xf>
    <xf numFmtId="0" fontId="14" fillId="0" borderId="43" xfId="0" applyFont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r-srv01\services\final\4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"/>
    </sheetNames>
    <definedNames>
      <definedName name="T_stock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25"/>
  <dimension ref="A1:AD22"/>
  <sheetViews>
    <sheetView tabSelected="1" zoomScaleNormal="100" workbookViewId="0">
      <selection activeCell="I12" sqref="I12"/>
    </sheetView>
  </sheetViews>
  <sheetFormatPr baseColWidth="10" defaultColWidth="9.140625" defaultRowHeight="10.5" x14ac:dyDescent="0.15"/>
  <cols>
    <col min="1" max="1" width="11.7109375" customWidth="1"/>
    <col min="2" max="2" width="15.7109375" customWidth="1"/>
    <col min="3" max="6" width="11.7109375" customWidth="1"/>
    <col min="7" max="7" width="13.5703125" customWidth="1"/>
    <col min="8" max="8" width="15.7109375" customWidth="1"/>
    <col min="9" max="11" width="11.7109375" customWidth="1"/>
    <col min="12" max="12" width="16.28515625" customWidth="1"/>
    <col min="13" max="13" width="15.7109375" customWidth="1"/>
    <col min="14" max="17" width="11.7109375" customWidth="1"/>
    <col min="18" max="18" width="15.7109375" customWidth="1"/>
    <col min="19" max="20" width="11.7109375" customWidth="1"/>
  </cols>
  <sheetData>
    <row r="1" spans="1:30" ht="46.5" x14ac:dyDescent="0.7">
      <c r="A1" s="118" t="s">
        <v>20</v>
      </c>
      <c r="B1" s="119"/>
      <c r="C1" s="119"/>
      <c r="D1" s="119"/>
      <c r="E1" s="119"/>
      <c r="F1" s="119"/>
      <c r="G1" s="119"/>
      <c r="H1" s="119"/>
      <c r="I1" s="119"/>
      <c r="J1" s="120"/>
      <c r="K1" s="1"/>
      <c r="L1" s="1"/>
      <c r="M1" s="1"/>
      <c r="N1" s="1"/>
    </row>
    <row r="2" spans="1:30" ht="46.5" x14ac:dyDescent="0.7">
      <c r="A2" s="118" t="s">
        <v>21</v>
      </c>
      <c r="B2" s="119"/>
      <c r="C2" s="119"/>
      <c r="D2" s="119"/>
      <c r="E2" s="2" t="s">
        <v>22</v>
      </c>
      <c r="F2" s="133">
        <v>14527489</v>
      </c>
      <c r="G2" s="133"/>
      <c r="H2" s="133"/>
      <c r="I2" s="133"/>
      <c r="J2" s="134"/>
      <c r="U2" t="s">
        <v>0</v>
      </c>
    </row>
    <row r="3" spans="1:30" ht="46.5" x14ac:dyDescent="0.7">
      <c r="A3" s="121" t="s">
        <v>1</v>
      </c>
      <c r="B3" s="122"/>
      <c r="C3" s="122"/>
      <c r="D3" s="122"/>
      <c r="E3" s="122"/>
      <c r="F3" s="122"/>
      <c r="G3" s="123">
        <f>IF(G8="",F6,LOOKUP(9^9,G:G))</f>
        <v>4155</v>
      </c>
      <c r="H3" s="123"/>
      <c r="I3" s="3" t="s">
        <v>2</v>
      </c>
      <c r="J3" s="4">
        <f>IF((E8-E6)&lt;0,(E6-E8),(E8-E6))</f>
        <v>0</v>
      </c>
      <c r="U3" t="s">
        <v>1</v>
      </c>
      <c r="AA3" t="s">
        <v>19</v>
      </c>
      <c r="AC3" t="s">
        <v>2</v>
      </c>
      <c r="AD3">
        <v>0</v>
      </c>
    </row>
    <row r="4" spans="1:30" ht="23.25" x14ac:dyDescent="0.35">
      <c r="A4" s="124"/>
      <c r="B4" s="125"/>
      <c r="C4" s="125"/>
      <c r="D4" s="126"/>
      <c r="E4" s="5" t="s">
        <v>3</v>
      </c>
      <c r="F4" s="5" t="s">
        <v>4</v>
      </c>
      <c r="G4" s="5" t="s">
        <v>5</v>
      </c>
      <c r="H4" s="127"/>
      <c r="I4" s="127"/>
      <c r="J4" s="127"/>
      <c r="Y4" t="s">
        <v>3</v>
      </c>
      <c r="Z4" t="s">
        <v>4</v>
      </c>
      <c r="AA4" t="s">
        <v>5</v>
      </c>
    </row>
    <row r="5" spans="1:30" ht="23.25" x14ac:dyDescent="0.35">
      <c r="A5" s="6"/>
      <c r="B5" s="7"/>
      <c r="C5" s="7"/>
      <c r="D5" s="7"/>
      <c r="E5" s="8" t="s">
        <v>6</v>
      </c>
      <c r="F5" s="8" t="s">
        <v>7</v>
      </c>
      <c r="G5" s="8" t="s">
        <v>8</v>
      </c>
      <c r="H5" s="128"/>
      <c r="I5" s="128"/>
      <c r="J5" s="128"/>
      <c r="Y5" t="s">
        <v>6</v>
      </c>
      <c r="Z5" t="s">
        <v>7</v>
      </c>
      <c r="AA5" t="s">
        <v>8</v>
      </c>
    </row>
    <row r="6" spans="1:30" ht="23.25" x14ac:dyDescent="0.35">
      <c r="A6" s="130"/>
      <c r="B6" s="131"/>
      <c r="C6" s="131"/>
      <c r="D6" s="132"/>
      <c r="E6" s="9">
        <v>0</v>
      </c>
      <c r="F6" s="10">
        <v>4155</v>
      </c>
      <c r="G6" s="11">
        <v>4155</v>
      </c>
      <c r="H6" s="129"/>
      <c r="I6" s="129"/>
      <c r="J6" s="129"/>
      <c r="Y6">
        <v>0</v>
      </c>
      <c r="Z6">
        <v>4155</v>
      </c>
      <c r="AA6">
        <v>4155</v>
      </c>
    </row>
    <row r="7" spans="1:30" ht="37.5" x14ac:dyDescent="0.3">
      <c r="A7" s="12" t="s">
        <v>9</v>
      </c>
      <c r="B7" s="12" t="s">
        <v>10</v>
      </c>
      <c r="C7" s="12" t="s">
        <v>11</v>
      </c>
      <c r="D7" s="13" t="s">
        <v>12</v>
      </c>
      <c r="E7" s="13" t="s">
        <v>13</v>
      </c>
      <c r="F7" s="13" t="s">
        <v>14</v>
      </c>
      <c r="G7" s="14" t="s">
        <v>15</v>
      </c>
      <c r="H7" s="15" t="s">
        <v>16</v>
      </c>
      <c r="I7" s="16" t="s">
        <v>17</v>
      </c>
      <c r="J7" s="16" t="s">
        <v>18</v>
      </c>
      <c r="U7" t="s">
        <v>9</v>
      </c>
      <c r="V7" t="s">
        <v>10</v>
      </c>
      <c r="W7" t="s">
        <v>11</v>
      </c>
      <c r="X7" t="s">
        <v>12</v>
      </c>
      <c r="Y7" t="s">
        <v>13</v>
      </c>
      <c r="Z7" t="s">
        <v>14</v>
      </c>
      <c r="AA7" t="s">
        <v>15</v>
      </c>
      <c r="AB7" t="s">
        <v>16</v>
      </c>
      <c r="AC7" t="s">
        <v>17</v>
      </c>
      <c r="AD7" t="s">
        <v>18</v>
      </c>
    </row>
    <row r="8" spans="1:30" ht="15.75" x14ac:dyDescent="0.15">
      <c r="A8" s="17" t="s">
        <v>53</v>
      </c>
      <c r="B8" s="18">
        <v>43415</v>
      </c>
      <c r="C8" s="17" t="s">
        <v>54</v>
      </c>
      <c r="D8" s="19">
        <f>G6</f>
        <v>4155</v>
      </c>
      <c r="E8" s="17"/>
      <c r="F8" s="20" t="str">
        <f>IF(G8="","",(F6-J3))</f>
        <v/>
      </c>
      <c r="G8" s="21" t="str">
        <f>IF(E8="","",J3)</f>
        <v/>
      </c>
      <c r="H8" s="22" t="s">
        <v>55</v>
      </c>
      <c r="I8" s="22">
        <v>4500</v>
      </c>
      <c r="J8" s="22"/>
      <c r="X8">
        <v>4155</v>
      </c>
      <c r="Z8" t="s">
        <v>19</v>
      </c>
      <c r="AA8" t="s">
        <v>19</v>
      </c>
    </row>
    <row r="9" spans="1:30" ht="15.75" x14ac:dyDescent="0.15">
      <c r="A9" s="17"/>
      <c r="B9" s="18"/>
      <c r="C9" s="17"/>
      <c r="D9" s="20" t="str">
        <f>IF(E8&lt;&gt;"",E8,"")</f>
        <v/>
      </c>
      <c r="E9" s="17"/>
      <c r="F9" s="20" t="str">
        <f>IF(E9&lt;&gt;"",ABS(E9-D9),"")</f>
        <v/>
      </c>
      <c r="G9" s="23" t="str">
        <f>IF(F9="","",(J3-F9))</f>
        <v/>
      </c>
      <c r="H9" s="22"/>
      <c r="I9" s="22"/>
      <c r="J9" s="22"/>
    </row>
    <row r="10" spans="1:30" ht="15.75" x14ac:dyDescent="0.15">
      <c r="A10" s="17"/>
      <c r="B10" s="18"/>
      <c r="C10" s="17"/>
      <c r="D10" s="20" t="str">
        <f>IF(E9&lt;&gt;"",E9,"")</f>
        <v/>
      </c>
      <c r="E10" s="17"/>
      <c r="F10" s="20" t="str">
        <f>IF(E10&lt;&gt;"",ABS(E10-D10),"")</f>
        <v/>
      </c>
      <c r="G10" s="20" t="str">
        <f t="shared" ref="G10:G22" si="0">IF(F10="","",(G9-F10))</f>
        <v/>
      </c>
      <c r="H10" s="22"/>
      <c r="I10" s="22"/>
      <c r="J10" s="22"/>
    </row>
    <row r="11" spans="1:30" ht="15.75" x14ac:dyDescent="0.15">
      <c r="A11" s="17"/>
      <c r="B11" s="18"/>
      <c r="C11" s="17"/>
      <c r="D11" s="20" t="str">
        <f t="shared" ref="D11:D22" si="1">IF(E10&lt;&gt;"",E10,"")</f>
        <v/>
      </c>
      <c r="E11" s="17"/>
      <c r="F11" s="20" t="str">
        <f t="shared" ref="F11:F22" si="2">IF(E11&lt;&gt;"",ABS(E11-D11),"")</f>
        <v/>
      </c>
      <c r="G11" s="20" t="str">
        <f t="shared" si="0"/>
        <v/>
      </c>
      <c r="H11" s="22"/>
      <c r="I11" s="22"/>
      <c r="J11" s="22"/>
    </row>
    <row r="12" spans="1:30" ht="15.75" x14ac:dyDescent="0.15">
      <c r="A12" s="17"/>
      <c r="B12" s="18"/>
      <c r="C12" s="17"/>
      <c r="D12" s="20" t="str">
        <f t="shared" si="1"/>
        <v/>
      </c>
      <c r="E12" s="17"/>
      <c r="F12" s="20" t="str">
        <f t="shared" si="2"/>
        <v/>
      </c>
      <c r="G12" s="20" t="str">
        <f t="shared" si="0"/>
        <v/>
      </c>
      <c r="H12" s="22"/>
      <c r="I12" s="22"/>
      <c r="J12" s="22"/>
    </row>
    <row r="13" spans="1:30" ht="15.75" x14ac:dyDescent="0.15">
      <c r="A13" s="17"/>
      <c r="B13" s="18"/>
      <c r="C13" s="17"/>
      <c r="D13" s="20" t="str">
        <f t="shared" si="1"/>
        <v/>
      </c>
      <c r="E13" s="17"/>
      <c r="F13" s="20" t="str">
        <f t="shared" si="2"/>
        <v/>
      </c>
      <c r="G13" s="20" t="str">
        <f t="shared" si="0"/>
        <v/>
      </c>
      <c r="H13" s="22"/>
      <c r="I13" s="22"/>
      <c r="J13" s="22"/>
    </row>
    <row r="14" spans="1:30" ht="15.75" x14ac:dyDescent="0.15">
      <c r="A14" s="17"/>
      <c r="B14" s="18"/>
      <c r="C14" s="17"/>
      <c r="D14" s="20" t="str">
        <f t="shared" si="1"/>
        <v/>
      </c>
      <c r="E14" s="17"/>
      <c r="F14" s="20" t="str">
        <f t="shared" si="2"/>
        <v/>
      </c>
      <c r="G14" s="20" t="str">
        <f t="shared" si="0"/>
        <v/>
      </c>
      <c r="H14" s="22"/>
      <c r="I14" s="22"/>
      <c r="J14" s="22"/>
    </row>
    <row r="15" spans="1:30" ht="15.75" x14ac:dyDescent="0.15">
      <c r="A15" s="17"/>
      <c r="B15" s="18"/>
      <c r="C15" s="17"/>
      <c r="D15" s="20" t="str">
        <f t="shared" si="1"/>
        <v/>
      </c>
      <c r="E15" s="17"/>
      <c r="F15" s="20" t="str">
        <f t="shared" si="2"/>
        <v/>
      </c>
      <c r="G15" s="20" t="str">
        <f t="shared" si="0"/>
        <v/>
      </c>
      <c r="H15" s="22"/>
      <c r="I15" s="22"/>
      <c r="J15" s="22"/>
    </row>
    <row r="16" spans="1:30" ht="15.75" x14ac:dyDescent="0.15">
      <c r="A16" s="17"/>
      <c r="B16" s="18"/>
      <c r="C16" s="17"/>
      <c r="D16" s="20" t="str">
        <f t="shared" si="1"/>
        <v/>
      </c>
      <c r="E16" s="17"/>
      <c r="F16" s="20" t="str">
        <f t="shared" si="2"/>
        <v/>
      </c>
      <c r="G16" s="20" t="str">
        <f t="shared" si="0"/>
        <v/>
      </c>
      <c r="H16" s="22"/>
      <c r="I16" s="22"/>
      <c r="J16" s="22"/>
    </row>
    <row r="17" spans="1:20" ht="15.75" x14ac:dyDescent="0.15">
      <c r="A17" s="17"/>
      <c r="B17" s="18"/>
      <c r="C17" s="17"/>
      <c r="D17" s="20" t="str">
        <f t="shared" si="1"/>
        <v/>
      </c>
      <c r="E17" s="17"/>
      <c r="F17" s="20" t="str">
        <f t="shared" si="2"/>
        <v/>
      </c>
      <c r="G17" s="20" t="str">
        <f t="shared" si="0"/>
        <v/>
      </c>
      <c r="H17" s="22"/>
      <c r="I17" s="22"/>
      <c r="J17" s="22"/>
    </row>
    <row r="18" spans="1:20" ht="16.5" thickBot="1" x14ac:dyDescent="0.2">
      <c r="A18" s="17"/>
      <c r="B18" s="18"/>
      <c r="C18" s="17"/>
      <c r="D18" s="20" t="str">
        <f t="shared" si="1"/>
        <v/>
      </c>
      <c r="E18" s="17"/>
      <c r="F18" s="20" t="str">
        <f t="shared" si="2"/>
        <v/>
      </c>
      <c r="G18" s="20" t="str">
        <f t="shared" si="0"/>
        <v/>
      </c>
      <c r="H18" s="22"/>
      <c r="I18" s="22"/>
      <c r="J18" s="22"/>
    </row>
    <row r="19" spans="1:20" ht="16.5" thickBot="1" x14ac:dyDescent="0.3">
      <c r="A19" s="17"/>
      <c r="B19" s="18"/>
      <c r="C19" s="17"/>
      <c r="D19" s="20" t="str">
        <f t="shared" si="1"/>
        <v/>
      </c>
      <c r="E19" s="17"/>
      <c r="F19" s="20" t="str">
        <f t="shared" si="2"/>
        <v/>
      </c>
      <c r="G19" s="20" t="str">
        <f t="shared" si="0"/>
        <v/>
      </c>
      <c r="H19" s="22"/>
      <c r="I19" s="22"/>
      <c r="J19" s="22"/>
      <c r="O19" s="24" t="s">
        <v>23</v>
      </c>
      <c r="P19" s="25"/>
      <c r="Q19" s="25"/>
      <c r="R19" s="26"/>
    </row>
    <row r="20" spans="1:20" ht="18.75" x14ac:dyDescent="0.3">
      <c r="A20" s="17"/>
      <c r="B20" s="18"/>
      <c r="C20" s="17"/>
      <c r="D20" s="20" t="str">
        <f t="shared" si="1"/>
        <v/>
      </c>
      <c r="E20" s="17"/>
      <c r="F20" s="20" t="str">
        <f t="shared" si="2"/>
        <v/>
      </c>
      <c r="G20" s="20" t="str">
        <f t="shared" si="0"/>
        <v/>
      </c>
      <c r="H20" s="22"/>
      <c r="I20" s="22"/>
      <c r="J20" s="22"/>
      <c r="L20" s="12" t="s">
        <v>9</v>
      </c>
      <c r="M20" s="12" t="s">
        <v>10</v>
      </c>
      <c r="N20" s="12" t="s">
        <v>11</v>
      </c>
      <c r="O20" s="27"/>
      <c r="P20" s="27" t="s">
        <v>14</v>
      </c>
      <c r="Q20" s="28" t="s">
        <v>15</v>
      </c>
      <c r="R20" s="15" t="s">
        <v>16</v>
      </c>
      <c r="S20" s="16" t="s">
        <v>17</v>
      </c>
      <c r="T20" s="16" t="s">
        <v>18</v>
      </c>
    </row>
    <row r="21" spans="1:20" ht="15.75" x14ac:dyDescent="0.2">
      <c r="A21" s="17"/>
      <c r="B21" s="18"/>
      <c r="C21" s="17"/>
      <c r="D21" s="20" t="str">
        <f t="shared" si="1"/>
        <v/>
      </c>
      <c r="E21" s="17"/>
      <c r="F21" s="20" t="str">
        <f t="shared" si="2"/>
        <v/>
      </c>
      <c r="G21" s="20" t="str">
        <f t="shared" si="0"/>
        <v/>
      </c>
      <c r="H21" s="22"/>
      <c r="I21" s="22"/>
      <c r="J21" s="22"/>
      <c r="L21" s="29" t="str">
        <f>LOOKUP(2.1,1/(A8:A22&lt;&gt;""),A8:A22)</f>
        <v>kansas</v>
      </c>
      <c r="M21" s="30">
        <f>LOOKUP(2.1,1/(B8:B22&lt;&gt;""),B8:B22)</f>
        <v>43415</v>
      </c>
      <c r="N21" s="29" t="str">
        <f>LOOKUP(2.1,1/(C8:C22&lt;&gt;""),C8:C22)</f>
        <v>d5689</v>
      </c>
      <c r="O21" s="29"/>
      <c r="P21" s="29" t="e">
        <f>LOOKUP(2.1,1/(F8:F22&lt;&gt;""),F8:F22)</f>
        <v>#N/A</v>
      </c>
      <c r="Q21" s="29">
        <f>G3</f>
        <v>4155</v>
      </c>
      <c r="R21" s="29" t="str">
        <f>LOOKUP(2.1,1/(H8:H22&lt;&gt;""),H8:H22)</f>
        <v>lyon</v>
      </c>
      <c r="S21" s="29">
        <f>LOOKUP(2.1,1/(I8:I22&lt;&gt;""),I8:I22)</f>
        <v>4500</v>
      </c>
      <c r="T21" s="29" t="e">
        <f>LOOKUP(2.1,1/(J8:J22&lt;&gt;""),J8:J22)</f>
        <v>#N/A</v>
      </c>
    </row>
    <row r="22" spans="1:20" ht="18.75" x14ac:dyDescent="0.3">
      <c r="A22" s="17"/>
      <c r="B22" s="18"/>
      <c r="C22" s="17"/>
      <c r="D22" s="20" t="str">
        <f t="shared" si="1"/>
        <v/>
      </c>
      <c r="E22" s="17"/>
      <c r="F22" s="20" t="str">
        <f t="shared" si="2"/>
        <v/>
      </c>
      <c r="G22" s="20" t="str">
        <f t="shared" si="0"/>
        <v/>
      </c>
      <c r="H22" s="22"/>
      <c r="I22" s="22"/>
      <c r="J22" s="22"/>
      <c r="L22" s="31" t="str">
        <f>L21</f>
        <v>kansas</v>
      </c>
      <c r="M22" s="32">
        <f>IF($L22="stock","",M21)</f>
        <v>43415</v>
      </c>
      <c r="N22" s="32" t="str">
        <f>IF($L22="stock","",N21)</f>
        <v>d5689</v>
      </c>
      <c r="O22" s="31"/>
      <c r="P22" s="31" t="e">
        <f>P21</f>
        <v>#N/A</v>
      </c>
      <c r="Q22" s="31">
        <f>Q21</f>
        <v>4155</v>
      </c>
      <c r="R22" s="32" t="str">
        <f>IF($L22="stock","",R21)</f>
        <v>lyon</v>
      </c>
      <c r="S22" s="33">
        <f>IF($L22="stock","",S21)</f>
        <v>4500</v>
      </c>
      <c r="T22" s="33" t="e">
        <f>IF($L22="stock","",T21)</f>
        <v>#N/A</v>
      </c>
    </row>
  </sheetData>
  <mergeCells count="10">
    <mergeCell ref="A1:J1"/>
    <mergeCell ref="A3:F3"/>
    <mergeCell ref="G3:H3"/>
    <mergeCell ref="A4:D4"/>
    <mergeCell ref="H4:H6"/>
    <mergeCell ref="I4:I6"/>
    <mergeCell ref="J4:J6"/>
    <mergeCell ref="A6:D6"/>
    <mergeCell ref="A2:D2"/>
    <mergeCell ref="F2:J2"/>
  </mergeCells>
  <conditionalFormatting sqref="J3">
    <cfRule type="expression" dxfId="0" priority="1">
      <formula>"si(G8="""")"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6"/>
  <sheetViews>
    <sheetView workbookViewId="0">
      <selection activeCell="H7" sqref="H7"/>
    </sheetView>
  </sheetViews>
  <sheetFormatPr baseColWidth="10" defaultRowHeight="10.5" x14ac:dyDescent="0.15"/>
  <cols>
    <col min="1" max="1" width="24.5703125" customWidth="1"/>
    <col min="2" max="2" width="24.7109375" customWidth="1"/>
    <col min="3" max="3" width="14.28515625" customWidth="1"/>
    <col min="4" max="4" width="14.7109375" customWidth="1"/>
    <col min="5" max="5" width="16.85546875" customWidth="1"/>
    <col min="6" max="6" width="12.85546875" customWidth="1"/>
  </cols>
  <sheetData>
    <row r="1" spans="1:18" ht="23.25" x14ac:dyDescent="0.35">
      <c r="A1" s="139" t="s">
        <v>24</v>
      </c>
      <c r="B1" s="140"/>
      <c r="C1" s="141"/>
      <c r="D1" s="34"/>
      <c r="E1" s="113" t="s">
        <v>25</v>
      </c>
      <c r="F1" s="35" t="e">
        <f ca="1">INDIRECT("'"&amp;INDEX(Nf,MATCH(MID(CELL("filename",A1),FIND("]",CELL("filename",A1))+1,99),Nf,0)-1)&amp;"'!m22")</f>
        <v>#NAME?</v>
      </c>
    </row>
    <row r="2" spans="1:18" ht="18.75" x14ac:dyDescent="0.3">
      <c r="A2" s="110" t="s">
        <v>27</v>
      </c>
      <c r="B2" s="142" t="e">
        <f ca="1">INDIRECT("'"&amp;INDEX(Nf,MATCH(MID(CELL("filename",A1),FIND("]",CELL("filename",A1))+1,99),Nf,0)-1)&amp;"'!r22")</f>
        <v>#NAME?</v>
      </c>
      <c r="C2" s="143"/>
      <c r="D2" s="36"/>
      <c r="E2" s="36"/>
      <c r="F2" s="37"/>
    </row>
    <row r="3" spans="1:18" ht="18.75" x14ac:dyDescent="0.3">
      <c r="A3" s="111" t="s">
        <v>29</v>
      </c>
      <c r="B3" s="144" t="e">
        <f ca="1">INDIRECT("'"&amp;INDEX(Nf,MATCH(MID(CELL("filename",A1),FIND("]",CELL("filename",A1))+1,99),Nf,0)-1)&amp;"'!s22")</f>
        <v>#NAME?</v>
      </c>
      <c r="C3" s="145"/>
      <c r="D3" s="38"/>
      <c r="E3" s="38"/>
      <c r="F3" s="39"/>
      <c r="R3" s="40"/>
    </row>
    <row r="4" spans="1:18" ht="18.75" x14ac:dyDescent="0.3">
      <c r="A4" s="111" t="s">
        <v>30</v>
      </c>
      <c r="B4" s="144" t="e">
        <f ca="1">INDIRECT("'"&amp;INDEX(Nf,MATCH(MID(CELL("filename",A1),FIND("]",CELL("filename",A1))+1,99),Nf,0)-1)&amp;"'!l22")</f>
        <v>#NAME?</v>
      </c>
      <c r="C4" s="145"/>
      <c r="D4" s="38"/>
      <c r="E4" s="38"/>
      <c r="F4" s="39"/>
      <c r="R4" s="40"/>
    </row>
    <row r="5" spans="1:18" ht="18.75" x14ac:dyDescent="0.15">
      <c r="A5" s="112" t="s">
        <v>31</v>
      </c>
      <c r="B5" s="146" t="e">
        <f ca="1">INDIRECT("'"&amp;INDEX(Nf,MATCH(MID(CELL("filename",A1),FIND("]",CELL("filename",A1))+1,99),Nf,0)-1)&amp;"'!n22")</f>
        <v>#NAME?</v>
      </c>
      <c r="C5" s="147"/>
      <c r="D5" s="41"/>
      <c r="E5" s="41"/>
      <c r="F5" s="42"/>
      <c r="R5" s="40"/>
    </row>
    <row r="6" spans="1:18" ht="15.75" x14ac:dyDescent="0.25">
      <c r="A6" s="43"/>
      <c r="B6" s="44"/>
      <c r="C6" s="45"/>
      <c r="D6" s="45"/>
      <c r="E6" s="135" t="s">
        <v>32</v>
      </c>
      <c r="F6" s="136"/>
      <c r="R6" s="40"/>
    </row>
    <row r="7" spans="1:18" ht="15.75" x14ac:dyDescent="0.25">
      <c r="A7" s="114" t="s">
        <v>33</v>
      </c>
      <c r="B7" s="115" t="s">
        <v>34</v>
      </c>
      <c r="C7" s="115"/>
      <c r="D7" s="116" t="s">
        <v>4</v>
      </c>
      <c r="E7" s="137"/>
      <c r="F7" s="138"/>
      <c r="R7" s="40"/>
    </row>
    <row r="8" spans="1:18" ht="24" thickBot="1" x14ac:dyDescent="0.4">
      <c r="A8" s="46" t="e">
        <f ca="1">INDIRECT("'"&amp;INDEX(Nf,MATCH(MID(CELL("filename",A1),FIND("]",CELL("filename",A1))+1,99),Nf,0)-1)&amp;"'!a2")</f>
        <v>#NAME?</v>
      </c>
      <c r="B8" s="47" t="e">
        <f ca="1">INDIRECT("'"&amp;INDEX(Nf,MATCH(MID(CELL("filename",A1),FIND("]",CELL("filename",A1))+1,99),Nf,0)-1)&amp;"'!f2")</f>
        <v>#NAME?</v>
      </c>
      <c r="C8" s="48"/>
      <c r="D8" s="49" t="e">
        <f ca="1">INDIRECT("'"&amp;INDEX(Nf,MATCH(MID(CELL("filename",A1),FIND("]",CELL("filename",A1))+1,99),Nf,0)-1)&amp;"'!q22")</f>
        <v>#NAME?</v>
      </c>
      <c r="E8" s="148"/>
      <c r="F8" s="149"/>
      <c r="H8" s="117" t="s">
        <v>26</v>
      </c>
      <c r="R8" s="40"/>
    </row>
    <row r="9" spans="1:18" ht="15.75" thickBot="1" x14ac:dyDescent="0.3">
      <c r="A9" s="50"/>
      <c r="B9" s="51"/>
      <c r="C9" s="52"/>
      <c r="D9" s="52"/>
      <c r="E9" s="52"/>
      <c r="F9" s="52"/>
      <c r="H9" s="117" t="s">
        <v>28</v>
      </c>
      <c r="R9" s="40"/>
    </row>
    <row r="10" spans="1:18" ht="19.5" thickBot="1" x14ac:dyDescent="0.2">
      <c r="A10" s="50"/>
      <c r="B10" s="150" t="s">
        <v>35</v>
      </c>
      <c r="C10" s="151"/>
      <c r="D10" s="152"/>
      <c r="R10" s="40"/>
    </row>
    <row r="11" spans="1:18" ht="15.75" x14ac:dyDescent="0.25">
      <c r="A11" s="53" t="s">
        <v>36</v>
      </c>
      <c r="B11" s="54"/>
      <c r="C11" s="55"/>
      <c r="D11" s="54" t="s">
        <v>37</v>
      </c>
      <c r="E11" s="54"/>
      <c r="F11" s="56"/>
      <c r="R11" s="40"/>
    </row>
    <row r="12" spans="1:18" x14ac:dyDescent="0.15">
      <c r="A12" s="57"/>
      <c r="B12" s="58"/>
      <c r="C12" s="59"/>
      <c r="D12" s="60"/>
      <c r="E12" s="61"/>
      <c r="F12" s="62"/>
      <c r="R12" s="40"/>
    </row>
    <row r="13" spans="1:18" x14ac:dyDescent="0.15">
      <c r="A13" s="63"/>
      <c r="B13" s="64"/>
      <c r="C13" s="65"/>
      <c r="D13" s="66"/>
      <c r="E13" s="64"/>
      <c r="F13" s="67"/>
      <c r="R13" s="40"/>
    </row>
    <row r="14" spans="1:18" x14ac:dyDescent="0.15">
      <c r="A14" s="63"/>
      <c r="B14" s="64"/>
      <c r="C14" s="65"/>
      <c r="D14" s="66"/>
      <c r="E14" s="64"/>
      <c r="F14" s="67"/>
      <c r="R14" s="40"/>
    </row>
    <row r="15" spans="1:18" x14ac:dyDescent="0.15">
      <c r="A15" s="63"/>
      <c r="B15" s="64"/>
      <c r="C15" s="65"/>
      <c r="D15" s="66"/>
      <c r="E15" s="64"/>
      <c r="F15" s="67"/>
      <c r="R15" s="40"/>
    </row>
    <row r="16" spans="1:18" x14ac:dyDescent="0.15">
      <c r="A16" s="63"/>
      <c r="B16" s="68"/>
      <c r="C16" s="65"/>
      <c r="D16" s="66"/>
      <c r="E16" s="68"/>
      <c r="F16" s="67"/>
      <c r="R16" s="40"/>
    </row>
    <row r="17" spans="1:17" x14ac:dyDescent="0.15">
      <c r="A17" s="63"/>
      <c r="B17" s="50"/>
      <c r="C17" s="65"/>
      <c r="D17" s="66"/>
      <c r="E17" s="50"/>
      <c r="F17" s="67"/>
      <c r="I17" s="40"/>
      <c r="J17" s="69" t="s">
        <v>38</v>
      </c>
      <c r="K17" s="40"/>
      <c r="L17" s="40"/>
      <c r="M17" s="40"/>
      <c r="N17" s="40"/>
      <c r="O17" s="40"/>
      <c r="P17" s="40"/>
      <c r="Q17" s="40"/>
    </row>
    <row r="18" spans="1:17" ht="15" x14ac:dyDescent="0.2">
      <c r="A18" s="63"/>
      <c r="B18" s="64"/>
      <c r="C18" s="65"/>
      <c r="D18" s="66"/>
      <c r="E18" s="64"/>
      <c r="F18" s="67"/>
      <c r="I18" s="40"/>
      <c r="J18" s="70" t="s">
        <v>39</v>
      </c>
      <c r="K18" s="71" t="s">
        <v>40</v>
      </c>
      <c r="L18" s="40"/>
      <c r="M18" s="40"/>
      <c r="N18" s="40"/>
      <c r="O18" s="40"/>
      <c r="P18" s="40"/>
      <c r="Q18" s="40"/>
    </row>
    <row r="19" spans="1:17" ht="15.75" x14ac:dyDescent="0.15">
      <c r="A19" s="72" t="s">
        <v>25</v>
      </c>
      <c r="B19" s="73" t="e">
        <f ca="1">F1</f>
        <v>#NAME?</v>
      </c>
      <c r="C19" s="74"/>
      <c r="D19" s="75" t="s">
        <v>25</v>
      </c>
      <c r="E19" s="76" t="e">
        <f ca="1">B19</f>
        <v>#NAME?</v>
      </c>
      <c r="F19" s="77"/>
      <c r="I19" s="40"/>
      <c r="J19" s="40"/>
      <c r="K19" s="40"/>
      <c r="L19" s="40"/>
      <c r="M19" s="40"/>
      <c r="N19" s="40"/>
      <c r="O19" s="40"/>
      <c r="P19" s="40"/>
      <c r="Q19" s="40"/>
    </row>
    <row r="20" spans="1:17" ht="11.25" thickBot="1" x14ac:dyDescent="0.2">
      <c r="A20" s="78"/>
      <c r="B20" s="79"/>
      <c r="C20" s="80"/>
      <c r="D20" s="81"/>
      <c r="E20" s="79"/>
      <c r="F20" s="82"/>
      <c r="I20" s="40"/>
      <c r="J20" s="69" t="s">
        <v>41</v>
      </c>
      <c r="K20" s="40"/>
      <c r="L20" s="40"/>
      <c r="M20" s="40"/>
      <c r="N20" s="40"/>
      <c r="O20" s="40"/>
      <c r="P20" s="40"/>
      <c r="Q20" s="40"/>
    </row>
    <row r="21" spans="1:17" ht="11.25" thickBot="1" x14ac:dyDescent="0.2">
      <c r="A21" s="64"/>
      <c r="B21" s="64"/>
      <c r="C21" s="64"/>
      <c r="D21" s="64"/>
      <c r="E21" s="64"/>
      <c r="F21" s="64"/>
      <c r="I21" s="40"/>
      <c r="J21" s="83" t="e">
        <f ca="1">INDEX(Nf,MATCH(MID(CELL("filename",I17),FIND("]",CELL("filename",I17))+1,99),Nf,0)-1)</f>
        <v>#NAME?</v>
      </c>
      <c r="K21" s="40"/>
      <c r="L21" s="40"/>
      <c r="M21" s="40"/>
      <c r="N21" s="40"/>
      <c r="O21" s="40"/>
      <c r="P21" s="40"/>
      <c r="Q21" s="40"/>
    </row>
    <row r="22" spans="1:17" ht="19.5" thickBot="1" x14ac:dyDescent="0.35">
      <c r="B22" s="153" t="s">
        <v>42</v>
      </c>
      <c r="C22" s="154"/>
      <c r="D22" s="155"/>
      <c r="I22" s="40"/>
      <c r="J22" s="40"/>
      <c r="K22" s="40"/>
      <c r="L22" s="40"/>
      <c r="M22" s="40"/>
      <c r="N22" s="40"/>
      <c r="O22" s="40"/>
      <c r="P22" s="40"/>
      <c r="Q22" s="40"/>
    </row>
    <row r="23" spans="1:17" ht="15.75" x14ac:dyDescent="0.25">
      <c r="A23" s="53" t="s">
        <v>43</v>
      </c>
      <c r="B23" s="54"/>
      <c r="C23" s="55"/>
      <c r="D23" s="54" t="s">
        <v>44</v>
      </c>
      <c r="E23" s="54"/>
      <c r="F23" s="56"/>
      <c r="I23" s="40"/>
      <c r="J23" s="69" t="s">
        <v>45</v>
      </c>
      <c r="K23" s="40"/>
      <c r="L23" s="40"/>
      <c r="M23" s="40"/>
      <c r="N23" s="40"/>
      <c r="O23" s="40"/>
      <c r="P23" s="40"/>
      <c r="Q23" s="40"/>
    </row>
    <row r="24" spans="1:17" x14ac:dyDescent="0.15">
      <c r="A24" s="57"/>
      <c r="B24" s="58"/>
      <c r="C24" s="59"/>
      <c r="D24" s="60"/>
      <c r="E24" s="61"/>
      <c r="F24" s="62"/>
      <c r="I24" s="40"/>
      <c r="J24" s="84" t="e">
        <f ca="1">INDIRECT("'"&amp;INDEX(Nf,MATCH(MID(CELL("filename",I17),FIND("]",CELL("filename",I17))+1,99),Nf,0)-1)&amp;"'!A3")</f>
        <v>#NAME?</v>
      </c>
      <c r="K24" s="40"/>
      <c r="L24" s="40"/>
      <c r="M24" s="40"/>
      <c r="N24" s="40"/>
      <c r="O24" s="40"/>
      <c r="P24" s="40"/>
      <c r="Q24" s="40"/>
    </row>
    <row r="25" spans="1:17" x14ac:dyDescent="0.15">
      <c r="A25" s="63"/>
      <c r="B25" s="64"/>
      <c r="C25" s="65"/>
      <c r="D25" s="66"/>
      <c r="E25" s="64"/>
      <c r="F25" s="67"/>
      <c r="I25" s="40"/>
      <c r="J25" s="40"/>
      <c r="K25" s="40"/>
      <c r="L25" s="40"/>
      <c r="M25" s="40"/>
      <c r="N25" s="40"/>
      <c r="O25" s="40"/>
      <c r="P25" s="40"/>
      <c r="Q25" s="40"/>
    </row>
    <row r="26" spans="1:17" x14ac:dyDescent="0.15">
      <c r="A26" s="63"/>
      <c r="B26" s="64"/>
      <c r="C26" s="65"/>
      <c r="D26" s="66"/>
      <c r="E26" s="64"/>
      <c r="F26" s="67"/>
      <c r="I26" s="40"/>
      <c r="J26" s="40"/>
      <c r="K26" s="40"/>
      <c r="L26" s="40"/>
      <c r="M26" s="40"/>
      <c r="N26" s="40"/>
      <c r="O26" s="40"/>
      <c r="P26" s="40"/>
      <c r="Q26" s="40"/>
    </row>
    <row r="27" spans="1:17" x14ac:dyDescent="0.15">
      <c r="A27" s="63"/>
      <c r="B27" s="64"/>
      <c r="C27" s="65"/>
      <c r="D27" s="66"/>
      <c r="E27" s="64"/>
      <c r="F27" s="67"/>
      <c r="I27" s="40"/>
      <c r="J27" s="40"/>
      <c r="K27" s="40"/>
      <c r="L27" s="40"/>
      <c r="M27" s="40"/>
      <c r="N27" s="40"/>
      <c r="O27" s="40"/>
      <c r="P27" s="40"/>
      <c r="Q27" s="40"/>
    </row>
    <row r="28" spans="1:17" x14ac:dyDescent="0.15">
      <c r="A28" s="63"/>
      <c r="B28" s="64"/>
      <c r="C28" s="65"/>
      <c r="D28" s="66"/>
      <c r="E28" s="64"/>
      <c r="F28" s="67"/>
      <c r="I28" s="40"/>
      <c r="J28" s="40"/>
      <c r="K28" s="40"/>
      <c r="L28" s="40"/>
      <c r="M28" s="40"/>
      <c r="N28" s="40"/>
      <c r="O28" s="40"/>
      <c r="P28" s="40"/>
      <c r="Q28" s="40"/>
    </row>
    <row r="29" spans="1:17" x14ac:dyDescent="0.15">
      <c r="A29" s="63"/>
      <c r="B29" s="64"/>
      <c r="C29" s="65"/>
      <c r="D29" s="66"/>
      <c r="E29" s="64"/>
      <c r="F29" s="67"/>
      <c r="I29" s="40"/>
      <c r="J29" s="40"/>
      <c r="K29" s="40"/>
      <c r="L29" s="40"/>
      <c r="M29" s="40"/>
      <c r="N29" s="40"/>
      <c r="O29" s="40"/>
      <c r="P29" s="40"/>
      <c r="Q29" s="40"/>
    </row>
    <row r="30" spans="1:17" ht="25.5" x14ac:dyDescent="0.15">
      <c r="A30" s="85"/>
      <c r="B30" s="86"/>
      <c r="C30" s="87"/>
      <c r="D30" s="88" t="s">
        <v>46</v>
      </c>
      <c r="E30" s="156"/>
      <c r="F30" s="157"/>
      <c r="I30" s="40"/>
      <c r="J30" s="40"/>
      <c r="K30" s="40"/>
      <c r="L30" s="40"/>
      <c r="M30" s="40"/>
      <c r="N30" s="40"/>
      <c r="O30" s="40"/>
      <c r="P30" s="40"/>
      <c r="Q30" s="40"/>
    </row>
    <row r="31" spans="1:17" ht="15.75" x14ac:dyDescent="0.15">
      <c r="A31" s="89" t="s">
        <v>25</v>
      </c>
      <c r="B31" s="90"/>
      <c r="C31" s="91"/>
      <c r="D31" s="158" t="s">
        <v>25</v>
      </c>
      <c r="E31" s="92"/>
      <c r="F31" s="93"/>
    </row>
    <row r="32" spans="1:17" ht="11.25" thickBot="1" x14ac:dyDescent="0.2">
      <c r="A32" s="94"/>
      <c r="B32" s="95"/>
      <c r="C32" s="95"/>
      <c r="D32" s="159"/>
      <c r="E32" s="96"/>
      <c r="F32" s="97"/>
    </row>
    <row r="33" spans="1:6" ht="11.25" thickBot="1" x14ac:dyDescent="0.2"/>
    <row r="34" spans="1:6" ht="12.75" x14ac:dyDescent="0.2">
      <c r="A34" s="98" t="s">
        <v>47</v>
      </c>
      <c r="B34" s="99"/>
      <c r="C34" s="100" t="s">
        <v>48</v>
      </c>
      <c r="D34" s="99"/>
      <c r="E34" s="99"/>
      <c r="F34" s="101"/>
    </row>
    <row r="35" spans="1:6" ht="12.75" x14ac:dyDescent="0.2">
      <c r="A35" s="102" t="s">
        <v>49</v>
      </c>
      <c r="B35" s="103" t="s">
        <v>50</v>
      </c>
      <c r="C35" s="104" t="s">
        <v>17</v>
      </c>
      <c r="D35" s="104" t="s">
        <v>16</v>
      </c>
      <c r="E35" s="104" t="s">
        <v>51</v>
      </c>
      <c r="F35" s="105" t="s">
        <v>52</v>
      </c>
    </row>
    <row r="36" spans="1:6" ht="12.75" x14ac:dyDescent="0.2">
      <c r="A36" s="102"/>
      <c r="B36" s="103"/>
      <c r="C36" s="103"/>
      <c r="D36" s="103"/>
      <c r="E36" s="103"/>
      <c r="F36" s="106"/>
    </row>
    <row r="37" spans="1:6" ht="12.75" x14ac:dyDescent="0.2">
      <c r="A37" s="102"/>
      <c r="B37" s="103"/>
      <c r="C37" s="103"/>
      <c r="D37" s="103"/>
      <c r="E37" s="103"/>
      <c r="F37" s="106"/>
    </row>
    <row r="38" spans="1:6" ht="12.75" x14ac:dyDescent="0.2">
      <c r="A38" s="102"/>
      <c r="B38" s="103"/>
      <c r="C38" s="103"/>
      <c r="D38" s="103"/>
      <c r="E38" s="103"/>
      <c r="F38" s="106"/>
    </row>
    <row r="39" spans="1:6" ht="12.75" x14ac:dyDescent="0.2">
      <c r="A39" s="102"/>
      <c r="B39" s="103"/>
      <c r="C39" s="103"/>
      <c r="D39" s="103"/>
      <c r="E39" s="103"/>
      <c r="F39" s="106"/>
    </row>
    <row r="40" spans="1:6" ht="12.75" x14ac:dyDescent="0.2">
      <c r="A40" s="102"/>
      <c r="B40" s="103"/>
      <c r="C40" s="103"/>
      <c r="D40" s="103"/>
      <c r="E40" s="103"/>
      <c r="F40" s="106"/>
    </row>
    <row r="41" spans="1:6" ht="12.75" x14ac:dyDescent="0.2">
      <c r="A41" s="102"/>
      <c r="B41" s="103"/>
      <c r="C41" s="103"/>
      <c r="D41" s="103"/>
      <c r="E41" s="103"/>
      <c r="F41" s="106"/>
    </row>
    <row r="42" spans="1:6" ht="12.75" x14ac:dyDescent="0.2">
      <c r="A42" s="102"/>
      <c r="B42" s="103"/>
      <c r="C42" s="103"/>
      <c r="D42" s="103"/>
      <c r="E42" s="103"/>
      <c r="F42" s="106"/>
    </row>
    <row r="43" spans="1:6" ht="12.75" x14ac:dyDescent="0.2">
      <c r="A43" s="102"/>
      <c r="B43" s="103"/>
      <c r="C43" s="103"/>
      <c r="D43" s="103"/>
      <c r="E43" s="103"/>
      <c r="F43" s="106"/>
    </row>
    <row r="44" spans="1:6" ht="12.75" x14ac:dyDescent="0.2">
      <c r="A44" s="102"/>
      <c r="B44" s="103"/>
      <c r="C44" s="103"/>
      <c r="D44" s="103"/>
      <c r="E44" s="103"/>
      <c r="F44" s="106"/>
    </row>
    <row r="45" spans="1:6" ht="12.75" x14ac:dyDescent="0.2">
      <c r="A45" s="102"/>
      <c r="B45" s="103"/>
      <c r="C45" s="103"/>
      <c r="D45" s="103"/>
      <c r="E45" s="103"/>
      <c r="F45" s="106"/>
    </row>
    <row r="46" spans="1:6" ht="13.5" thickBot="1" x14ac:dyDescent="0.25">
      <c r="A46" s="107"/>
      <c r="B46" s="108"/>
      <c r="C46" s="108"/>
      <c r="D46" s="108"/>
      <c r="E46" s="108"/>
      <c r="F46" s="109"/>
    </row>
  </sheetData>
  <mergeCells count="11">
    <mergeCell ref="E8:F8"/>
    <mergeCell ref="B10:D10"/>
    <mergeCell ref="B22:D22"/>
    <mergeCell ref="E30:F30"/>
    <mergeCell ref="D31:D32"/>
    <mergeCell ref="E6:F7"/>
    <mergeCell ref="A1:C1"/>
    <mergeCell ref="B2:C2"/>
    <mergeCell ref="B3:C3"/>
    <mergeCell ref="B4:C4"/>
    <mergeCell ref="B5:C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48 FO AP 14527489</vt:lpstr>
      <vt:lpstr>IMPRIMER</vt:lpstr>
    </vt:vector>
  </TitlesOfParts>
  <Company>ERT-TECHNOLOGIES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48 FO AP 14527489</dc:title>
  <dc:subject>48 FO AP 14527489</dc:subject>
  <dc:creator>ORRO Gérard</dc:creator>
  <cp:lastModifiedBy>ORRO Gérard</cp:lastModifiedBy>
  <dcterms:created xsi:type="dcterms:W3CDTF">2018-10-24T09:28:45Z</dcterms:created>
  <dcterms:modified xsi:type="dcterms:W3CDTF">2018-11-12T12:46:45Z</dcterms:modified>
</cp:coreProperties>
</file>