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Divers Commun\"/>
    </mc:Choice>
  </mc:AlternateContent>
  <bookViews>
    <workbookView xWindow="120" yWindow="120" windowWidth="28515" windowHeight="12585"/>
  </bookViews>
  <sheets>
    <sheet name="Janv" sheetId="17" r:id="rId1"/>
    <sheet name="Bdd" sheetId="30" r:id="rId2"/>
  </sheets>
  <definedNames>
    <definedName name="Ferie">Bdd!$B$3:$B$15</definedName>
  </definedNames>
  <calcPr calcId="162913"/>
</workbook>
</file>

<file path=xl/calcChain.xml><?xml version="1.0" encoding="utf-8"?>
<calcChain xmlns="http://schemas.openxmlformats.org/spreadsheetml/2006/main">
  <c r="C9" i="17" l="1"/>
  <c r="C2" i="17"/>
  <c r="C5" i="17" s="1"/>
  <c r="D2" i="17" l="1"/>
  <c r="D5" i="17" s="1"/>
  <c r="E2" i="17" l="1"/>
  <c r="E5" i="17" s="1"/>
  <c r="F2" i="17" l="1"/>
  <c r="F5" i="17" s="1"/>
  <c r="G2" i="17" l="1"/>
  <c r="G5" i="17" s="1"/>
  <c r="H2" i="17" l="1"/>
  <c r="H5" i="17" s="1"/>
  <c r="I2" i="17" l="1"/>
  <c r="I5" i="17" s="1"/>
  <c r="J2" i="17" l="1"/>
  <c r="J5" i="17" s="1"/>
  <c r="K2" i="17" l="1"/>
  <c r="K5" i="17" s="1"/>
  <c r="L2" i="17" l="1"/>
  <c r="L5" i="17" s="1"/>
  <c r="M2" i="17" l="1"/>
  <c r="M5" i="17" s="1"/>
  <c r="N2" i="17" l="1"/>
  <c r="N5" i="17" s="1"/>
  <c r="O2" i="17" l="1"/>
  <c r="O5" i="17" s="1"/>
  <c r="P2" i="17" l="1"/>
  <c r="P5" i="17" s="1"/>
  <c r="Q2" i="17" l="1"/>
  <c r="Q5" i="17" s="1"/>
  <c r="R2" i="17" l="1"/>
  <c r="R5" i="17" s="1"/>
  <c r="S2" i="17" l="1"/>
  <c r="S5" i="17" s="1"/>
  <c r="T2" i="17" l="1"/>
  <c r="T5" i="17" s="1"/>
  <c r="U2" i="17" l="1"/>
  <c r="U5" i="17" s="1"/>
  <c r="V2" i="17" l="1"/>
  <c r="V5" i="17" s="1"/>
  <c r="W2" i="17" l="1"/>
  <c r="W5" i="17" s="1"/>
  <c r="X2" i="17" l="1"/>
  <c r="X5" i="17" s="1"/>
  <c r="Y2" i="17" l="1"/>
  <c r="Y5" i="17" s="1"/>
  <c r="Z2" i="17" l="1"/>
  <c r="Z5" i="17" s="1"/>
  <c r="AA2" i="17" l="1"/>
  <c r="AA5" i="17" s="1"/>
  <c r="AB2" i="17" l="1"/>
  <c r="AB5" i="17" s="1"/>
  <c r="AC2" i="17" l="1"/>
  <c r="AC5" i="17" s="1"/>
  <c r="AD2" i="17" l="1"/>
  <c r="AD5" i="17" s="1"/>
  <c r="AE2" i="17" l="1"/>
  <c r="AE5" i="17" s="1"/>
  <c r="AF2" i="17" l="1"/>
  <c r="AF5" i="17" s="1"/>
  <c r="AG2" i="17" l="1"/>
  <c r="AG5" i="17" s="1"/>
  <c r="B12" i="30" l="1"/>
  <c r="C3" i="17" l="1"/>
  <c r="C4" i="17" s="1"/>
  <c r="B4" i="30" l="1"/>
  <c r="B10" i="30" s="1"/>
  <c r="B9" i="30" l="1"/>
  <c r="B5" i="30"/>
  <c r="B8" i="30"/>
  <c r="B15" i="30" l="1"/>
  <c r="B14" i="30"/>
  <c r="B13" i="30"/>
  <c r="B11" i="30"/>
  <c r="B7" i="30"/>
  <c r="B6" i="30"/>
  <c r="B3" i="30"/>
  <c r="D3" i="17" l="1"/>
  <c r="D4" i="17" l="1"/>
  <c r="E3" i="17"/>
  <c r="E4" i="17" l="1"/>
  <c r="F3" i="17"/>
  <c r="G3" i="17" l="1"/>
  <c r="F4" i="17"/>
  <c r="H3" i="17" l="1"/>
  <c r="G4" i="17"/>
  <c r="I3" i="17" l="1"/>
  <c r="H4" i="17"/>
  <c r="J3" i="17" l="1"/>
  <c r="J4" i="17" s="1"/>
  <c r="I4" i="17"/>
  <c r="K3" i="17" l="1"/>
  <c r="L3" i="17" l="1"/>
  <c r="K4" i="17"/>
  <c r="M3" i="17" l="1"/>
  <c r="L4" i="17"/>
  <c r="N3" i="17" l="1"/>
  <c r="M4" i="17"/>
  <c r="O3" i="17" l="1"/>
  <c r="N4" i="17"/>
  <c r="P3" i="17" l="1"/>
  <c r="O4" i="17"/>
  <c r="Q3" i="17" l="1"/>
  <c r="P4" i="17"/>
  <c r="R3" i="17" l="1"/>
  <c r="Q4" i="17"/>
  <c r="S3" i="17" l="1"/>
  <c r="R4" i="17"/>
  <c r="T3" i="17" l="1"/>
  <c r="S4" i="17"/>
  <c r="U3" i="17" l="1"/>
  <c r="T4" i="17"/>
  <c r="V3" i="17" l="1"/>
  <c r="U4" i="17"/>
  <c r="W3" i="17" l="1"/>
  <c r="V4" i="17"/>
  <c r="X3" i="17" l="1"/>
  <c r="W4" i="17"/>
  <c r="Y3" i="17" l="1"/>
  <c r="X4" i="17"/>
  <c r="Z3" i="17" l="1"/>
  <c r="Y4" i="17"/>
  <c r="AA3" i="17" l="1"/>
  <c r="Z4" i="17"/>
  <c r="AB3" i="17" l="1"/>
  <c r="AA4" i="17"/>
  <c r="AC3" i="17" l="1"/>
  <c r="AB4" i="17"/>
  <c r="AD3" i="17" l="1"/>
  <c r="AC4" i="17"/>
  <c r="AE3" i="17" l="1"/>
  <c r="AD4" i="17"/>
  <c r="AF3" i="17" l="1"/>
  <c r="AE4" i="17"/>
  <c r="AG3" i="17" l="1"/>
  <c r="AG4" i="17" s="1"/>
  <c r="AF4" i="17"/>
</calcChain>
</file>

<file path=xl/sharedStrings.xml><?xml version="1.0" encoding="utf-8"?>
<sst xmlns="http://schemas.openxmlformats.org/spreadsheetml/2006/main" count="51" uniqueCount="44">
  <si>
    <t>Nom - Prénom</t>
  </si>
  <si>
    <t>M</t>
  </si>
  <si>
    <t>V</t>
  </si>
  <si>
    <t>Noël</t>
  </si>
  <si>
    <t>Lundi de Pâques</t>
  </si>
  <si>
    <t>Lundi de Pentecôte</t>
  </si>
  <si>
    <t>Congés scolaires</t>
  </si>
  <si>
    <t>Toussaint</t>
  </si>
  <si>
    <t>Jour de l’an</t>
  </si>
  <si>
    <t>Fête du travail</t>
  </si>
  <si>
    <t>Armistice 39/45</t>
  </si>
  <si>
    <t>Ascension</t>
  </si>
  <si>
    <t>Pentecôte</t>
  </si>
  <si>
    <t>Fête Nationale</t>
  </si>
  <si>
    <t>Assomption</t>
  </si>
  <si>
    <t>Armistice 14/18</t>
  </si>
  <si>
    <t>Année</t>
  </si>
  <si>
    <t>Pâques</t>
  </si>
  <si>
    <t>Albert</t>
  </si>
  <si>
    <t>Sylvie</t>
  </si>
  <si>
    <t>Suzanne</t>
  </si>
  <si>
    <t>Juliette</t>
  </si>
  <si>
    <t>Romain</t>
  </si>
  <si>
    <t>Nathalie</t>
  </si>
  <si>
    <t>Claire</t>
  </si>
  <si>
    <t>LIMOUSIN</t>
  </si>
  <si>
    <t>Maggy</t>
  </si>
  <si>
    <t>Laurence</t>
  </si>
  <si>
    <t>Olivier</t>
  </si>
  <si>
    <t>Claude</t>
  </si>
  <si>
    <t>apm</t>
  </si>
  <si>
    <t>journée</t>
  </si>
  <si>
    <t>Jour abs</t>
  </si>
  <si>
    <t>Créneau abs</t>
  </si>
  <si>
    <t>Prénom</t>
  </si>
  <si>
    <t>Congé</t>
  </si>
  <si>
    <t>Noel</t>
  </si>
  <si>
    <t>Hiver</t>
  </si>
  <si>
    <t>Printemps</t>
  </si>
  <si>
    <t>Grandes Vacances</t>
  </si>
  <si>
    <t>Début</t>
  </si>
  <si>
    <t>Fin</t>
  </si>
  <si>
    <t>2019</t>
  </si>
  <si>
    <t>Noel Précédent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</si>
</sst>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mmm\ yyyy"/>
    <numFmt numFmtId="165" formatCode="d"/>
    <numFmt numFmtId="166" formatCode="dd\-mm\-yy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sz val="2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rgb="FF7030A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Fill="1"/>
    <xf numFmtId="0" fontId="0" fillId="0" borderId="1" xfId="0" applyFill="1" applyBorder="1" applyAlignment="1">
      <alignment horizontal="center" vertical="center"/>
    </xf>
    <xf numFmtId="0" fontId="0" fillId="0" borderId="1" xfId="0" applyFill="1" applyBorder="1"/>
    <xf numFmtId="0" fontId="0" fillId="0" borderId="5" xfId="0" applyFill="1" applyBorder="1"/>
    <xf numFmtId="0" fontId="0" fillId="0" borderId="2" xfId="0" applyFill="1" applyBorder="1"/>
    <xf numFmtId="0" fontId="0" fillId="0" borderId="6" xfId="0" applyFill="1" applyBorder="1"/>
    <xf numFmtId="165" fontId="0" fillId="0" borderId="1" xfId="0" applyNumberFormat="1" applyFill="1" applyBorder="1" applyAlignment="1">
      <alignment horizontal="center" vertical="center"/>
    </xf>
    <xf numFmtId="16" fontId="0" fillId="0" borderId="0" xfId="0" applyNumberFormat="1"/>
    <xf numFmtId="0" fontId="0" fillId="0" borderId="11" xfId="0" applyFill="1" applyBorder="1"/>
    <xf numFmtId="0" fontId="0" fillId="0" borderId="0" xfId="0" applyFill="1" applyBorder="1"/>
    <xf numFmtId="14" fontId="0" fillId="0" borderId="0" xfId="0" applyNumberFormat="1" applyFill="1" applyBorder="1" applyAlignment="1">
      <alignment horizontal="center" vertical="center"/>
    </xf>
    <xf numFmtId="0" fontId="1" fillId="0" borderId="13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horizontal="right" vertical="center" wrapText="1"/>
    </xf>
    <xf numFmtId="0" fontId="1" fillId="0" borderId="9" xfId="0" applyFont="1" applyFill="1" applyBorder="1" applyAlignment="1">
      <alignment horizontal="right" vertical="center" wrapText="1"/>
    </xf>
    <xf numFmtId="0" fontId="1" fillId="0" borderId="0" xfId="0" applyFont="1" applyFill="1" applyBorder="1" applyAlignment="1">
      <alignment horizontal="center" vertical="center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7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 applyProtection="1">
      <alignment horizontal="center" vertical="center" wrapText="1"/>
      <protection locked="0"/>
    </xf>
    <xf numFmtId="164" fontId="3" fillId="0" borderId="1" xfId="0" applyNumberFormat="1" applyFont="1" applyFill="1" applyBorder="1" applyAlignment="1">
      <alignment horizontal="center"/>
    </xf>
    <xf numFmtId="0" fontId="0" fillId="0" borderId="10" xfId="0" applyFill="1" applyBorder="1" applyAlignment="1" applyProtection="1">
      <alignment horizontal="center" vertical="center" wrapText="1"/>
      <protection locked="0"/>
    </xf>
    <xf numFmtId="0" fontId="0" fillId="0" borderId="7" xfId="0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textRotation="90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66" fontId="0" fillId="0" borderId="2" xfId="0" applyNumberFormat="1" applyBorder="1" applyAlignment="1">
      <alignment horizontal="center" vertical="center"/>
    </xf>
    <xf numFmtId="166" fontId="0" fillId="0" borderId="15" xfId="0" applyNumberForma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center" vertical="center" wrapText="1"/>
    </xf>
    <xf numFmtId="14" fontId="2" fillId="0" borderId="18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0" xfId="0" applyAlignment="1">
      <alignment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</cellXfs>
  <cellStyles count="1">
    <cellStyle name="Normal" xfId="0" builtinId="0"/>
  </cellStyles>
  <dxfs count="25">
    <dxf>
      <fill>
        <patternFill>
          <bgColor theme="6"/>
        </patternFill>
      </fill>
    </dxf>
    <dxf>
      <fill>
        <patternFill>
          <bgColor theme="6"/>
        </patternFill>
      </fill>
    </dxf>
    <dxf>
      <fill>
        <patternFill>
          <bgColor theme="0" tint="-0.499984740745262"/>
        </patternFill>
      </fill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7030A0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Unicode MS"/>
        <scheme val="none"/>
      </font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6" formatCode="dd\-mm\-yy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6" formatCode="dd\-mm\-yy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295275</xdr:colOff>
      <xdr:row>1</xdr:row>
      <xdr:rowOff>104776</xdr:rowOff>
    </xdr:from>
    <xdr:to>
      <xdr:col>5</xdr:col>
      <xdr:colOff>180975</xdr:colOff>
      <xdr:row>5</xdr:row>
      <xdr:rowOff>133350</xdr:rowOff>
    </xdr:to>
    <xdr:sp macro="" textlink="">
      <xdr:nvSpPr>
        <xdr:cNvPr id="3" name="Légende encadrée 1 2"/>
        <xdr:cNvSpPr/>
      </xdr:nvSpPr>
      <xdr:spPr>
        <a:xfrm rot="10800000" flipH="1" flipV="1">
          <a:off x="3257550" y="295276"/>
          <a:ext cx="2171700" cy="790574"/>
        </a:xfrm>
        <a:prstGeom prst="borderCallout1">
          <a:avLst>
            <a:gd name="adj1" fmla="val 23484"/>
            <a:gd name="adj2" fmla="val -438"/>
            <a:gd name="adj3" fmla="val 4216"/>
            <a:gd name="adj4" fmla="val -27368"/>
          </a:avLst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/>
            <a:t>Choisir l'année voulu, les fériés se calculent automatiquement</a:t>
          </a:r>
        </a:p>
        <a:p>
          <a:pPr algn="l"/>
          <a:endParaRPr lang="fr-FR" sz="1000"/>
        </a:p>
      </xdr:txBody>
    </xdr:sp>
    <xdr:clientData/>
  </xdr:twoCellAnchor>
  <xdr:twoCellAnchor>
    <xdr:from>
      <xdr:col>10</xdr:col>
      <xdr:colOff>666750</xdr:colOff>
      <xdr:row>8</xdr:row>
      <xdr:rowOff>47626</xdr:rowOff>
    </xdr:from>
    <xdr:to>
      <xdr:col>12</xdr:col>
      <xdr:colOff>180975</xdr:colOff>
      <xdr:row>9</xdr:row>
      <xdr:rowOff>323850</xdr:rowOff>
    </xdr:to>
    <xdr:sp macro="" textlink="">
      <xdr:nvSpPr>
        <xdr:cNvPr id="2" name="Légende encadrée 1 1"/>
        <xdr:cNvSpPr/>
      </xdr:nvSpPr>
      <xdr:spPr>
        <a:xfrm>
          <a:off x="10582275" y="2105026"/>
          <a:ext cx="1476375" cy="619124"/>
        </a:xfrm>
        <a:prstGeom prst="borderCallout1">
          <a:avLst>
            <a:gd name="adj1" fmla="val 36645"/>
            <a:gd name="adj2" fmla="val -1515"/>
            <a:gd name="adj3" fmla="val 70158"/>
            <a:gd name="adj4" fmla="val -11157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Date des congés de l'année voulu à rentrer manuellement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H2:J5" totalsRowShown="0" headerRowDxfId="4" dataDxfId="6" headerRowBorderDxfId="19" tableBorderDxfId="20" totalsRowBorderDxfId="18">
  <autoFilter ref="H2:J5"/>
  <tableColumns count="3">
    <tableColumn id="1" name="Prénom" dataDxfId="9"/>
    <tableColumn id="2" name="Jour abs" dataDxfId="8"/>
    <tableColumn id="3" name="Créneau abs" dataDxfId="7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H9:J16" totalsRowShown="0" headerRowDxfId="24" headerRowBorderDxfId="22" tableBorderDxfId="23" totalsRowBorderDxfId="21">
  <autoFilter ref="H9:J16"/>
  <tableColumns count="3">
    <tableColumn id="1" name="Congé" dataDxfId="14"/>
    <tableColumn id="2" name="Début" dataDxfId="13"/>
    <tableColumn id="3" name="Fin" dataDxfId="1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2:B15" totalsRowShown="0" headerRowDxfId="3" headerRowBorderDxfId="16" tableBorderDxfId="17" totalsRowBorderDxfId="15">
  <autoFilter ref="A2:B15"/>
  <tableColumns count="2">
    <tableColumn id="1" name="Année" dataDxfId="11"/>
    <tableColumn id="2" name="2019" dataDxfId="1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I33"/>
  <sheetViews>
    <sheetView tabSelected="1" zoomScale="80" zoomScaleNormal="80" workbookViewId="0">
      <selection activeCell="G23" sqref="G23"/>
    </sheetView>
  </sheetViews>
  <sheetFormatPr baseColWidth="10" defaultRowHeight="15" x14ac:dyDescent="0.25"/>
  <cols>
    <col min="1" max="1" width="24.7109375" style="1" customWidth="1"/>
    <col min="2" max="2" width="11.5703125" style="1" customWidth="1"/>
    <col min="3" max="3" width="6" style="1" customWidth="1"/>
    <col min="4" max="33" width="5.7109375" style="1" customWidth="1"/>
    <col min="34" max="34" width="11.42578125" style="1"/>
    <col min="35" max="35" width="11.42578125" style="10"/>
    <col min="36" max="36" width="20.42578125" style="1" customWidth="1"/>
    <col min="37" max="37" width="14.28515625" style="1" customWidth="1"/>
    <col min="38" max="38" width="14.7109375" style="1" customWidth="1"/>
    <col min="39" max="39" width="12" style="1" customWidth="1"/>
    <col min="40" max="40" width="14.7109375" style="1" customWidth="1"/>
    <col min="41" max="16384" width="11.42578125" style="1"/>
  </cols>
  <sheetData>
    <row r="1" spans="1:35" ht="30.75" customHeight="1" x14ac:dyDescent="0.5">
      <c r="A1" s="15" t="s">
        <v>0</v>
      </c>
      <c r="C1" s="20">
        <v>43466</v>
      </c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</row>
    <row r="2" spans="1:35" ht="66" hidden="1" customHeight="1" x14ac:dyDescent="0.25">
      <c r="A2" s="15"/>
      <c r="C2" s="26">
        <f>C1</f>
        <v>43466</v>
      </c>
      <c r="D2" s="26">
        <f>C2+1</f>
        <v>43467</v>
      </c>
      <c r="E2" s="26">
        <f t="shared" ref="E2:AG2" si="0">D2+1</f>
        <v>43468</v>
      </c>
      <c r="F2" s="26">
        <f t="shared" si="0"/>
        <v>43469</v>
      </c>
      <c r="G2" s="26">
        <f t="shared" si="0"/>
        <v>43470</v>
      </c>
      <c r="H2" s="26">
        <f t="shared" si="0"/>
        <v>43471</v>
      </c>
      <c r="I2" s="26">
        <f t="shared" si="0"/>
        <v>43472</v>
      </c>
      <c r="J2" s="26">
        <f t="shared" si="0"/>
        <v>43473</v>
      </c>
      <c r="K2" s="26">
        <f t="shared" si="0"/>
        <v>43474</v>
      </c>
      <c r="L2" s="26">
        <f t="shared" si="0"/>
        <v>43475</v>
      </c>
      <c r="M2" s="26">
        <f t="shared" si="0"/>
        <v>43476</v>
      </c>
      <c r="N2" s="26">
        <f t="shared" si="0"/>
        <v>43477</v>
      </c>
      <c r="O2" s="26">
        <f t="shared" si="0"/>
        <v>43478</v>
      </c>
      <c r="P2" s="26">
        <f t="shared" si="0"/>
        <v>43479</v>
      </c>
      <c r="Q2" s="26">
        <f t="shared" si="0"/>
        <v>43480</v>
      </c>
      <c r="R2" s="26">
        <f t="shared" si="0"/>
        <v>43481</v>
      </c>
      <c r="S2" s="26">
        <f t="shared" si="0"/>
        <v>43482</v>
      </c>
      <c r="T2" s="26">
        <f t="shared" si="0"/>
        <v>43483</v>
      </c>
      <c r="U2" s="26">
        <f t="shared" si="0"/>
        <v>43484</v>
      </c>
      <c r="V2" s="26">
        <f t="shared" si="0"/>
        <v>43485</v>
      </c>
      <c r="W2" s="26">
        <f t="shared" si="0"/>
        <v>43486</v>
      </c>
      <c r="X2" s="26">
        <f t="shared" si="0"/>
        <v>43487</v>
      </c>
      <c r="Y2" s="26">
        <f t="shared" si="0"/>
        <v>43488</v>
      </c>
      <c r="Z2" s="26">
        <f t="shared" si="0"/>
        <v>43489</v>
      </c>
      <c r="AA2" s="26">
        <f t="shared" si="0"/>
        <v>43490</v>
      </c>
      <c r="AB2" s="26">
        <f t="shared" si="0"/>
        <v>43491</v>
      </c>
      <c r="AC2" s="26">
        <f t="shared" si="0"/>
        <v>43492</v>
      </c>
      <c r="AD2" s="26">
        <f t="shared" si="0"/>
        <v>43493</v>
      </c>
      <c r="AE2" s="26">
        <f t="shared" si="0"/>
        <v>43494</v>
      </c>
      <c r="AF2" s="26">
        <f t="shared" si="0"/>
        <v>43495</v>
      </c>
      <c r="AG2" s="26">
        <f t="shared" si="0"/>
        <v>43496</v>
      </c>
    </row>
    <row r="3" spans="1:35" x14ac:dyDescent="0.25">
      <c r="A3" s="15"/>
      <c r="B3" s="12"/>
      <c r="C3" s="7">
        <f>EOMONTH(C1,-1)+1</f>
        <v>43466</v>
      </c>
      <c r="D3" s="7">
        <f>C3+1</f>
        <v>43467</v>
      </c>
      <c r="E3" s="7">
        <f t="shared" ref="E3:AG3" si="1">D3+1</f>
        <v>43468</v>
      </c>
      <c r="F3" s="7">
        <f t="shared" si="1"/>
        <v>43469</v>
      </c>
      <c r="G3" s="7">
        <f t="shared" si="1"/>
        <v>43470</v>
      </c>
      <c r="H3" s="7">
        <f t="shared" si="1"/>
        <v>43471</v>
      </c>
      <c r="I3" s="7">
        <f t="shared" si="1"/>
        <v>43472</v>
      </c>
      <c r="J3" s="7">
        <f t="shared" si="1"/>
        <v>43473</v>
      </c>
      <c r="K3" s="7">
        <f t="shared" si="1"/>
        <v>43474</v>
      </c>
      <c r="L3" s="7">
        <f t="shared" si="1"/>
        <v>43475</v>
      </c>
      <c r="M3" s="7">
        <f t="shared" si="1"/>
        <v>43476</v>
      </c>
      <c r="N3" s="7">
        <f t="shared" si="1"/>
        <v>43477</v>
      </c>
      <c r="O3" s="7">
        <f t="shared" si="1"/>
        <v>43478</v>
      </c>
      <c r="P3" s="7">
        <f t="shared" si="1"/>
        <v>43479</v>
      </c>
      <c r="Q3" s="7">
        <f t="shared" si="1"/>
        <v>43480</v>
      </c>
      <c r="R3" s="7">
        <f t="shared" si="1"/>
        <v>43481</v>
      </c>
      <c r="S3" s="7">
        <f t="shared" si="1"/>
        <v>43482</v>
      </c>
      <c r="T3" s="7">
        <f t="shared" si="1"/>
        <v>43483</v>
      </c>
      <c r="U3" s="7">
        <f t="shared" si="1"/>
        <v>43484</v>
      </c>
      <c r="V3" s="7">
        <f t="shared" si="1"/>
        <v>43485</v>
      </c>
      <c r="W3" s="7">
        <f t="shared" si="1"/>
        <v>43486</v>
      </c>
      <c r="X3" s="7">
        <f t="shared" si="1"/>
        <v>43487</v>
      </c>
      <c r="Y3" s="7">
        <f t="shared" si="1"/>
        <v>43488</v>
      </c>
      <c r="Z3" s="7">
        <f t="shared" si="1"/>
        <v>43489</v>
      </c>
      <c r="AA3" s="7">
        <f t="shared" si="1"/>
        <v>43490</v>
      </c>
      <c r="AB3" s="7">
        <f t="shared" si="1"/>
        <v>43491</v>
      </c>
      <c r="AC3" s="7">
        <f t="shared" si="1"/>
        <v>43492</v>
      </c>
      <c r="AD3" s="7">
        <f t="shared" si="1"/>
        <v>43493</v>
      </c>
      <c r="AE3" s="7">
        <f t="shared" si="1"/>
        <v>43494</v>
      </c>
      <c r="AF3" s="7">
        <f t="shared" si="1"/>
        <v>43495</v>
      </c>
      <c r="AG3" s="7">
        <f t="shared" si="1"/>
        <v>43496</v>
      </c>
    </row>
    <row r="4" spans="1:35" ht="21.75" customHeight="1" x14ac:dyDescent="0.25">
      <c r="A4" s="15"/>
      <c r="B4" s="12"/>
      <c r="C4" s="2" t="str">
        <f>CHOOSE(WEEKDAY(C3),"D","L","M","M","J","V","S")</f>
        <v>M</v>
      </c>
      <c r="D4" s="2" t="str">
        <f t="shared" ref="D4:AG4" si="2">CHOOSE(WEEKDAY(D3),"D","L","M","M","J","V","S")</f>
        <v>M</v>
      </c>
      <c r="E4" s="2" t="str">
        <f t="shared" si="2"/>
        <v>J</v>
      </c>
      <c r="F4" s="2" t="str">
        <f t="shared" si="2"/>
        <v>V</v>
      </c>
      <c r="G4" s="2" t="str">
        <f t="shared" si="2"/>
        <v>S</v>
      </c>
      <c r="H4" s="2" t="str">
        <f t="shared" si="2"/>
        <v>D</v>
      </c>
      <c r="I4" s="2" t="str">
        <f t="shared" si="2"/>
        <v>L</v>
      </c>
      <c r="J4" s="2" t="str">
        <f>CHOOSE(WEEKDAY(J3),"D","L","M","M","J","V","S")</f>
        <v>M</v>
      </c>
      <c r="K4" s="2" t="str">
        <f t="shared" si="2"/>
        <v>M</v>
      </c>
      <c r="L4" s="2" t="str">
        <f t="shared" si="2"/>
        <v>J</v>
      </c>
      <c r="M4" s="2" t="str">
        <f t="shared" si="2"/>
        <v>V</v>
      </c>
      <c r="N4" s="2" t="str">
        <f t="shared" si="2"/>
        <v>S</v>
      </c>
      <c r="O4" s="2" t="str">
        <f t="shared" si="2"/>
        <v>D</v>
      </c>
      <c r="P4" s="2" t="str">
        <f t="shared" si="2"/>
        <v>L</v>
      </c>
      <c r="Q4" s="2" t="str">
        <f t="shared" si="2"/>
        <v>M</v>
      </c>
      <c r="R4" s="2" t="str">
        <f t="shared" si="2"/>
        <v>M</v>
      </c>
      <c r="S4" s="2" t="str">
        <f t="shared" si="2"/>
        <v>J</v>
      </c>
      <c r="T4" s="2" t="str">
        <f t="shared" si="2"/>
        <v>V</v>
      </c>
      <c r="U4" s="2" t="str">
        <f t="shared" si="2"/>
        <v>S</v>
      </c>
      <c r="V4" s="2" t="str">
        <f t="shared" si="2"/>
        <v>D</v>
      </c>
      <c r="W4" s="2" t="str">
        <f t="shared" si="2"/>
        <v>L</v>
      </c>
      <c r="X4" s="2" t="str">
        <f t="shared" si="2"/>
        <v>M</v>
      </c>
      <c r="Y4" s="2" t="str">
        <f t="shared" si="2"/>
        <v>M</v>
      </c>
      <c r="Z4" s="2" t="str">
        <f t="shared" si="2"/>
        <v>J</v>
      </c>
      <c r="AA4" s="2" t="str">
        <f t="shared" si="2"/>
        <v>V</v>
      </c>
      <c r="AB4" s="2" t="str">
        <f t="shared" si="2"/>
        <v>S</v>
      </c>
      <c r="AC4" s="2" t="str">
        <f t="shared" si="2"/>
        <v>D</v>
      </c>
      <c r="AD4" s="2" t="str">
        <f t="shared" si="2"/>
        <v>L</v>
      </c>
      <c r="AE4" s="2" t="str">
        <f t="shared" si="2"/>
        <v>M</v>
      </c>
      <c r="AF4" s="2" t="str">
        <f t="shared" si="2"/>
        <v>M</v>
      </c>
      <c r="AG4" s="2" t="str">
        <f t="shared" si="2"/>
        <v>J</v>
      </c>
      <c r="AH4" s="9"/>
      <c r="AI4" s="11"/>
    </row>
    <row r="5" spans="1:35" ht="15.75" thickBot="1" x14ac:dyDescent="0.3">
      <c r="A5" s="13" t="s">
        <v>6</v>
      </c>
      <c r="B5" s="14"/>
      <c r="C5" s="27">
        <f>IF(OR(AND(C$2&gt;=Bdd!$I$10,C$2&lt;=Bdd!$J$10),AND(C$2&gt;=Bdd!$I$11,C$2&lt;=Bdd!$J$11),AND(C$2&gt;=Bdd!$I$12,C$2&lt;=Bdd!$J$12),AND(C$2&gt;=Bdd!$I$13,C$2&lt;=Bdd!$J$13),AND(C$2&gt;=Bdd!$I$14,C$2&lt;=Bdd!$J$14),AND(C$2&gt;=Bdd!$I$15,C$2&lt;=Bdd!$J$15),AND(C$2&gt;=Bdd!$I$16,C$2&lt;=Bdd!$J$16)),1,"")</f>
        <v>1</v>
      </c>
      <c r="D5" s="27">
        <f>IF(OR(AND(D$2&gt;=Bdd!$I$10,D$2&lt;=Bdd!$J$10),AND(D$2&gt;=Bdd!$I$11,D$2&lt;=Bdd!$J$11),AND(D$2&gt;=Bdd!$I$12,D$2&lt;=Bdd!$J$12),AND(D$2&gt;=Bdd!$I$13,D$2&lt;=Bdd!$J$13),AND(D$2&gt;=Bdd!$I$14,D$2&lt;=Bdd!$J$14),AND(D$2&gt;=Bdd!$I$15,D$2&lt;=Bdd!$J$15),AND(D$2&gt;=Bdd!$I$16,D$2&lt;=Bdd!$J$16)),1,"")</f>
        <v>1</v>
      </c>
      <c r="E5" s="27">
        <f>IF(OR(AND(E$2&gt;=Bdd!$I$10,E$2&lt;=Bdd!$J$10),AND(E$2&gt;=Bdd!$I$11,E$2&lt;=Bdd!$J$11),AND(E$2&gt;=Bdd!$I$12,E$2&lt;=Bdd!$J$12),AND(E$2&gt;=Bdd!$I$13,E$2&lt;=Bdd!$J$13),AND(E$2&gt;=Bdd!$I$14,E$2&lt;=Bdd!$J$14),AND(E$2&gt;=Bdd!$I$15,E$2&lt;=Bdd!$J$15),AND(E$2&gt;=Bdd!$I$16,E$2&lt;=Bdd!$J$16)),1,"")</f>
        <v>1</v>
      </c>
      <c r="F5" s="27">
        <f>IF(OR(AND(F$2&gt;=Bdd!$I$10,F$2&lt;=Bdd!$J$10),AND(F$2&gt;=Bdd!$I$11,F$2&lt;=Bdd!$J$11),AND(F$2&gt;=Bdd!$I$12,F$2&lt;=Bdd!$J$12),AND(F$2&gt;=Bdd!$I$13,F$2&lt;=Bdd!$J$13),AND(F$2&gt;=Bdd!$I$14,F$2&lt;=Bdd!$J$14),AND(F$2&gt;=Bdd!$I$15,F$2&lt;=Bdd!$J$15),AND(F$2&gt;=Bdd!$I$16,F$2&lt;=Bdd!$J$16)),1,"")</f>
        <v>1</v>
      </c>
      <c r="G5" s="27">
        <f>IF(OR(AND(G$2&gt;=Bdd!$I$10,G$2&lt;=Bdd!$J$10),AND(G$2&gt;=Bdd!$I$11,G$2&lt;=Bdd!$J$11),AND(G$2&gt;=Bdd!$I$12,G$2&lt;=Bdd!$J$12),AND(G$2&gt;=Bdd!$I$13,G$2&lt;=Bdd!$J$13),AND(G$2&gt;=Bdd!$I$14,G$2&lt;=Bdd!$J$14),AND(G$2&gt;=Bdd!$I$15,G$2&lt;=Bdd!$J$15),AND(G$2&gt;=Bdd!$I$16,G$2&lt;=Bdd!$J$16)),1,"")</f>
        <v>1</v>
      </c>
      <c r="H5" s="27">
        <f>IF(OR(AND(H$2&gt;=Bdd!$I$10,H$2&lt;=Bdd!$J$10),AND(H$2&gt;=Bdd!$I$11,H$2&lt;=Bdd!$J$11),AND(H$2&gt;=Bdd!$I$12,H$2&lt;=Bdd!$J$12),AND(H$2&gt;=Bdd!$I$13,H$2&lt;=Bdd!$J$13),AND(H$2&gt;=Bdd!$I$14,H$2&lt;=Bdd!$J$14),AND(H$2&gt;=Bdd!$I$15,H$2&lt;=Bdd!$J$15),AND(H$2&gt;=Bdd!$I$16,H$2&lt;=Bdd!$J$16)),1,"")</f>
        <v>1</v>
      </c>
      <c r="I5" s="27" t="str">
        <f>IF(OR(AND(I$2&gt;=Bdd!$I$10,I$2&lt;=Bdd!$J$10),AND(I$2&gt;=Bdd!$I$11,I$2&lt;=Bdd!$J$11),AND(I$2&gt;=Bdd!$I$12,I$2&lt;=Bdd!$J$12),AND(I$2&gt;=Bdd!$I$13,I$2&lt;=Bdd!$J$13),AND(I$2&gt;=Bdd!$I$14,I$2&lt;=Bdd!$J$14),AND(I$2&gt;=Bdd!$I$15,I$2&lt;=Bdd!$J$15),AND(I$2&gt;=Bdd!$I$16,I$2&lt;=Bdd!$J$16)),1,"")</f>
        <v/>
      </c>
      <c r="J5" s="27" t="str">
        <f>IF(OR(AND(J$2&gt;=Bdd!$I$10,J$2&lt;=Bdd!$J$10),AND(J$2&gt;=Bdd!$I$11,J$2&lt;=Bdd!$J$11),AND(J$2&gt;=Bdd!$I$12,J$2&lt;=Bdd!$J$12),AND(J$2&gt;=Bdd!$I$13,J$2&lt;=Bdd!$J$13),AND(J$2&gt;=Bdd!$I$14,J$2&lt;=Bdd!$J$14),AND(J$2&gt;=Bdd!$I$15,J$2&lt;=Bdd!$J$15),AND(J$2&gt;=Bdd!$I$16,J$2&lt;=Bdd!$J$16)),1,"")</f>
        <v/>
      </c>
      <c r="K5" s="27" t="str">
        <f>IF(OR(AND(K$2&gt;=Bdd!$I$10,K$2&lt;=Bdd!$J$10),AND(K$2&gt;=Bdd!$I$11,K$2&lt;=Bdd!$J$11),AND(K$2&gt;=Bdd!$I$12,K$2&lt;=Bdd!$J$12),AND(K$2&gt;=Bdd!$I$13,K$2&lt;=Bdd!$J$13),AND(K$2&gt;=Bdd!$I$14,K$2&lt;=Bdd!$J$14),AND(K$2&gt;=Bdd!$I$15,K$2&lt;=Bdd!$J$15),AND(K$2&gt;=Bdd!$I$16,K$2&lt;=Bdd!$J$16)),1,"")</f>
        <v/>
      </c>
      <c r="L5" s="27" t="str">
        <f>IF(OR(AND(L$2&gt;=Bdd!$I$10,L$2&lt;=Bdd!$J$10),AND(L$2&gt;=Bdd!$I$11,L$2&lt;=Bdd!$J$11),AND(L$2&gt;=Bdd!$I$12,L$2&lt;=Bdd!$J$12),AND(L$2&gt;=Bdd!$I$13,L$2&lt;=Bdd!$J$13),AND(L$2&gt;=Bdd!$I$14,L$2&lt;=Bdd!$J$14),AND(L$2&gt;=Bdd!$I$15,L$2&lt;=Bdd!$J$15),AND(L$2&gt;=Bdd!$I$16,L$2&lt;=Bdd!$J$16)),1,"")</f>
        <v/>
      </c>
      <c r="M5" s="27" t="str">
        <f>IF(OR(AND(M$2&gt;=Bdd!$I$10,M$2&lt;=Bdd!$J$10),AND(M$2&gt;=Bdd!$I$11,M$2&lt;=Bdd!$J$11),AND(M$2&gt;=Bdd!$I$12,M$2&lt;=Bdd!$J$12),AND(M$2&gt;=Bdd!$I$13,M$2&lt;=Bdd!$J$13),AND(M$2&gt;=Bdd!$I$14,M$2&lt;=Bdd!$J$14),AND(M$2&gt;=Bdd!$I$15,M$2&lt;=Bdd!$J$15),AND(M$2&gt;=Bdd!$I$16,M$2&lt;=Bdd!$J$16)),1,"")</f>
        <v/>
      </c>
      <c r="N5" s="27" t="str">
        <f>IF(OR(AND(N$2&gt;=Bdd!$I$10,N$2&lt;=Bdd!$J$10),AND(N$2&gt;=Bdd!$I$11,N$2&lt;=Bdd!$J$11),AND(N$2&gt;=Bdd!$I$12,N$2&lt;=Bdd!$J$12),AND(N$2&gt;=Bdd!$I$13,N$2&lt;=Bdd!$J$13),AND(N$2&gt;=Bdd!$I$14,N$2&lt;=Bdd!$J$14),AND(N$2&gt;=Bdd!$I$15,N$2&lt;=Bdd!$J$15),AND(N$2&gt;=Bdd!$I$16,N$2&lt;=Bdd!$J$16)),1,"")</f>
        <v/>
      </c>
      <c r="O5" s="27" t="str">
        <f>IF(OR(AND(O$2&gt;=Bdd!$I$10,O$2&lt;=Bdd!$J$10),AND(O$2&gt;=Bdd!$I$11,O$2&lt;=Bdd!$J$11),AND(O$2&gt;=Bdd!$I$12,O$2&lt;=Bdd!$J$12),AND(O$2&gt;=Bdd!$I$13,O$2&lt;=Bdd!$J$13),AND(O$2&gt;=Bdd!$I$14,O$2&lt;=Bdd!$J$14),AND(O$2&gt;=Bdd!$I$15,O$2&lt;=Bdd!$J$15),AND(O$2&gt;=Bdd!$I$16,O$2&lt;=Bdd!$J$16)),1,"")</f>
        <v/>
      </c>
      <c r="P5" s="27" t="str">
        <f>IF(OR(AND(P$2&gt;=Bdd!$I$10,P$2&lt;=Bdd!$J$10),AND(P$2&gt;=Bdd!$I$11,P$2&lt;=Bdd!$J$11),AND(P$2&gt;=Bdd!$I$12,P$2&lt;=Bdd!$J$12),AND(P$2&gt;=Bdd!$I$13,P$2&lt;=Bdd!$J$13),AND(P$2&gt;=Bdd!$I$14,P$2&lt;=Bdd!$J$14),AND(P$2&gt;=Bdd!$I$15,P$2&lt;=Bdd!$J$15),AND(P$2&gt;=Bdd!$I$16,P$2&lt;=Bdd!$J$16)),1,"")</f>
        <v/>
      </c>
      <c r="Q5" s="27" t="str">
        <f>IF(OR(AND(Q$2&gt;=Bdd!$I$10,Q$2&lt;=Bdd!$J$10),AND(Q$2&gt;=Bdd!$I$11,Q$2&lt;=Bdd!$J$11),AND(Q$2&gt;=Bdd!$I$12,Q$2&lt;=Bdd!$J$12),AND(Q$2&gt;=Bdd!$I$13,Q$2&lt;=Bdd!$J$13),AND(Q$2&gt;=Bdd!$I$14,Q$2&lt;=Bdd!$J$14),AND(Q$2&gt;=Bdd!$I$15,Q$2&lt;=Bdd!$J$15),AND(Q$2&gt;=Bdd!$I$16,Q$2&lt;=Bdd!$J$16)),1,"")</f>
        <v/>
      </c>
      <c r="R5" s="27" t="str">
        <f>IF(OR(AND(R$2&gt;=Bdd!$I$10,R$2&lt;=Bdd!$J$10),AND(R$2&gt;=Bdd!$I$11,R$2&lt;=Bdd!$J$11),AND(R$2&gt;=Bdd!$I$12,R$2&lt;=Bdd!$J$12),AND(R$2&gt;=Bdd!$I$13,R$2&lt;=Bdd!$J$13),AND(R$2&gt;=Bdd!$I$14,R$2&lt;=Bdd!$J$14),AND(R$2&gt;=Bdd!$I$15,R$2&lt;=Bdd!$J$15),AND(R$2&gt;=Bdd!$I$16,R$2&lt;=Bdd!$J$16)),1,"")</f>
        <v/>
      </c>
      <c r="S5" s="27" t="str">
        <f>IF(OR(AND(S$2&gt;=Bdd!$I$10,S$2&lt;=Bdd!$J$10),AND(S$2&gt;=Bdd!$I$11,S$2&lt;=Bdd!$J$11),AND(S$2&gt;=Bdd!$I$12,S$2&lt;=Bdd!$J$12),AND(S$2&gt;=Bdd!$I$13,S$2&lt;=Bdd!$J$13),AND(S$2&gt;=Bdd!$I$14,S$2&lt;=Bdd!$J$14),AND(S$2&gt;=Bdd!$I$15,S$2&lt;=Bdd!$J$15),AND(S$2&gt;=Bdd!$I$16,S$2&lt;=Bdd!$J$16)),1,"")</f>
        <v/>
      </c>
      <c r="T5" s="27" t="str">
        <f>IF(OR(AND(T$2&gt;=Bdd!$I$10,T$2&lt;=Bdd!$J$10),AND(T$2&gt;=Bdd!$I$11,T$2&lt;=Bdd!$J$11),AND(T$2&gt;=Bdd!$I$12,T$2&lt;=Bdd!$J$12),AND(T$2&gt;=Bdd!$I$13,T$2&lt;=Bdd!$J$13),AND(T$2&gt;=Bdd!$I$14,T$2&lt;=Bdd!$J$14),AND(T$2&gt;=Bdd!$I$15,T$2&lt;=Bdd!$J$15),AND(T$2&gt;=Bdd!$I$16,T$2&lt;=Bdd!$J$16)),1,"")</f>
        <v/>
      </c>
      <c r="U5" s="27" t="str">
        <f>IF(OR(AND(U$2&gt;=Bdd!$I$10,U$2&lt;=Bdd!$J$10),AND(U$2&gt;=Bdd!$I$11,U$2&lt;=Bdd!$J$11),AND(U$2&gt;=Bdd!$I$12,U$2&lt;=Bdd!$J$12),AND(U$2&gt;=Bdd!$I$13,U$2&lt;=Bdd!$J$13),AND(U$2&gt;=Bdd!$I$14,U$2&lt;=Bdd!$J$14),AND(U$2&gt;=Bdd!$I$15,U$2&lt;=Bdd!$J$15),AND(U$2&gt;=Bdd!$I$16,U$2&lt;=Bdd!$J$16)),1,"")</f>
        <v/>
      </c>
      <c r="V5" s="27" t="str">
        <f>IF(OR(AND(V$2&gt;=Bdd!$I$10,V$2&lt;=Bdd!$J$10),AND(V$2&gt;=Bdd!$I$11,V$2&lt;=Bdd!$J$11),AND(V$2&gt;=Bdd!$I$12,V$2&lt;=Bdd!$J$12),AND(V$2&gt;=Bdd!$I$13,V$2&lt;=Bdd!$J$13),AND(V$2&gt;=Bdd!$I$14,V$2&lt;=Bdd!$J$14),AND(V$2&gt;=Bdd!$I$15,V$2&lt;=Bdd!$J$15),AND(V$2&gt;=Bdd!$I$16,V$2&lt;=Bdd!$J$16)),1,"")</f>
        <v/>
      </c>
      <c r="W5" s="27" t="str">
        <f>IF(OR(AND(W$2&gt;=Bdd!$I$10,W$2&lt;=Bdd!$J$10),AND(W$2&gt;=Bdd!$I$11,W$2&lt;=Bdd!$J$11),AND(W$2&gt;=Bdd!$I$12,W$2&lt;=Bdd!$J$12),AND(W$2&gt;=Bdd!$I$13,W$2&lt;=Bdd!$J$13),AND(W$2&gt;=Bdd!$I$14,W$2&lt;=Bdd!$J$14),AND(W$2&gt;=Bdd!$I$15,W$2&lt;=Bdd!$J$15),AND(W$2&gt;=Bdd!$I$16,W$2&lt;=Bdd!$J$16)),1,"")</f>
        <v/>
      </c>
      <c r="X5" s="27" t="str">
        <f>IF(OR(AND(X$2&gt;=Bdd!$I$10,X$2&lt;=Bdd!$J$10),AND(X$2&gt;=Bdd!$I$11,X$2&lt;=Bdd!$J$11),AND(X$2&gt;=Bdd!$I$12,X$2&lt;=Bdd!$J$12),AND(X$2&gt;=Bdd!$I$13,X$2&lt;=Bdd!$J$13),AND(X$2&gt;=Bdd!$I$14,X$2&lt;=Bdd!$J$14),AND(X$2&gt;=Bdd!$I$15,X$2&lt;=Bdd!$J$15),AND(X$2&gt;=Bdd!$I$16,X$2&lt;=Bdd!$J$16)),1,"")</f>
        <v/>
      </c>
      <c r="Y5" s="27" t="str">
        <f>IF(OR(AND(Y$2&gt;=Bdd!$I$10,Y$2&lt;=Bdd!$J$10),AND(Y$2&gt;=Bdd!$I$11,Y$2&lt;=Bdd!$J$11),AND(Y$2&gt;=Bdd!$I$12,Y$2&lt;=Bdd!$J$12),AND(Y$2&gt;=Bdd!$I$13,Y$2&lt;=Bdd!$J$13),AND(Y$2&gt;=Bdd!$I$14,Y$2&lt;=Bdd!$J$14),AND(Y$2&gt;=Bdd!$I$15,Y$2&lt;=Bdd!$J$15),AND(Y$2&gt;=Bdd!$I$16,Y$2&lt;=Bdd!$J$16)),1,"")</f>
        <v/>
      </c>
      <c r="Z5" s="27" t="str">
        <f>IF(OR(AND(Z$2&gt;=Bdd!$I$10,Z$2&lt;=Bdd!$J$10),AND(Z$2&gt;=Bdd!$I$11,Z$2&lt;=Bdd!$J$11),AND(Z$2&gt;=Bdd!$I$12,Z$2&lt;=Bdd!$J$12),AND(Z$2&gt;=Bdd!$I$13,Z$2&lt;=Bdd!$J$13),AND(Z$2&gt;=Bdd!$I$14,Z$2&lt;=Bdd!$J$14),AND(Z$2&gt;=Bdd!$I$15,Z$2&lt;=Bdd!$J$15),AND(Z$2&gt;=Bdd!$I$16,Z$2&lt;=Bdd!$J$16)),1,"")</f>
        <v/>
      </c>
      <c r="AA5" s="27" t="str">
        <f>IF(OR(AND(AA$2&gt;=Bdd!$I$10,AA$2&lt;=Bdd!$J$10),AND(AA$2&gt;=Bdd!$I$11,AA$2&lt;=Bdd!$J$11),AND(AA$2&gt;=Bdd!$I$12,AA$2&lt;=Bdd!$J$12),AND(AA$2&gt;=Bdd!$I$13,AA$2&lt;=Bdd!$J$13),AND(AA$2&gt;=Bdd!$I$14,AA$2&lt;=Bdd!$J$14),AND(AA$2&gt;=Bdd!$I$15,AA$2&lt;=Bdd!$J$15),AND(AA$2&gt;=Bdd!$I$16,AA$2&lt;=Bdd!$J$16)),1,"")</f>
        <v/>
      </c>
      <c r="AB5" s="27" t="str">
        <f>IF(OR(AND(AB$2&gt;=Bdd!$I$10,AB$2&lt;=Bdd!$J$10),AND(AB$2&gt;=Bdd!$I$11,AB$2&lt;=Bdd!$J$11),AND(AB$2&gt;=Bdd!$I$12,AB$2&lt;=Bdd!$J$12),AND(AB$2&gt;=Bdd!$I$13,AB$2&lt;=Bdd!$J$13),AND(AB$2&gt;=Bdd!$I$14,AB$2&lt;=Bdd!$J$14),AND(AB$2&gt;=Bdd!$I$15,AB$2&lt;=Bdd!$J$15),AND(AB$2&gt;=Bdd!$I$16,AB$2&lt;=Bdd!$J$16)),1,"")</f>
        <v/>
      </c>
      <c r="AC5" s="27" t="str">
        <f>IF(OR(AND(AC$2&gt;=Bdd!$I$10,AC$2&lt;=Bdd!$J$10),AND(AC$2&gt;=Bdd!$I$11,AC$2&lt;=Bdd!$J$11),AND(AC$2&gt;=Bdd!$I$12,AC$2&lt;=Bdd!$J$12),AND(AC$2&gt;=Bdd!$I$13,AC$2&lt;=Bdd!$J$13),AND(AC$2&gt;=Bdd!$I$14,AC$2&lt;=Bdd!$J$14),AND(AC$2&gt;=Bdd!$I$15,AC$2&lt;=Bdd!$J$15),AND(AC$2&gt;=Bdd!$I$16,AC$2&lt;=Bdd!$J$16)),1,"")</f>
        <v/>
      </c>
      <c r="AD5" s="27" t="str">
        <f>IF(OR(AND(AD$2&gt;=Bdd!$I$10,AD$2&lt;=Bdd!$J$10),AND(AD$2&gt;=Bdd!$I$11,AD$2&lt;=Bdd!$J$11),AND(AD$2&gt;=Bdd!$I$12,AD$2&lt;=Bdd!$J$12),AND(AD$2&gt;=Bdd!$I$13,AD$2&lt;=Bdd!$J$13),AND(AD$2&gt;=Bdd!$I$14,AD$2&lt;=Bdd!$J$14),AND(AD$2&gt;=Bdd!$I$15,AD$2&lt;=Bdd!$J$15),AND(AD$2&gt;=Bdd!$I$16,AD$2&lt;=Bdd!$J$16)),1,"")</f>
        <v/>
      </c>
      <c r="AE5" s="27" t="str">
        <f>IF(OR(AND(AE$2&gt;=Bdd!$I$10,AE$2&lt;=Bdd!$J$10),AND(AE$2&gt;=Bdd!$I$11,AE$2&lt;=Bdd!$J$11),AND(AE$2&gt;=Bdd!$I$12,AE$2&lt;=Bdd!$J$12),AND(AE$2&gt;=Bdd!$I$13,AE$2&lt;=Bdd!$J$13),AND(AE$2&gt;=Bdd!$I$14,AE$2&lt;=Bdd!$J$14),AND(AE$2&gt;=Bdd!$I$15,AE$2&lt;=Bdd!$J$15),AND(AE$2&gt;=Bdd!$I$16,AE$2&lt;=Bdd!$J$16)),1,"")</f>
        <v/>
      </c>
      <c r="AF5" s="27" t="str">
        <f>IF(OR(AND(AF$2&gt;=Bdd!$I$10,AF$2&lt;=Bdd!$J$10),AND(AF$2&gt;=Bdd!$I$11,AF$2&lt;=Bdd!$J$11),AND(AF$2&gt;=Bdd!$I$12,AF$2&lt;=Bdd!$J$12),AND(AF$2&gt;=Bdd!$I$13,AF$2&lt;=Bdd!$J$13),AND(AF$2&gt;=Bdd!$I$14,AF$2&lt;=Bdd!$J$14),AND(AF$2&gt;=Bdd!$I$15,AF$2&lt;=Bdd!$J$15),AND(AF$2&gt;=Bdd!$I$16,AF$2&lt;=Bdd!$J$16)),1,"")</f>
        <v/>
      </c>
      <c r="AG5" s="28" t="str">
        <f>IF(OR(AND(AG$2&gt;=Bdd!$I$10,AG$2&lt;=Bdd!$J$10),AND(AG$2&gt;=Bdd!$I$11,AG$2&lt;=Bdd!$J$11),AND(AG$2&gt;=Bdd!$I$12,AG$2&lt;=Bdd!$J$12),AND(AG$2&gt;=Bdd!$I$13,AG$2&lt;=Bdd!$J$13),AND(AG$2&gt;=Bdd!$I$14,AG$2&lt;=Bdd!$J$14),AND(AG$2&gt;=Bdd!$I$15,AG$2&lt;=Bdd!$J$15),AND(AG$2&gt;=Bdd!$I$16,AG$2&lt;=Bdd!$J$16)),1,"")</f>
        <v/>
      </c>
    </row>
    <row r="6" spans="1:35" ht="23.1" customHeight="1" thickBot="1" x14ac:dyDescent="0.3">
      <c r="A6" s="16"/>
      <c r="B6" s="18" t="s">
        <v>18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</row>
    <row r="7" spans="1:35" ht="23.1" customHeight="1" thickBot="1" x14ac:dyDescent="0.3">
      <c r="A7" s="17"/>
      <c r="B7" s="18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</row>
    <row r="8" spans="1:35" ht="23.1" customHeight="1" thickBot="1" x14ac:dyDescent="0.3">
      <c r="A8" s="16"/>
      <c r="B8" s="18" t="s">
        <v>19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5" ht="23.1" customHeight="1" thickBot="1" x14ac:dyDescent="0.3">
      <c r="A9" s="17"/>
      <c r="B9" s="18"/>
      <c r="C9" s="5" t="str">
        <f t="shared" ref="C7:C9" si="3">IF(B9="Sylvie",1,"")</f>
        <v/>
      </c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</row>
    <row r="10" spans="1:35" ht="23.1" customHeight="1" thickBot="1" x14ac:dyDescent="0.3">
      <c r="A10" s="16"/>
      <c r="B10" s="18" t="s">
        <v>20</v>
      </c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5" ht="23.1" customHeight="1" thickBot="1" x14ac:dyDescent="0.3">
      <c r="A11" s="17"/>
      <c r="B11" s="18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5" ht="23.1" customHeight="1" thickBot="1" x14ac:dyDescent="0.3">
      <c r="A12" s="16"/>
      <c r="B12" s="18" t="s">
        <v>21</v>
      </c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5" ht="23.1" customHeight="1" thickBot="1" x14ac:dyDescent="0.3">
      <c r="A13" s="17"/>
      <c r="B13" s="18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5" ht="23.1" customHeight="1" thickBot="1" x14ac:dyDescent="0.3">
      <c r="A14" s="16"/>
      <c r="B14" s="18" t="s">
        <v>22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</row>
    <row r="15" spans="1:35" ht="23.1" customHeight="1" thickBot="1" x14ac:dyDescent="0.3">
      <c r="A15" s="17"/>
      <c r="B15" s="18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</row>
    <row r="16" spans="1:35" ht="23.1" customHeight="1" thickBot="1" x14ac:dyDescent="0.3">
      <c r="A16" s="16"/>
      <c r="B16" s="18" t="s">
        <v>23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</row>
    <row r="17" spans="1:33" ht="23.1" customHeight="1" thickBot="1" x14ac:dyDescent="0.3">
      <c r="A17" s="17"/>
      <c r="B17" s="18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</row>
    <row r="18" spans="1:33" ht="23.1" customHeight="1" thickBot="1" x14ac:dyDescent="0.3">
      <c r="A18" s="16"/>
      <c r="B18" s="18" t="s">
        <v>24</v>
      </c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</row>
    <row r="19" spans="1:33" ht="23.1" customHeight="1" thickBot="1" x14ac:dyDescent="0.3">
      <c r="A19" s="17"/>
      <c r="B19" s="18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</row>
    <row r="20" spans="1:33" ht="23.1" customHeight="1" thickBot="1" x14ac:dyDescent="0.3">
      <c r="A20" s="21"/>
      <c r="B20" s="19" t="s">
        <v>25</v>
      </c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</row>
    <row r="21" spans="1:33" ht="23.1" customHeight="1" thickBot="1" x14ac:dyDescent="0.3">
      <c r="A21" s="22"/>
      <c r="B21" s="19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</row>
    <row r="22" spans="1:33" ht="23.1" customHeight="1" thickBot="1" x14ac:dyDescent="0.3">
      <c r="A22" s="16"/>
      <c r="B22" s="18" t="s">
        <v>26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</row>
    <row r="23" spans="1:33" ht="23.1" customHeight="1" thickBot="1" x14ac:dyDescent="0.3">
      <c r="A23" s="17"/>
      <c r="B23" s="18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</row>
    <row r="24" spans="1:33" ht="23.1" customHeight="1" thickBot="1" x14ac:dyDescent="0.3">
      <c r="A24" s="16"/>
      <c r="B24" s="18" t="s">
        <v>27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</row>
    <row r="25" spans="1:33" ht="23.1" customHeight="1" thickBot="1" x14ac:dyDescent="0.3">
      <c r="A25" s="17"/>
      <c r="B25" s="18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</row>
    <row r="26" spans="1:33" ht="23.1" customHeight="1" thickBot="1" x14ac:dyDescent="0.3">
      <c r="A26" s="16"/>
      <c r="B26" s="18" t="s">
        <v>28</v>
      </c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</row>
    <row r="27" spans="1:33" ht="23.1" customHeight="1" thickBot="1" x14ac:dyDescent="0.3">
      <c r="A27" s="17"/>
      <c r="B27" s="18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</row>
    <row r="28" spans="1:33" ht="23.1" customHeight="1" thickBot="1" x14ac:dyDescent="0.3">
      <c r="A28" s="16"/>
      <c r="B28" s="18" t="s">
        <v>29</v>
      </c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</row>
    <row r="29" spans="1:33" ht="23.1" customHeight="1" thickBot="1" x14ac:dyDescent="0.3">
      <c r="A29" s="17"/>
      <c r="B29" s="18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</row>
    <row r="30" spans="1:33" ht="23.1" customHeight="1" thickBot="1" x14ac:dyDescent="0.3">
      <c r="A30" s="16"/>
      <c r="B30" s="18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</row>
    <row r="31" spans="1:33" ht="23.1" customHeight="1" thickBot="1" x14ac:dyDescent="0.3">
      <c r="A31" s="17"/>
      <c r="B31" s="18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ht="23.1" customHeight="1" thickBot="1" x14ac:dyDescent="0.3">
      <c r="A32" s="16"/>
      <c r="B32" s="18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</row>
    <row r="33" spans="1:33" ht="23.1" customHeight="1" thickBot="1" x14ac:dyDescent="0.3">
      <c r="A33" s="17"/>
      <c r="B33" s="18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</row>
  </sheetData>
  <mergeCells count="31">
    <mergeCell ref="C1:AG1"/>
    <mergeCell ref="A6:A7"/>
    <mergeCell ref="A8:A9"/>
    <mergeCell ref="A10:A11"/>
    <mergeCell ref="A12:A13"/>
    <mergeCell ref="A32:A33"/>
    <mergeCell ref="B6:B7"/>
    <mergeCell ref="B8:B9"/>
    <mergeCell ref="B10:B11"/>
    <mergeCell ref="B12:B13"/>
    <mergeCell ref="B14:B15"/>
    <mergeCell ref="B16:B17"/>
    <mergeCell ref="B18:B19"/>
    <mergeCell ref="B20:B21"/>
    <mergeCell ref="B22:B23"/>
    <mergeCell ref="B24:B25"/>
    <mergeCell ref="B26:B27"/>
    <mergeCell ref="B28:B29"/>
    <mergeCell ref="A14:A15"/>
    <mergeCell ref="A16:A17"/>
    <mergeCell ref="B32:B33"/>
    <mergeCell ref="A5:B5"/>
    <mergeCell ref="A1:A4"/>
    <mergeCell ref="A26:A27"/>
    <mergeCell ref="A28:A29"/>
    <mergeCell ref="A30:A31"/>
    <mergeCell ref="B30:B31"/>
    <mergeCell ref="A18:A19"/>
    <mergeCell ref="A20:A21"/>
    <mergeCell ref="A22:A23"/>
    <mergeCell ref="A24:A25"/>
  </mergeCells>
  <conditionalFormatting sqref="C6:AG33">
    <cfRule type="expression" dxfId="2" priority="2">
      <formula>COUNTIF(Ferie,C$3)</formula>
    </cfRule>
    <cfRule type="expression" dxfId="1" priority="3">
      <formula>C$4="D"</formula>
    </cfRule>
    <cfRule type="expression" dxfId="0" priority="4">
      <formula>C$4="S"</formula>
    </cfRule>
  </conditionalFormatting>
  <conditionalFormatting sqref="C5:AG5">
    <cfRule type="cellIs" dxfId="5" priority="1" operator="equal">
      <formula>1</formula>
    </cfRule>
  </conditionalFormatting>
  <pageMargins left="0.23622047244094491" right="0.23622047244094491" top="0.46" bottom="0.19685039370078741" header="0.47" footer="0"/>
  <pageSetup paperSize="8" scale="90" fitToHeight="0" orientation="landscape" r:id="rId1"/>
  <rowBreaks count="1" manualBreakCount="1">
    <brk id="33" min="1" max="3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9"/>
  <sheetViews>
    <sheetView workbookViewId="0">
      <selection activeCell="D17" sqref="D17"/>
    </sheetView>
  </sheetViews>
  <sheetFormatPr baseColWidth="10" defaultRowHeight="15" x14ac:dyDescent="0.25"/>
  <cols>
    <col min="1" max="1" width="22.85546875" customWidth="1"/>
    <col min="2" max="2" width="21.5703125" customWidth="1"/>
    <col min="8" max="8" width="17.7109375" customWidth="1"/>
    <col min="9" max="12" width="14.7109375" customWidth="1"/>
  </cols>
  <sheetData>
    <row r="1" spans="1:10" x14ac:dyDescent="0.25">
      <c r="A1" s="8"/>
    </row>
    <row r="2" spans="1:10" ht="21" customHeight="1" x14ac:dyDescent="0.25">
      <c r="A2" s="37" t="s">
        <v>16</v>
      </c>
      <c r="B2" s="37" t="s">
        <v>42</v>
      </c>
      <c r="C2" s="45"/>
      <c r="D2" s="45"/>
      <c r="E2" s="45"/>
      <c r="F2" s="45"/>
      <c r="G2" s="45"/>
      <c r="H2" s="46" t="s">
        <v>34</v>
      </c>
      <c r="I2" s="47" t="s">
        <v>32</v>
      </c>
      <c r="J2" s="48" t="s">
        <v>33</v>
      </c>
    </row>
    <row r="3" spans="1:10" x14ac:dyDescent="0.25">
      <c r="A3" s="35" t="s">
        <v>8</v>
      </c>
      <c r="B3" s="38">
        <f>DATE($B$2,1,1)</f>
        <v>43466</v>
      </c>
      <c r="H3" s="40" t="s">
        <v>19</v>
      </c>
      <c r="I3" s="23" t="s">
        <v>1</v>
      </c>
      <c r="J3" s="41" t="s">
        <v>30</v>
      </c>
    </row>
    <row r="4" spans="1:10" x14ac:dyDescent="0.25">
      <c r="A4" s="35" t="s">
        <v>17</v>
      </c>
      <c r="B4" s="38">
        <f>FLOOR(DAY(MINUTE($B$2/38)/2+56)&amp;"/5/"&amp;$B$2,7)-34</f>
        <v>43576</v>
      </c>
      <c r="H4" s="40" t="s">
        <v>23</v>
      </c>
      <c r="I4" s="23" t="s">
        <v>1</v>
      </c>
      <c r="J4" s="41" t="s">
        <v>31</v>
      </c>
    </row>
    <row r="5" spans="1:10" x14ac:dyDescent="0.25">
      <c r="A5" s="35" t="s">
        <v>4</v>
      </c>
      <c r="B5" s="38">
        <f>B4 + 1</f>
        <v>43577</v>
      </c>
      <c r="H5" s="42" t="s">
        <v>21</v>
      </c>
      <c r="I5" s="43" t="s">
        <v>2</v>
      </c>
      <c r="J5" s="44" t="s">
        <v>30</v>
      </c>
    </row>
    <row r="6" spans="1:10" ht="27" customHeight="1" x14ac:dyDescent="0.25">
      <c r="A6" s="35" t="s">
        <v>9</v>
      </c>
      <c r="B6" s="38">
        <f>DATE($B$2,5,1)</f>
        <v>43586</v>
      </c>
    </row>
    <row r="7" spans="1:10" ht="27" customHeight="1" x14ac:dyDescent="0.25">
      <c r="A7" s="35" t="s">
        <v>10</v>
      </c>
      <c r="B7" s="38">
        <f>DATE($B$2,5,8)</f>
        <v>43593</v>
      </c>
    </row>
    <row r="8" spans="1:10" ht="27" customHeight="1" x14ac:dyDescent="0.25">
      <c r="A8" s="35" t="s">
        <v>11</v>
      </c>
      <c r="B8" s="38">
        <f>B4+39</f>
        <v>43615</v>
      </c>
      <c r="H8" s="34"/>
    </row>
    <row r="9" spans="1:10" ht="27" customHeight="1" x14ac:dyDescent="0.25">
      <c r="A9" s="35" t="s">
        <v>12</v>
      </c>
      <c r="B9" s="38">
        <f>B4 + 49</f>
        <v>43625</v>
      </c>
      <c r="H9" s="30" t="s">
        <v>35</v>
      </c>
      <c r="I9" s="24" t="s">
        <v>40</v>
      </c>
      <c r="J9" s="24" t="s">
        <v>41</v>
      </c>
    </row>
    <row r="10" spans="1:10" ht="27" customHeight="1" x14ac:dyDescent="0.25">
      <c r="A10" s="35" t="s">
        <v>5</v>
      </c>
      <c r="B10" s="38">
        <f>B4 + 50</f>
        <v>43626</v>
      </c>
      <c r="H10" s="30" t="s">
        <v>43</v>
      </c>
      <c r="I10" s="33">
        <v>43456</v>
      </c>
      <c r="J10" s="33">
        <v>43471</v>
      </c>
    </row>
    <row r="11" spans="1:10" ht="27" customHeight="1" x14ac:dyDescent="0.25">
      <c r="A11" s="35" t="s">
        <v>13</v>
      </c>
      <c r="B11" s="38">
        <f>DATE($B$2,7,14)</f>
        <v>43660</v>
      </c>
      <c r="H11" s="29" t="s">
        <v>37</v>
      </c>
      <c r="I11" s="25">
        <v>43505</v>
      </c>
      <c r="J11" s="25">
        <v>43520</v>
      </c>
    </row>
    <row r="12" spans="1:10" ht="27" customHeight="1" x14ac:dyDescent="0.25">
      <c r="A12" s="35" t="s">
        <v>14</v>
      </c>
      <c r="B12" s="38">
        <f>DATE($B$2,8,15)</f>
        <v>43692</v>
      </c>
      <c r="H12" s="29" t="s">
        <v>38</v>
      </c>
      <c r="I12" s="25">
        <v>43561</v>
      </c>
      <c r="J12" s="25">
        <v>43577</v>
      </c>
    </row>
    <row r="13" spans="1:10" ht="27" customHeight="1" x14ac:dyDescent="0.25">
      <c r="A13" s="35" t="s">
        <v>7</v>
      </c>
      <c r="B13" s="38">
        <f>DATE($B$2,11,1)</f>
        <v>43770</v>
      </c>
      <c r="H13" s="29" t="s">
        <v>11</v>
      </c>
      <c r="I13" s="25">
        <v>43614</v>
      </c>
      <c r="J13" s="25">
        <v>43618</v>
      </c>
    </row>
    <row r="14" spans="1:10" ht="27" customHeight="1" x14ac:dyDescent="0.25">
      <c r="A14" s="35" t="s">
        <v>15</v>
      </c>
      <c r="B14" s="38">
        <f>DATE($B$2,11,11)</f>
        <v>43780</v>
      </c>
      <c r="H14" s="29" t="s">
        <v>39</v>
      </c>
      <c r="I14" s="25">
        <v>43652</v>
      </c>
      <c r="J14" s="25">
        <v>43466</v>
      </c>
    </row>
    <row r="15" spans="1:10" ht="27" customHeight="1" x14ac:dyDescent="0.25">
      <c r="A15" s="36" t="s">
        <v>3</v>
      </c>
      <c r="B15" s="39">
        <f>DATE($B$2,12,25)</f>
        <v>43824</v>
      </c>
      <c r="H15" s="31" t="s">
        <v>7</v>
      </c>
      <c r="I15" s="32">
        <v>43757</v>
      </c>
      <c r="J15" s="32">
        <v>43772</v>
      </c>
    </row>
    <row r="16" spans="1:10" ht="27" customHeight="1" x14ac:dyDescent="0.25">
      <c r="H16" s="31" t="s">
        <v>36</v>
      </c>
      <c r="I16" s="32">
        <v>43820</v>
      </c>
      <c r="J16" s="32">
        <v>43835</v>
      </c>
    </row>
    <row r="17" ht="27" customHeight="1" x14ac:dyDescent="0.25"/>
    <row r="18" ht="27" customHeight="1" x14ac:dyDescent="0.25"/>
    <row r="19" ht="25.5" customHeight="1" x14ac:dyDescent="0.25"/>
  </sheetData>
  <pageMargins left="0.7" right="0.7" top="0.75" bottom="0.75" header="0.3" footer="0.3"/>
  <pageSetup paperSize="9" orientation="portrait" r:id="rId1"/>
  <drawing r:id="rId2"/>
  <tableParts count="3"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Janv</vt:lpstr>
      <vt:lpstr>Bdd</vt:lpstr>
      <vt:lpstr>Ferie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Juliette Bordot</dc:creator>
  <cp:lastModifiedBy>Fleur Bretonniere</cp:lastModifiedBy>
  <cp:lastPrinted>2018-12-04T09:13:33Z</cp:lastPrinted>
  <dcterms:created xsi:type="dcterms:W3CDTF">2014-08-06T08:01:43Z</dcterms:created>
  <dcterms:modified xsi:type="dcterms:W3CDTF">2018-12-04T10:41:32Z</dcterms:modified>
</cp:coreProperties>
</file>