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Algalaran\Desktop\"/>
    </mc:Choice>
  </mc:AlternateContent>
  <xr:revisionPtr revIDLastSave="0" documentId="13_ncr:1_{FE178DF0-872E-4601-89E0-FD78CB7559DA}" xr6:coauthVersionLast="36" xr6:coauthVersionMax="36" xr10:uidLastSave="{00000000-0000-0000-0000-000000000000}"/>
  <bookViews>
    <workbookView xWindow="-25305" yWindow="15" windowWidth="25410" windowHeight="15375" tabRatio="813" xr2:uid="{1B63684F-2B57-47CF-B523-4A27BA106E7B}"/>
  </bookViews>
  <sheets>
    <sheet name="Feuille Personnage" sheetId="11" r:id="rId1"/>
    <sheet name="Complément feuille personnage" sheetId="12" r:id="rId2"/>
    <sheet name="Magie - Aspects élémentaires" sheetId="7" state="hidden" r:id="rId3"/>
    <sheet name="Magie - Aspects Complémentaires" sheetId="9" state="hidden" r:id="rId4"/>
    <sheet name="Listes" sheetId="2" r:id="rId5"/>
    <sheet name="Liste_Armement" sheetId="3" r:id="rId6"/>
    <sheet name="médicaments et potions" sheetId="6" state="hidden" r:id="rId7"/>
  </sheets>
  <definedNames>
    <definedName name="Armes">Liste_Armement!$B$1:$B$24</definedName>
    <definedName name="armure_de_cuir">Listes!$B$76:$B$79</definedName>
    <definedName name="Armure_légère">Listes!$C$76:$C$79</definedName>
    <definedName name="Armure_Lourde">Listes!$D$76:$D$79</definedName>
    <definedName name="Armures">Liste_Armement!$B$27:$B$31</definedName>
    <definedName name="Aspects_complémentaires">Listes!$E$63:$E$67</definedName>
    <definedName name="aspects_dons_talents">Listes!$A$28:$E$28</definedName>
    <definedName name="aspects_élémentaires">'Magie - Aspects élémentaires'!$B$3:$B$13</definedName>
    <definedName name="Aspects_magique_directeur">Listes!$B$63:$B$73</definedName>
    <definedName name="Blessures">Listes!$C$135:$C$175</definedName>
    <definedName name="Bouclier">Listes!$E$76</definedName>
    <definedName name="compétences_armes">Listes!$B$7:$B$22</definedName>
    <definedName name="compétences_artistiques">Listes!$C$7:$C$12</definedName>
    <definedName name="Compétences_Physique">Listes!$D$7:$D$13</definedName>
    <definedName name="compétences_pratiques">Listes!$E$7:$E$18</definedName>
    <definedName name="compétences_professionnelles">Listes!$F$7:$F$22</definedName>
    <definedName name="compétences_savoir">Listes!$G$7:$G$19</definedName>
    <definedName name="compétences_sociales">Listes!$H$7:$H$15</definedName>
    <definedName name="Cultes">Listes!$B$41:$B$48</definedName>
    <definedName name="Divers">Listes!$C$82:$C$119</definedName>
    <definedName name="Domaine_de_competence">Listes!$C$6:$H$6</definedName>
    <definedName name="Don_de_magie">Listes!$B$29:$B$30</definedName>
    <definedName name="Dons_planétaires">Listes!$C$29:$C$38</definedName>
    <definedName name="Dotations_Uniques">Listes!$D$29:$D$37</definedName>
    <definedName name="éléments">Listes!$D$63:$D$70</definedName>
    <definedName name="flèches_carreaux">Liste_Armement!$B$34:$B$39</definedName>
    <definedName name="Malus_sorts">Listes!$B$51:$B$54</definedName>
    <definedName name="Monture">Listes!$D$82:$D$90</definedName>
    <definedName name="N_A">Listes!$A$29</definedName>
    <definedName name="Nourriture">Listes!$E$82:$E$90</definedName>
    <definedName name="PA_général">Listes!$B$135:$B$235</definedName>
    <definedName name="potion">'médicaments et potions'!$B$3:$B$10</definedName>
    <definedName name="Talents">Listes!$E$29:$E$37</definedName>
    <definedName name="Temp_incantatoire">Listes!$E$51:$E$56</definedName>
    <definedName name="Vêtement">Listes!$B$82:$B$107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8" i="11" l="1"/>
  <c r="G27" i="11"/>
  <c r="G26" i="11"/>
  <c r="F26" i="11"/>
  <c r="G31" i="11"/>
  <c r="G30" i="11"/>
  <c r="G29" i="11"/>
  <c r="F29" i="11"/>
  <c r="B34" i="11"/>
  <c r="F34" i="11" s="1"/>
  <c r="B35" i="11"/>
  <c r="C34" i="11" l="1"/>
  <c r="D34" i="11"/>
  <c r="E34" i="11"/>
  <c r="F35" i="11"/>
  <c r="E35" i="11"/>
  <c r="D35" i="11"/>
  <c r="C35" i="11"/>
  <c r="B23" i="11"/>
  <c r="B22" i="11"/>
  <c r="F3" i="12"/>
  <c r="G3" i="11"/>
  <c r="E40" i="11" l="1"/>
  <c r="E39" i="11"/>
  <c r="F7" i="12" l="1"/>
  <c r="F10" i="11" l="1"/>
  <c r="D26" i="11" s="1"/>
  <c r="D29" i="11" l="1"/>
  <c r="F14" i="12"/>
  <c r="F15" i="12"/>
  <c r="F15" i="11"/>
  <c r="H22" i="11" l="1"/>
  <c r="B136" i="2"/>
  <c r="B137" i="2" s="1"/>
  <c r="B138" i="2" s="1"/>
  <c r="B139" i="2" s="1"/>
  <c r="B140" i="2" s="1"/>
  <c r="B141" i="2" s="1"/>
  <c r="B142" i="2" s="1"/>
  <c r="B143" i="2" s="1"/>
  <c r="B144" i="2" s="1"/>
  <c r="B145" i="2" s="1"/>
  <c r="B146" i="2" s="1"/>
  <c r="B147" i="2" s="1"/>
  <c r="B148" i="2" s="1"/>
  <c r="B149" i="2" s="1"/>
  <c r="B150" i="2" s="1"/>
  <c r="B151" i="2" s="1"/>
  <c r="B152" i="2" s="1"/>
  <c r="B153" i="2" s="1"/>
  <c r="B154" i="2" s="1"/>
  <c r="B155" i="2" s="1"/>
  <c r="B156" i="2" s="1"/>
  <c r="B157" i="2" s="1"/>
  <c r="B158" i="2" s="1"/>
  <c r="B159" i="2" s="1"/>
  <c r="B160" i="2" s="1"/>
  <c r="B161" i="2" s="1"/>
  <c r="B162" i="2" s="1"/>
  <c r="B163" i="2" s="1"/>
  <c r="B164" i="2" s="1"/>
  <c r="B165" i="2" s="1"/>
  <c r="B166" i="2" s="1"/>
  <c r="B167" i="2" s="1"/>
  <c r="B168" i="2" s="1"/>
  <c r="B169" i="2" s="1"/>
  <c r="B170" i="2" s="1"/>
  <c r="B171" i="2" s="1"/>
  <c r="B172" i="2" s="1"/>
  <c r="B173" i="2" s="1"/>
  <c r="B174" i="2" s="1"/>
  <c r="B175" i="2" s="1"/>
  <c r="B176" i="2" s="1"/>
  <c r="B177" i="2" s="1"/>
  <c r="B178" i="2" s="1"/>
  <c r="B179" i="2" s="1"/>
  <c r="B180" i="2" s="1"/>
  <c r="B181" i="2" s="1"/>
  <c r="B182" i="2" s="1"/>
  <c r="B183" i="2" s="1"/>
  <c r="B184" i="2" s="1"/>
  <c r="B185" i="2" s="1"/>
  <c r="B186" i="2" s="1"/>
  <c r="B187" i="2" s="1"/>
  <c r="B188" i="2" s="1"/>
  <c r="B189" i="2" s="1"/>
  <c r="B190" i="2" s="1"/>
  <c r="B191" i="2" s="1"/>
  <c r="B192" i="2" s="1"/>
  <c r="B193" i="2" s="1"/>
  <c r="B194" i="2" s="1"/>
  <c r="B195" i="2" s="1"/>
  <c r="B196" i="2" s="1"/>
  <c r="B197" i="2" s="1"/>
  <c r="B198" i="2" s="1"/>
  <c r="B199" i="2" s="1"/>
  <c r="B200" i="2" s="1"/>
  <c r="B201" i="2" s="1"/>
  <c r="B202" i="2" s="1"/>
  <c r="B203" i="2" s="1"/>
  <c r="B204" i="2" s="1"/>
  <c r="B205" i="2" s="1"/>
  <c r="B206" i="2" s="1"/>
  <c r="B207" i="2" s="1"/>
  <c r="B208" i="2" s="1"/>
  <c r="B209" i="2" s="1"/>
  <c r="B210" i="2" s="1"/>
  <c r="B211" i="2" s="1"/>
  <c r="B212" i="2" s="1"/>
  <c r="B213" i="2" s="1"/>
  <c r="B214" i="2" s="1"/>
  <c r="B215" i="2" s="1"/>
  <c r="B216" i="2" s="1"/>
  <c r="B217" i="2" s="1"/>
  <c r="B218" i="2" s="1"/>
  <c r="B219" i="2" s="1"/>
  <c r="B220" i="2" s="1"/>
  <c r="B221" i="2" s="1"/>
  <c r="B222" i="2" s="1"/>
  <c r="B223" i="2" s="1"/>
  <c r="B224" i="2" s="1"/>
  <c r="B225" i="2" s="1"/>
  <c r="B226" i="2" s="1"/>
  <c r="B227" i="2" s="1"/>
  <c r="B228" i="2" s="1"/>
  <c r="B229" i="2" s="1"/>
  <c r="B230" i="2" s="1"/>
  <c r="B231" i="2" s="1"/>
  <c r="B232" i="2" s="1"/>
  <c r="B233" i="2" s="1"/>
  <c r="B234" i="2" s="1"/>
  <c r="B235" i="2" s="1"/>
  <c r="F17" i="11" l="1"/>
  <c r="F16" i="11"/>
  <c r="F14" i="11"/>
  <c r="F13" i="11"/>
  <c r="D28" i="11" s="1"/>
  <c r="F12" i="11"/>
  <c r="F11" i="11"/>
  <c r="D27" i="11" s="1"/>
  <c r="C136" i="2"/>
  <c r="C137" i="2" s="1"/>
  <c r="C138" i="2" s="1"/>
  <c r="C139" i="2" s="1"/>
  <c r="C140" i="2" s="1"/>
  <c r="C141" i="2" s="1"/>
  <c r="C142" i="2" s="1"/>
  <c r="C143" i="2" s="1"/>
  <c r="C144" i="2" s="1"/>
  <c r="C145" i="2" s="1"/>
  <c r="C146" i="2" s="1"/>
  <c r="C147" i="2" s="1"/>
  <c r="C148" i="2" s="1"/>
  <c r="C149" i="2" s="1"/>
  <c r="C150" i="2" s="1"/>
  <c r="C151" i="2" s="1"/>
  <c r="C152" i="2" s="1"/>
  <c r="C153" i="2" s="1"/>
  <c r="C154" i="2" s="1"/>
  <c r="C155" i="2" s="1"/>
  <c r="C156" i="2" s="1"/>
  <c r="C157" i="2" s="1"/>
  <c r="C158" i="2" s="1"/>
  <c r="C159" i="2" s="1"/>
  <c r="C160" i="2" s="1"/>
  <c r="C161" i="2" s="1"/>
  <c r="C162" i="2" s="1"/>
  <c r="C163" i="2" s="1"/>
  <c r="C164" i="2" s="1"/>
  <c r="C165" i="2" s="1"/>
  <c r="C166" i="2" s="1"/>
  <c r="C167" i="2" s="1"/>
  <c r="C168" i="2" s="1"/>
  <c r="C169" i="2" s="1"/>
  <c r="C170" i="2" s="1"/>
  <c r="C171" i="2" s="1"/>
  <c r="C172" i="2" s="1"/>
  <c r="C173" i="2" s="1"/>
  <c r="C174" i="2" s="1"/>
  <c r="C175" i="2" s="1"/>
  <c r="M14" i="12"/>
  <c r="M15" i="12"/>
  <c r="D31" i="11" l="1"/>
  <c r="D30" i="11"/>
  <c r="J22" i="11"/>
  <c r="D22" i="11"/>
  <c r="D23" i="11"/>
  <c r="E23" i="11" s="1"/>
  <c r="H23" i="11"/>
  <c r="J23" i="11" s="1"/>
  <c r="E22" i="11" l="1"/>
  <c r="K23" i="11"/>
  <c r="K22" i="11"/>
  <c r="M4" i="2" l="1"/>
  <c r="M5" i="2" s="1"/>
  <c r="M6" i="2" s="1"/>
  <c r="M7" i="2" s="1"/>
  <c r="M8" i="2" s="1"/>
  <c r="M9" i="2" s="1"/>
  <c r="M10" i="2" s="1"/>
  <c r="M11" i="2" s="1"/>
  <c r="M12" i="2" s="1"/>
  <c r="M1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Algalaran</author>
  </authors>
  <commentList>
    <comment ref="G7" authorId="0" shapeId="0" xr:uid="{0D77542E-C289-4098-9C59-AF45603BB9F8}">
      <text>
        <r>
          <rPr>
            <b/>
            <sz val="11"/>
            <color indexed="81"/>
            <rFont val="Tahoma"/>
            <family val="2"/>
          </rPr>
          <t>Algalaran:</t>
        </r>
        <r>
          <rPr>
            <sz val="11"/>
            <color indexed="81"/>
            <rFont val="Tahoma"/>
            <family val="2"/>
          </rPr>
          <t xml:space="preserve">
</t>
        </r>
      </text>
    </comment>
  </commentList>
</comments>
</file>

<file path=xl/sharedStrings.xml><?xml version="1.0" encoding="utf-8"?>
<sst xmlns="http://schemas.openxmlformats.org/spreadsheetml/2006/main" count="503" uniqueCount="305">
  <si>
    <t>Nom</t>
  </si>
  <si>
    <t>Prénom</t>
  </si>
  <si>
    <t>Culte</t>
  </si>
  <si>
    <t>Profession</t>
  </si>
  <si>
    <t>Planète d'origine</t>
  </si>
  <si>
    <t>Caractéristiques</t>
  </si>
  <si>
    <t>Agilité</t>
  </si>
  <si>
    <t>Dextérité</t>
  </si>
  <si>
    <t>Initiative</t>
  </si>
  <si>
    <t>Force</t>
  </si>
  <si>
    <t>Endurance</t>
  </si>
  <si>
    <t>Intelligence</t>
  </si>
  <si>
    <t>Perception</t>
  </si>
  <si>
    <t>Volonté</t>
  </si>
  <si>
    <t>Compétences</t>
  </si>
  <si>
    <t>Aspects, Dons, Talents</t>
  </si>
  <si>
    <t>Protection</t>
  </si>
  <si>
    <t>Blessures</t>
  </si>
  <si>
    <t>Domaine de compétence</t>
  </si>
  <si>
    <t>compétence choisie</t>
  </si>
  <si>
    <t>Valeur de compétence</t>
  </si>
  <si>
    <t>Acrobatie</t>
  </si>
  <si>
    <t>Athlétisme</t>
  </si>
  <si>
    <t>Déplacement Silencieux</t>
  </si>
  <si>
    <t>Escalade</t>
  </si>
  <si>
    <t>Escamotage</t>
  </si>
  <si>
    <t>Natation</t>
  </si>
  <si>
    <t>Calligraphie</t>
  </si>
  <si>
    <t>Chant</t>
  </si>
  <si>
    <t>Danse</t>
  </si>
  <si>
    <t>Musique</t>
  </si>
  <si>
    <t>Poésie</t>
  </si>
  <si>
    <t>Sculture</t>
  </si>
  <si>
    <t>Chimie</t>
  </si>
  <si>
    <t>Chirurgie</t>
  </si>
  <si>
    <t>Dialectes</t>
  </si>
  <si>
    <t>Histoire</t>
  </si>
  <si>
    <t>Implants Mécaniques</t>
  </si>
  <si>
    <t>Magie</t>
  </si>
  <si>
    <t>Médecine</t>
  </si>
  <si>
    <t>Minosys</t>
  </si>
  <si>
    <t>Propulsion spatiale</t>
  </si>
  <si>
    <t>Stratégie</t>
  </si>
  <si>
    <t>Technologie</t>
  </si>
  <si>
    <t>Arme improvisée</t>
  </si>
  <si>
    <t>Arme de lancer</t>
  </si>
  <si>
    <t>bâton</t>
  </si>
  <si>
    <t>Combat à main nues</t>
  </si>
  <si>
    <t>Désarmer</t>
  </si>
  <si>
    <t>Escrime</t>
  </si>
  <si>
    <t>Esquiver</t>
  </si>
  <si>
    <t>Hache</t>
  </si>
  <si>
    <t>Lance-feu</t>
  </si>
  <si>
    <t>Masse et massue</t>
  </si>
  <si>
    <t xml:space="preserve">Parer </t>
  </si>
  <si>
    <t>Tir à l'arc</t>
  </si>
  <si>
    <t>Camouflage</t>
  </si>
  <si>
    <t>Crochetage</t>
  </si>
  <si>
    <t>Discrétion</t>
  </si>
  <si>
    <t>Déguisement</t>
  </si>
  <si>
    <t>Dressage</t>
  </si>
  <si>
    <t>équitation</t>
  </si>
  <si>
    <t>Orientation</t>
  </si>
  <si>
    <t>Pièges</t>
  </si>
  <si>
    <t>Pistage</t>
  </si>
  <si>
    <t>Premiers soins</t>
  </si>
  <si>
    <t>Baratin</t>
  </si>
  <si>
    <t>Chantage</t>
  </si>
  <si>
    <t>Corruption</t>
  </si>
  <si>
    <t>Diplomatie</t>
  </si>
  <si>
    <t>Discours</t>
  </si>
  <si>
    <t>Etiquette</t>
  </si>
  <si>
    <t>Séduction</t>
  </si>
  <si>
    <t>Agriculture</t>
  </si>
  <si>
    <t>Architecture</t>
  </si>
  <si>
    <t>Balistique</t>
  </si>
  <si>
    <t>Commerce</t>
  </si>
  <si>
    <t>Cuisine</t>
  </si>
  <si>
    <t>énergie (connaissance et gestion des rescources énergétiques)</t>
  </si>
  <si>
    <t>Forage</t>
  </si>
  <si>
    <t>Ferronnerie</t>
  </si>
  <si>
    <t>Herboristerie</t>
  </si>
  <si>
    <t>Industrie</t>
  </si>
  <si>
    <t>Législation / Justice</t>
  </si>
  <si>
    <t>Mécanique</t>
  </si>
  <si>
    <t>Travail du cuir</t>
  </si>
  <si>
    <r>
      <t>Arbalètes</t>
    </r>
    <r>
      <rPr>
        <i/>
        <sz val="12"/>
        <color theme="1"/>
        <rFont val="Arial"/>
        <family val="2"/>
      </rPr>
      <t xml:space="preserve"> (arbalètes, à répétitions, etc)</t>
    </r>
  </si>
  <si>
    <r>
      <t>Arme d'hast</t>
    </r>
    <r>
      <rPr>
        <i/>
        <sz val="12"/>
        <color theme="1"/>
        <rFont val="Arial"/>
        <family val="2"/>
      </rPr>
      <t xml:space="preserve"> (lance, hallebarde, etc)</t>
    </r>
  </si>
  <si>
    <r>
      <t xml:space="preserve">Comédie </t>
    </r>
    <r>
      <rPr>
        <i/>
        <sz val="12"/>
        <color theme="1"/>
        <rFont val="Arial"/>
        <family val="2"/>
      </rPr>
      <t>(art de se faire passer pour quelqu'un d'autre)</t>
    </r>
  </si>
  <si>
    <r>
      <t xml:space="preserve">Arme à poudre </t>
    </r>
    <r>
      <rPr>
        <i/>
        <sz val="12"/>
        <color theme="1"/>
        <rFont val="Arial"/>
        <family val="2"/>
      </rPr>
      <t>(pistolet à poudre, fusil, etc)</t>
    </r>
  </si>
  <si>
    <r>
      <t xml:space="preserve">Jeux </t>
    </r>
    <r>
      <rPr>
        <i/>
        <sz val="12"/>
        <color theme="1"/>
        <rFont val="Arial"/>
        <family val="2"/>
      </rPr>
      <t>(gérer l'addiction, apprendre les règles, tricher)</t>
    </r>
  </si>
  <si>
    <r>
      <t xml:space="preserve">Logistique </t>
    </r>
    <r>
      <rPr>
        <i/>
        <sz val="12"/>
        <color theme="1"/>
        <rFont val="Arial"/>
        <family val="2"/>
      </rPr>
      <t>(organiser une maison, un état, une ville …)</t>
    </r>
  </si>
  <si>
    <r>
      <t xml:space="preserve">Estimation </t>
    </r>
    <r>
      <rPr>
        <i/>
        <sz val="12"/>
        <color theme="1"/>
        <rFont val="Arial"/>
        <family val="2"/>
      </rPr>
      <t>(qualité obj, val)</t>
    </r>
  </si>
  <si>
    <r>
      <t xml:space="preserve">Sécurité </t>
    </r>
    <r>
      <rPr>
        <i/>
        <sz val="12"/>
        <color theme="1"/>
        <rFont val="Arial"/>
        <family val="2"/>
      </rPr>
      <t>(gestion des hommes et force de sécurité)</t>
    </r>
  </si>
  <si>
    <r>
      <t xml:space="preserve">Pilotage </t>
    </r>
    <r>
      <rPr>
        <i/>
        <sz val="12"/>
        <color theme="1"/>
        <rFont val="Arial"/>
        <family val="2"/>
      </rPr>
      <t>(véhicule terrestre, volant, spatial, primitif)</t>
    </r>
  </si>
  <si>
    <r>
      <t xml:space="preserve">Torture </t>
    </r>
    <r>
      <rPr>
        <i/>
        <sz val="12"/>
        <color theme="1"/>
        <rFont val="Arial"/>
        <family val="2"/>
      </rPr>
      <t>(très appréciée par les différentes inquisitions)</t>
    </r>
  </si>
  <si>
    <t>Transformer</t>
  </si>
  <si>
    <t>Défaire</t>
  </si>
  <si>
    <t>Manipuler</t>
  </si>
  <si>
    <t>Percuter</t>
  </si>
  <si>
    <t>Allonger</t>
  </si>
  <si>
    <t>Stabiliser</t>
  </si>
  <si>
    <t>Etendre</t>
  </si>
  <si>
    <t>N_A</t>
  </si>
  <si>
    <t>compétences_armes</t>
  </si>
  <si>
    <t>compétences_artistiques</t>
  </si>
  <si>
    <t>Acquisition des compétences_</t>
  </si>
  <si>
    <t>compétences_pratiques</t>
  </si>
  <si>
    <t>compétences_professionnelles</t>
  </si>
  <si>
    <t>compétences_sociales</t>
  </si>
  <si>
    <t>Compétences_savoir</t>
  </si>
  <si>
    <t>Effets</t>
  </si>
  <si>
    <t>Type</t>
  </si>
  <si>
    <t>précision</t>
  </si>
  <si>
    <t>Arme de contact</t>
  </si>
  <si>
    <t>Dégâts</t>
  </si>
  <si>
    <t>Dague</t>
  </si>
  <si>
    <t>épée</t>
  </si>
  <si>
    <t>épée à 2 mains</t>
  </si>
  <si>
    <t>Modificateur parade</t>
  </si>
  <si>
    <t>Lance</t>
  </si>
  <si>
    <t>Hallebarde</t>
  </si>
  <si>
    <t>hache à 2 mains</t>
  </si>
  <si>
    <t>Armes à distance</t>
  </si>
  <si>
    <t>Cadence</t>
  </si>
  <si>
    <t>charge</t>
  </si>
  <si>
    <t>portée</t>
  </si>
  <si>
    <t>Pistolet</t>
  </si>
  <si>
    <t>25 m</t>
  </si>
  <si>
    <t>Arc</t>
  </si>
  <si>
    <t>70 m</t>
  </si>
  <si>
    <t>Arbalète</t>
  </si>
  <si>
    <t>20/carquois</t>
  </si>
  <si>
    <t>15/carquois</t>
  </si>
  <si>
    <t>150 m</t>
  </si>
  <si>
    <t>1 à 2</t>
  </si>
  <si>
    <t>Munitions</t>
  </si>
  <si>
    <t>Flèches et carreaux</t>
  </si>
  <si>
    <t>Pointe classique</t>
  </si>
  <si>
    <t>dégâts</t>
  </si>
  <si>
    <t>Pointe sifflante</t>
  </si>
  <si>
    <t>pointe barbelée</t>
  </si>
  <si>
    <t>pointe incendiaire</t>
  </si>
  <si>
    <t>pointe explosive</t>
  </si>
  <si>
    <t>Armures</t>
  </si>
  <si>
    <t>Bouclier</t>
  </si>
  <si>
    <t>Armes lourdes</t>
  </si>
  <si>
    <t>10 m</t>
  </si>
  <si>
    <t>contact</t>
  </si>
  <si>
    <t>Aspects élémentaires</t>
  </si>
  <si>
    <t>Cultes</t>
  </si>
  <si>
    <t>Description</t>
  </si>
  <si>
    <t>Compétences_Physique</t>
  </si>
  <si>
    <t>Carquois</t>
  </si>
  <si>
    <t>Type de flèche</t>
  </si>
  <si>
    <t>total</t>
  </si>
  <si>
    <t>Utilisé</t>
  </si>
  <si>
    <t>Notes</t>
  </si>
  <si>
    <t>émet un sifflement pour alerter ou distraire</t>
  </si>
  <si>
    <t>Se brise au contact d'une armure, cause blessure grave</t>
  </si>
  <si>
    <t>La pointe peut contenir de quoi enflammer (40;-20)</t>
  </si>
  <si>
    <t>Plus lourde, elle a une portée de réduite à 40m. Rayon d'explosion : 5m²</t>
  </si>
  <si>
    <t>Nom de la potion</t>
  </si>
  <si>
    <t>description</t>
  </si>
  <si>
    <t>Beaume anesthésiant</t>
  </si>
  <si>
    <t>Valeurs d'effets</t>
  </si>
  <si>
    <t>La partie du corps sujette au traitement est alors endormie pour une heure.</t>
  </si>
  <si>
    <t>La bouillie végétale, obtenue à partir des extraits de plantes grasses de gorgum, doit être appliquée sur la zone sensible pour l'anesthésier.</t>
  </si>
  <si>
    <t>Effet(s)</t>
  </si>
  <si>
    <t>Beaume apaisant</t>
  </si>
  <si>
    <t>Fonctionnant par application cutanée, cet onguent calme les brûlures et les iritations. Fabriqués à partir de graisses animales, ce produit est efficace dès son application et vient soulager le patient pendant quelques heures.</t>
  </si>
  <si>
    <t>Psycothropes</t>
  </si>
  <si>
    <t>Les nombreuses substances psycothropes existantes ne font pas l'objet d'une classification. Beaucoup d'herboristes en distribuent sans connaître les effets secondaires réels ni la dépendance qu'ils procurent.
La connaisance des végétaux étant relativeent faible sur certains mondes, il est préférable de prendre contact avec les utilisateurs avant de s'en procurer.</t>
  </si>
  <si>
    <t>Les effets sont variables allant de l'euphorisant à l'hallucinogène, cerains permettraient d'observer des couleurs disparues ou de percevoir les Dieux</t>
  </si>
  <si>
    <t>Paralysant d'Antala</t>
  </si>
  <si>
    <t>Très utiliser par les chasseurs cet extrait d'algues marines découvertes sur Antala provoque de légères démangeaisons et entraînent rapidement la paralysie des zones touchées. Une fois réduite en bouillie cette substance verdâtre est parfois apliquée sur des pointes de flèches pour faciliter la chasse de certains animaux volumineux.
Ces algues perdent tous leurs effets si elles sont soumises à de fortes températures ce ui rend difficile ces applications médicinales.</t>
  </si>
  <si>
    <t>Chaque test d'endurance raté pendant les 3 tours d'effet impose un malus cumulatif (selon la zone touchée) de 20. Le posion cesse d'agir au bout d'une journée</t>
  </si>
  <si>
    <t>Somnifère du juste</t>
  </si>
  <si>
    <t>Utilisé comme solution de traitement aux troubles du sommeil, ce breuvage est issu de la culture de champignons spoporifiques.</t>
  </si>
  <si>
    <t>Il permet, par quelques gouttes, d'endormir rapidement une personne pour plusieurs heures.  Les effets peuvent néanmoins varier selon les individus.</t>
  </si>
  <si>
    <t>Ce tonnifiant extrait de la semence de brahab distillée est très employé dasn les milieux de l'élevage. Il facilite la reproduction arrivés d'un autre monde, ou mal adaptés à la vie en captivité.</t>
  </si>
  <si>
    <t>Ses effets sur l'homme sont aussi très actifs mais son usage n'est pas recommandé. Il rendrait nerveux et irritable, et pourrait causer l'arrêt des fonctions cardiaques de sujets sensibles.</t>
  </si>
  <si>
    <t>Herbes rouges</t>
  </si>
  <si>
    <t>(00 ; -30 ;  3 tours)</t>
  </si>
  <si>
    <t>(00  ;  -10 ; 7 tours)</t>
  </si>
  <si>
    <t>(00  ;  +15  ;  5 tours)</t>
  </si>
  <si>
    <t>Démangeaisons, sapasmes, convulsions, puis la mort. Vous êtes conscient jusqu'à la fin. Cet extrait de plantes est si efficace, qu'il tue ses victimes en quelques mintues. Trois gouttes mélangées à une boisson ou directement appliquées sur une lame suffissent.
Il est  ànoter qu'à l'état naturel, les herbes rouges de Yanir sont deux fois plus dangereuses.</t>
  </si>
  <si>
    <t>Cette substane agit dès que le sang est contaminé. Le poison des herbes rouges inflige toujours des blessures graves.</t>
  </si>
  <si>
    <t>Brahab frais</t>
  </si>
  <si>
    <t>Code couleur</t>
  </si>
  <si>
    <t>On ne touche pas !</t>
  </si>
  <si>
    <t>Modifiable manuellement</t>
  </si>
  <si>
    <t>Liste</t>
  </si>
  <si>
    <t>Malus de lancement de sort</t>
  </si>
  <si>
    <t>échelle 01</t>
  </si>
  <si>
    <t>échelle 02</t>
  </si>
  <si>
    <t>à inventer</t>
  </si>
  <si>
    <t>Aspects Directeur</t>
  </si>
  <si>
    <t>éléments</t>
  </si>
  <si>
    <t>Aspects complémentaires</t>
  </si>
  <si>
    <t>situationelle</t>
  </si>
  <si>
    <t>Contre effet</t>
  </si>
  <si>
    <t>Effet</t>
  </si>
  <si>
    <t>Précisions</t>
  </si>
  <si>
    <t>PP (Point Personnage)</t>
  </si>
  <si>
    <t>PDD de groupe</t>
  </si>
  <si>
    <t>Armure_de_cuir</t>
  </si>
  <si>
    <t>Armure_légère</t>
  </si>
  <si>
    <t>Armure_lourde</t>
  </si>
  <si>
    <t>Voir plus bas</t>
  </si>
  <si>
    <t>Pa</t>
  </si>
  <si>
    <t>¤ Il n'est pas possible d'utiliser d'action défensives après avoir attaqué avec cette arme.</t>
  </si>
  <si>
    <t>Affaiblir</t>
  </si>
  <si>
    <t>Une propriété est une règle d’un objet. Il peut s’agir du profil d’une arme, de ses règles spéciales, de la solidité de l’objet...Si le sujet n’a rien de tout cela, les effets devront être définit par le lanceur et le MJ.</t>
  </si>
  <si>
    <t>Avec Défaire à [+ 50 +50] il est possible d’annuler tout effet magique d’une difficulté totale inférieure à 50 (seul le chiffre de droite compte avant modificateur). Un sort de [50-100] sera dissipé par un sortilège composé de l’aspect Défaire à +100 pts ou plus. L’aspect défaire peut prendre bien des formes, un objet qui parle, un vent qui aspire l’énergie, des ondes qui perturbent le lanceur...</t>
  </si>
  <si>
    <t>• Compétence ou maîtrise élémentaire [+10 +10]
• Propriété [+10 +10]
• Caractéristique [+20 +20]</t>
  </si>
  <si>
    <t>Décompose les aspects d’un sort pour le briser. Chaque sélection de [+5 +5] permet de contrer 5 pts de difficulté de base d’un sort déjà actif ou lancé à l’instant. Le total de cette difficulté doit égaler ou dépasser celle du sort visé pour l’annuler, le temps que dure le sort.</t>
  </si>
  <si>
    <t>Génère des forces invisibles pour modifier la position et la vitesse d’une cible. Par défaut, la surface affecté fait la taille de la main du lanceur. Elle peut être augmentée pour pouvoir affecter des cibles plus grande.</t>
  </si>
  <si>
    <t>Manipuler peut animer les objets, donnant la sensation qu’ils sont vivant, invoquer un esprit qui vient presser des touches ou un être éthérée peut soutenir une personne.</t>
  </si>
  <si>
    <t>• Déplacer [+10 +10]
Le sujet est déplacée d’un mètre de sa position d’origine.
• Presser [+10 +10]
Exerce une pression sur un point. Plusieurs ajouts permettent, d’actionner des mécanismes complexes
• Accélérer [+50 +50]
Donne une action de mouvement gratuite (5 m max) au sujet ou une Réaction gratuite ou augmente la Cadence de 1.</t>
  </si>
  <si>
    <t>Percevoir</t>
  </si>
  <si>
    <t>56</t>
  </si>
  <si>
    <t>Révéler, cacher ou fausser l’information sur la présence d’un ou plusieurs éléments. L’information obtenue par la cible est une sensation que l’élément est présent ou non. La difficulté de la perception dépends du niveau de spécificité de la chose à percevoir. 
Le niveau basique correspond à un élément simple ou une famille d’éléments, chaque degrés de  difficulté précise un peu plus l’élément (sous-ensemble, cousin, unique).</t>
  </si>
  <si>
    <t xml:space="preserve">
</t>
  </si>
  <si>
    <t>• Basique : [+40 +40]
• Dérivé ou ensemble : [+80 +80]
• Sous-ensemble, précis : [+120 +120]
• Exception ou rareté : [+160 +160]
Voici quelque exemples d’éléments :
Basique : eau, feu, végétation, air, chose vivante, présence d’esprit, émotion précise...
Dérivé ou ensemble : de la glace, des étincelles, des arbres, un mouvement, un humain, un mort, une question courte...
Sous-ensemble, précis : un liquide (ex: alcool, lait...), une énergie (électricité, atome...), un arbre précis (chêne, sapin...), un enfant, un esprit apaisé, une question complexe... 
Exception ou rareté : Un liquide transformé précis (une boisson nommé, un poison identifié...), un composé chimique, un minerai (or, minosys...), une personne identifiée, un défunt nommé, une  image mentale (un portrait, un souvenir), un secret...</t>
  </si>
  <si>
    <t>échelles élémentaires</t>
  </si>
  <si>
    <t>Le degrés de précision de l’information à percevoir est à l’appréciation du MJ ou du joueur à la création du sortilège, les exemples ci-dessus expriment 4 degrés de
spécifications, d’autres paliers peuvent être inventés pour ajouter encore plus de finesse à la sélection. La sujet d’un Percevoir peut tenter de résister au sort avec un test de Volonté et une compétence comme Intimidation ou un don. 
Elle peut tenter de l’éviter comme tout autre sort, via l’agilité ou l’initiative. 
L’information obtenu est une sensation de la présence de l’élément, elle ne transforme pas la perception ou le comportement, même l’information est fausse.</t>
  </si>
  <si>
    <t>Protéger</t>
  </si>
  <si>
    <t>En concentrant les flux magiques il est possible d’absorber les dégâts physiques ou magique comme les effets négatifs (malus).</t>
  </si>
  <si>
    <t>• 10 points d’armure ablatifs (Pv) [+5 +5]
• 10 points d’armures [+20 +20]
La protection sera centrée autour du poing du lanceur. Il faudra ajouter l’aspect Étendre pour protéger des zones plus large.</t>
  </si>
  <si>
    <t>Protéger est souvent une vague élémentaire qui se forme autour de sa cible pour protéger. Il peut apparaître comme un bouclier de flamme qui faire fondre les projectiles, un esprit qui dévie un coup, une plante qui surgit et absorbe un impact...</t>
  </si>
  <si>
    <t>Renforcer</t>
  </si>
  <si>
    <t>Chaque sélection de cet aspect ajoute 10 pts à une caractéristique, une compétence, une propriété. Plusieurs sélections peuvent aussi affecter plusieurs compétences, caractéristiques et ou propriétés.</t>
  </si>
  <si>
    <t>Une propriété est une règle d’un objet. il peut s’agir du profil d’une arme, de ses règles spéciales, de la solidité de l’objet… Si le sujet n’a rien de tout cela, les effets devront être définit par lelanceur et le MJ.
Une plante bénie pousse plus vite, une arme bénie inflige plus de dégâts, un bâtiment sera plus rassurant ou plus solide...</t>
  </si>
  <si>
    <t>• Compétence ou maîtrise élémentaire [+10 +10]
• Propriété [+10 +10]
• Caractéristique [+20 +20]</t>
  </si>
  <si>
    <t>Restaurer</t>
  </si>
  <si>
    <t>Les courants magiques se concentrent pour tenir fermée les blessures ou assembler les objets détruits. Pour guérir des maladies, des empoisonnements ou restaurer des machineries avancées, le lanceur de sort doit avoir des compétences dans le domaine. Pour cet aspect, il pourra investir autant de points que son score dans la compétence.
Si le mal est inconnu, il ne peut être soulagé. 
Un personnage peut soigner ou réparer autant de points de dégâts/blessures spécifique (poison, cancer, maladie, électronique, informatique...) qu’il a de points dans une compétence liée au mal à résoudre.</t>
  </si>
  <si>
    <t>Un personnage peut éliminer du poison à auteur de 20 pts seulement s’il possède une compétence dans le domaine à 20 pts minimum (comme poison ou herboristerie...). Il sera impossible restaurer un implant mécanique sans la compétence appropriée. Attention, les blessures se referment et les mécanismes se ressoudent, ils ne sont ni désinfectés, nettoyés ou sécurisés... A la discrétion du MJ, il faudra anticiper gangrène et surinfection. Un soin magique se présente de nombreuses façon. Tout d’abords
l’eau peu venir rafraîchir, de la roches peut se cristalliser pour tenir un mécanisme, une flamme peut cautériser, la volonté peut ignorer la douleur...</t>
  </si>
  <si>
    <t>• Réparation de fortune, Premier soin (-10 bl) [+20 +20]
• Restitution ou Soin complet (-10 bl) [+40 +40]
Choisir deux fois cet aspect soulage 20 pts de blessure mais ajoute [+40 +40] en difficulté.</t>
  </si>
  <si>
    <t>L’émanation magique crée un choc suffisant pour causer des dommages à sa cible.</t>
  </si>
  <si>
    <t>Cette émanation provoque à son contact 10 blessures pour chaque [+10 +10].</t>
  </si>
  <si>
    <t>La forme de Percuter varie toujours selon l’élément. Un choc électrique, une contraction musculaire, une bourrasque, un bloc de glace lancé rapidement, une boule de feu…</t>
  </si>
  <si>
    <t>Permet de manifester les effets sur une Cible distante du lanceur.</t>
  </si>
  <si>
    <t>• Projette les effets à 2 mètres [+0 +5]
• Fait naître les effets à 2 mètres [+0 +10]
• Modifie la trajectoire [+0 +10]
• Affecte un autre sujet [+0 +20]</t>
  </si>
  <si>
    <r>
      <t xml:space="preserve">Les effets sont lancés et ils peuvent être interceptés, esquivés, etc. Ils sont visibles sur toute la trajectoire et prendront effet quand une cible sera atteinte.
Dans le deuxième cas, les effets sont générés à la distance déterminée (ou avant). Ils ne peuvent être interceptés sur la distance qui les séparent du lanceur mais peuvent toujours être dissipés ou esquivés. Le troisième cas permet de créer une trajectoire non linéaire à la projection ou donne la possibilité de changerla direction du sort après son lancement, si ce dernier dure plusieurs tours. Le dernier cas permet de déclencher les effets sur une cible de plus à portée.
</t>
    </r>
    <r>
      <rPr>
        <i/>
        <sz val="11"/>
        <color theme="1"/>
        <rFont val="Arial"/>
        <family val="2"/>
      </rPr>
      <t>Une violente poussée d’air contenant trois améliorations de cet aspect affectera une ligne droite allant jusqu’à trois mètres du lanceur. Si un objet se trouve devant elle, la bourrasque sera altérée et n’atteindra pas la distance voulue tout comme un projectile serait intercepté. Un effet de bénédiction affectera ce qui s’interpose dans la portée plutôt que sa cible.</t>
    </r>
  </si>
  <si>
    <t>Pour projeter une zone d’effet de 6 m de rayon à 4 mètres du lanceur augmentera de [+0 +30] et [+0 +40] (soit +70).
Une zone sphérique d’un d’1 mètre de rayon
pour [+0 +10] par sélection</t>
  </si>
  <si>
    <t>Le sort s’étends sur une zone centrée autour du lanceur. Avec Allonger, il est possible de la déplacer. Pour que la zone d’effet aient une forme particulière, appliquez y l’aspect Transformer.</t>
  </si>
  <si>
    <t>Chaque sélection de cet aspect permet au sortilège
d’affecter une zone sphérique.</t>
  </si>
  <si>
    <t>L’énergie générée déforme la réalité pour lui donner une autre apparence. Ces transformations sont purement esthétiques. La qualité de la transformation modifie la difficulté, la surface transformée est de la taille du poing du lanceur et peut être changée avec Étendre.</t>
  </si>
  <si>
    <t>Qualité de Transformation :
• Enfantine [+10 +10]
• Simple [+20 +20]
• Schématique [+40 +40]
• Détaillée [+60 +60]
• Artistique [+80 +80]
• Animé [+00 +30]</t>
  </si>
  <si>
    <t>La matière retrouve son aspect d’origine quand le sort se termine.</t>
  </si>
  <si>
    <t>Durée de lancement des sorts</t>
  </si>
  <si>
    <t>Effet de la durée de lancement des sorts</t>
  </si>
  <si>
    <t xml:space="preserve">Bourse </t>
  </si>
  <si>
    <t>Pièce de Bronze</t>
  </si>
  <si>
    <t>Pièce de Cuivre</t>
  </si>
  <si>
    <t>Ecu d'Or</t>
  </si>
  <si>
    <t>¤ Il n'est pas possible d'utiliser d'action défensives après avoir attaqué avec cette arme.
¤ L’allonge de ces armes confère un bonus de 10 pts au rang d’initiative du personnage s’il décide de s’en servir.</t>
  </si>
  <si>
    <t>Vêtements</t>
  </si>
  <si>
    <t>Divers</t>
  </si>
  <si>
    <t>Montures et animaux domestiques</t>
  </si>
  <si>
    <t>Nourriture de voyage</t>
  </si>
  <si>
    <t>Nombre de repas</t>
  </si>
  <si>
    <t>durée de conservation</t>
  </si>
  <si>
    <t xml:space="preserve">Augmente la durée des effets du sort. Il existe deux types de Stabiliser. 
Stabilisation active : ajoute un tour à la durée du sort (environ 10 secondes). </t>
  </si>
  <si>
    <t>Un effet ponctuel, comme un soin ou des dégâts se reproduit à chaque tour que dure le sort.
• +1 tour dans une scène active [+0 +10]
Stabilisation passive : ajoute une minute à la durée d’effets non ponctuels, comme une illusion, une sensation ou une image...
• +60 secondes aux d’effets [+0 +10]
Générer l’illusion d’un mur de flammes obstruant une entrée pendant deux minutes requiert une stabilisation passive de [+0 +20].
Si ces flammes doivent infliger des dégâts pendant cette période, soit, 12 tours de 10 secondes, alors il faudra prendre 12 fois la stabilisation active et
ajouter [+0 +120] à la difficulté.</t>
  </si>
  <si>
    <t>Dur à cuir (si pris)</t>
  </si>
  <si>
    <t>(20  ;  -30  ;  5 tours)</t>
  </si>
  <si>
    <t>Soigne 20 point de vie</t>
  </si>
  <si>
    <t xml:space="preserve">Caractérsitques </t>
  </si>
  <si>
    <t>¤ Il n'est pas possible d'utiliser d'action défensives après avoir attaqué avec cette arme.
¤ Dès lors que cette arme touche un point sans armure, son tranchant inflige 20 pts de dégâts supplémentaires, sinon elle inflige 20 pts de moins.</t>
  </si>
  <si>
    <t>Valeur actuel</t>
  </si>
  <si>
    <t>caractéristique associée</t>
  </si>
  <si>
    <t>Valeur totale de la compétence</t>
  </si>
  <si>
    <t>Compétences Hors combat</t>
  </si>
  <si>
    <t>Dégâts de l'arme</t>
  </si>
  <si>
    <t>Type flèche / carreau</t>
  </si>
  <si>
    <t>Dégâts flèche / carreau</t>
  </si>
  <si>
    <t>Modificateur</t>
  </si>
  <si>
    <t>Pts totale à dépenser</t>
  </si>
  <si>
    <t>Pts Bonus</t>
  </si>
  <si>
    <t>Pts Déblo</t>
  </si>
  <si>
    <t>Chaque sélection de cet aspect réduit de 10 pts une caractéristique, une compétence, une propriété. Plusieurs sélections peuvent aussi affecter plusieurs compétences, caractéristiques et ou propriétés.</t>
  </si>
  <si>
    <t>Boost Implant</t>
  </si>
  <si>
    <t>Bonus de lancement de sort</t>
  </si>
  <si>
    <t>Dégâts totaux arc / arbalète</t>
  </si>
  <si>
    <t>Malus Héroïque</t>
  </si>
  <si>
    <t>Valeur de la compétence</t>
  </si>
  <si>
    <t>Compétences d'Armes</t>
  </si>
  <si>
    <t>Compétence</t>
  </si>
  <si>
    <t>Pa dépensé</t>
  </si>
  <si>
    <t>Pts total carac</t>
  </si>
  <si>
    <t>Modes</t>
  </si>
  <si>
    <t>Normal</t>
  </si>
  <si>
    <t>Héroïque</t>
  </si>
  <si>
    <t>Mode</t>
  </si>
  <si>
    <t>Effet Spécifique</t>
  </si>
  <si>
    <t>effet spécifique</t>
  </si>
  <si>
    <t>Effet Spéciale</t>
  </si>
  <si>
    <t>Boost Implant / Artéfact runique</t>
  </si>
  <si>
    <t xml:space="preserve">Armes </t>
  </si>
  <si>
    <t>Pa total</t>
  </si>
  <si>
    <t>Arme (Spécifique)</t>
  </si>
  <si>
    <t>Héroique</t>
  </si>
  <si>
    <t>Compétences d'Arme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</si>
</sst>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1"/>
      <color theme="1"/>
      <name val="Arial"/>
      <family val="2"/>
    </font>
    <font>
      <sz val="12"/>
      <color theme="1"/>
      <name val="Arial"/>
      <family val="2"/>
    </font>
    <font>
      <sz val="12"/>
      <color theme="0"/>
      <name val="Arial"/>
      <family val="2"/>
    </font>
    <font>
      <i/>
      <sz val="12"/>
      <color theme="1"/>
      <name val="Arial"/>
      <family val="2"/>
    </font>
    <font>
      <sz val="11"/>
      <color theme="0"/>
      <name val="Calibri"/>
      <family val="2"/>
      <scheme val="minor"/>
    </font>
    <font>
      <sz val="11"/>
      <color indexed="81"/>
      <name val="Tahoma"/>
      <family val="2"/>
    </font>
    <font>
      <b/>
      <sz val="11"/>
      <color indexed="81"/>
      <name val="Tahoma"/>
      <family val="2"/>
    </font>
    <font>
      <sz val="11"/>
      <color theme="0"/>
      <name val="Arial"/>
      <family val="2"/>
    </font>
    <font>
      <sz val="12"/>
      <color rgb="FFFF0000"/>
      <name val="Arial"/>
      <family val="2"/>
    </font>
    <font>
      <sz val="11"/>
      <name val="Calibri"/>
      <family val="2"/>
      <scheme val="minor"/>
    </font>
    <font>
      <b/>
      <sz val="12"/>
      <color theme="1"/>
      <name val="Arial"/>
      <family val="2"/>
    </font>
    <font>
      <sz val="11"/>
      <name val="Arial"/>
      <family val="2"/>
    </font>
    <font>
      <sz val="12"/>
      <name val="Arial"/>
      <family val="2"/>
    </font>
    <font>
      <sz val="12"/>
      <color rgb="FF222222"/>
      <name val="Arial"/>
      <family val="2"/>
    </font>
    <font>
      <b/>
      <sz val="12"/>
      <color rgb="FF222222"/>
      <name val="Arial"/>
      <family val="2"/>
    </font>
    <font>
      <b/>
      <sz val="12"/>
      <color theme="0"/>
      <name val="Arial"/>
      <family val="2"/>
    </font>
    <font>
      <i/>
      <sz val="11"/>
      <color theme="1"/>
      <name val="Arial"/>
      <family val="2"/>
    </font>
    <font>
      <sz val="10"/>
      <color theme="1"/>
      <name val="Arial"/>
      <family val="2"/>
    </font>
    <font>
      <b/>
      <sz val="10"/>
      <color theme="1"/>
      <name val="Arial"/>
      <family val="2"/>
    </font>
    <font>
      <sz val="10"/>
      <color theme="0"/>
      <name val="Arial"/>
      <family val="2"/>
    </font>
    <font>
      <sz val="10"/>
      <name val="Arial"/>
      <family val="2"/>
    </font>
    <font>
      <b/>
      <sz val="10"/>
      <color theme="0"/>
      <name val="Arial"/>
      <family val="2"/>
    </font>
    <font>
      <b/>
      <sz val="10"/>
      <color rgb="FF00B050"/>
      <name val="Arial"/>
      <family val="2"/>
    </font>
    <font>
      <sz val="11"/>
      <color rgb="FF000000"/>
      <name val="Calibri"/>
      <family val="2"/>
    </font>
    <font>
      <sz val="9"/>
      <color theme="1"/>
      <name val="Arial"/>
      <family val="2"/>
    </font>
    <font>
      <b/>
      <sz val="9"/>
      <color theme="1"/>
      <name val="Arial"/>
      <family val="2"/>
    </font>
    <font>
      <b/>
      <sz val="9"/>
      <color theme="0"/>
      <name val="Arial"/>
      <family val="2"/>
    </font>
    <font>
      <sz val="9"/>
      <name val="Arial"/>
      <family val="2"/>
    </font>
    <font>
      <sz val="9"/>
      <color theme="0" tint="-0.249977111117893"/>
      <name val="Arial"/>
      <family val="2"/>
    </font>
    <font>
      <b/>
      <sz val="9"/>
      <color rgb="FFFF0000"/>
      <name val="Arial"/>
      <family val="2"/>
    </font>
    <font>
      <sz val="9"/>
      <color rgb="FFFF0000"/>
      <name val="Arial"/>
      <family val="2"/>
    </font>
    <font>
      <sz val="9"/>
      <color theme="0"/>
      <name val="Arial"/>
      <family val="2"/>
    </font>
    <font>
      <b/>
      <sz val="9"/>
      <color theme="7"/>
      <name val="Arial"/>
      <family val="2"/>
    </font>
    <font>
      <b/>
      <sz val="9"/>
      <color rgb="FF00B050"/>
      <name val="Arial"/>
      <family val="2"/>
    </font>
    <font>
      <sz val="11"/>
      <color rgb="FFFF0000"/>
      <name val="Calibri"/>
      <family val="2"/>
    </font>
  </fonts>
  <fills count="18">
    <fill>
      <patternFill patternType="none"/>
    </fill>
    <fill>
      <patternFill patternType="gray125"/>
    </fill>
    <fill>
      <patternFill patternType="solid">
        <fgColor theme="1"/>
        <bgColor indexed="64"/>
      </patternFill>
    </fill>
    <fill>
      <patternFill patternType="solid">
        <fgColor theme="2"/>
        <bgColor indexed="64"/>
      </patternFill>
    </fill>
    <fill>
      <patternFill patternType="solid">
        <fgColor theme="0"/>
        <bgColor indexed="64"/>
      </patternFill>
    </fill>
    <fill>
      <patternFill patternType="solid">
        <fgColor rgb="FF92D05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rgb="FF000000"/>
        <bgColor indexed="64"/>
      </patternFill>
    </fill>
    <fill>
      <patternFill patternType="solid">
        <fgColor theme="8"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9" tint="0.39997558519241921"/>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s>
  <cellStyleXfs count="1">
    <xf numFmtId="0" fontId="0" fillId="0" borderId="0"/>
  </cellStyleXfs>
  <cellXfs count="349">
    <xf numFmtId="0" fontId="0" fillId="0" borderId="0" xfId="0"/>
    <xf numFmtId="0" fontId="2" fillId="0" borderId="0" xfId="0" applyFont="1"/>
    <xf numFmtId="0" fontId="2" fillId="0" borderId="0" xfId="0" applyFont="1" applyAlignment="1">
      <alignment horizontal="center" vertical="center"/>
    </xf>
    <xf numFmtId="0" fontId="3" fillId="2" borderId="14" xfId="0" applyFont="1" applyFill="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5" xfId="0"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5" fillId="2" borderId="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 xfId="0" applyFont="1" applyFill="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3" xfId="0" applyBorder="1" applyAlignment="1">
      <alignment horizontal="center" vertical="center"/>
    </xf>
    <xf numFmtId="0" fontId="0" fillId="0" borderId="7" xfId="0" applyBorder="1" applyAlignment="1">
      <alignment horizontal="center" vertical="center"/>
    </xf>
    <xf numFmtId="0" fontId="5" fillId="2" borderId="8" xfId="0" applyFont="1" applyFill="1" applyBorder="1" applyAlignment="1">
      <alignment horizontal="center" vertical="center"/>
    </xf>
    <xf numFmtId="0" fontId="5" fillId="2" borderId="17" xfId="0" applyFont="1" applyFill="1" applyBorder="1" applyAlignment="1">
      <alignment horizontal="center" vertical="center"/>
    </xf>
    <xf numFmtId="0" fontId="5" fillId="2" borderId="9" xfId="0" applyFont="1" applyFill="1" applyBorder="1" applyAlignment="1">
      <alignment horizontal="center" vertical="center"/>
    </xf>
    <xf numFmtId="0" fontId="8" fillId="2" borderId="2" xfId="0" applyFont="1" applyFill="1" applyBorder="1" applyAlignment="1">
      <alignment horizontal="center" vertical="center"/>
    </xf>
    <xf numFmtId="0" fontId="3" fillId="2" borderId="2" xfId="0" applyFont="1" applyFill="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23"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4" xfId="0" applyFont="1" applyFill="1" applyBorder="1" applyAlignment="1">
      <alignment horizontal="center" vertical="center"/>
    </xf>
    <xf numFmtId="0" fontId="2" fillId="0" borderId="0" xfId="0" applyFont="1" applyAlignment="1">
      <alignment horizontal="center" vertical="center" wrapText="1"/>
    </xf>
    <xf numFmtId="0" fontId="2" fillId="0" borderId="13" xfId="0" applyFont="1" applyBorder="1" applyAlignment="1">
      <alignment horizontal="center" vertical="center"/>
    </xf>
    <xf numFmtId="0" fontId="2" fillId="0" borderId="39" xfId="0" applyFont="1" applyBorder="1" applyAlignment="1">
      <alignment horizontal="center" vertical="center"/>
    </xf>
    <xf numFmtId="0" fontId="13" fillId="4" borderId="0" xfId="0" applyFont="1" applyFill="1"/>
    <xf numFmtId="0" fontId="14"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15" fillId="0" borderId="0" xfId="0" applyFont="1" applyAlignment="1">
      <alignment horizontal="left" vertical="center" wrapText="1" indent="1"/>
    </xf>
    <xf numFmtId="0" fontId="2" fillId="0" borderId="1" xfId="0" applyFont="1" applyBorder="1" applyAlignment="1">
      <alignment horizontal="center" vertical="center" wrapText="1"/>
    </xf>
    <xf numFmtId="0" fontId="3" fillId="2" borderId="38" xfId="0" applyFont="1" applyFill="1" applyBorder="1" applyAlignment="1">
      <alignment horizontal="center" vertical="center"/>
    </xf>
    <xf numFmtId="0" fontId="2" fillId="0" borderId="30" xfId="0" applyFont="1" applyBorder="1" applyAlignment="1">
      <alignment horizontal="center" vertical="center"/>
    </xf>
    <xf numFmtId="0" fontId="2" fillId="0" borderId="15" xfId="0" applyFont="1" applyBorder="1" applyAlignment="1">
      <alignment horizontal="center"/>
    </xf>
    <xf numFmtId="0" fontId="2" fillId="0" borderId="41" xfId="0" applyFont="1" applyBorder="1" applyAlignment="1">
      <alignment horizontal="center" vertical="center"/>
    </xf>
    <xf numFmtId="0" fontId="2" fillId="0" borderId="15" xfId="0" applyFont="1" applyBorder="1" applyAlignment="1">
      <alignment horizontal="center" vertical="center" wrapText="1"/>
    </xf>
    <xf numFmtId="0" fontId="3" fillId="2" borderId="40" xfId="0" applyFont="1" applyFill="1" applyBorder="1" applyAlignment="1">
      <alignment horizontal="center" vertical="center" wrapText="1"/>
    </xf>
    <xf numFmtId="0" fontId="13" fillId="4" borderId="39" xfId="0" applyFont="1" applyFill="1" applyBorder="1" applyAlignment="1">
      <alignment horizontal="center" vertical="center" wrapText="1"/>
    </xf>
    <xf numFmtId="0" fontId="12" fillId="8" borderId="21" xfId="0" applyFont="1" applyFill="1" applyBorder="1" applyAlignment="1">
      <alignment horizontal="center" vertical="center"/>
    </xf>
    <xf numFmtId="0" fontId="12" fillId="8" borderId="42" xfId="0" applyFont="1" applyFill="1" applyBorder="1" applyAlignment="1">
      <alignment horizontal="center" vertical="center" wrapText="1"/>
    </xf>
    <xf numFmtId="0" fontId="1" fillId="9" borderId="10" xfId="0" applyFont="1" applyFill="1" applyBorder="1" applyAlignment="1">
      <alignment horizontal="center" vertical="center"/>
    </xf>
    <xf numFmtId="0" fontId="1" fillId="0" borderId="10" xfId="0" applyFont="1" applyBorder="1" applyAlignment="1">
      <alignment horizontal="center" vertical="center"/>
    </xf>
    <xf numFmtId="0" fontId="3" fillId="2" borderId="48" xfId="0" applyFont="1" applyFill="1" applyBorder="1" applyAlignment="1">
      <alignment horizontal="center" vertical="center"/>
    </xf>
    <xf numFmtId="0" fontId="3" fillId="2" borderId="49" xfId="0" applyFont="1" applyFill="1" applyBorder="1" applyAlignment="1">
      <alignment horizontal="center" vertical="center"/>
    </xf>
    <xf numFmtId="0" fontId="0" fillId="0" borderId="0" xfId="0" applyAlignment="1">
      <alignment wrapText="1"/>
    </xf>
    <xf numFmtId="0" fontId="9" fillId="2" borderId="12" xfId="0" applyFont="1" applyFill="1" applyBorder="1" applyAlignment="1">
      <alignment horizontal="center" vertical="center"/>
    </xf>
    <xf numFmtId="0" fontId="9" fillId="2" borderId="3" xfId="0" applyFont="1" applyFill="1" applyBorder="1" applyAlignment="1">
      <alignment horizontal="center" vertical="center"/>
    </xf>
    <xf numFmtId="0" fontId="2" fillId="0" borderId="14" xfId="0" applyFont="1" applyBorder="1" applyAlignment="1">
      <alignment horizontal="center" vertical="center"/>
    </xf>
    <xf numFmtId="0" fontId="2" fillId="0" borderId="40" xfId="0" applyFont="1" applyBorder="1" applyAlignment="1">
      <alignment horizontal="center" vertical="center"/>
    </xf>
    <xf numFmtId="0" fontId="5" fillId="2" borderId="0" xfId="0" applyFont="1" applyFill="1" applyAlignment="1">
      <alignment horizontal="center" vertical="center"/>
    </xf>
    <xf numFmtId="0" fontId="5" fillId="2" borderId="48" xfId="0" applyFont="1" applyFill="1" applyBorder="1" applyAlignment="1">
      <alignment horizontal="center" vertical="center"/>
    </xf>
    <xf numFmtId="0" fontId="5" fillId="2" borderId="49" xfId="0" applyFont="1" applyFill="1" applyBorder="1" applyAlignment="1">
      <alignment horizontal="center" vertical="center"/>
    </xf>
    <xf numFmtId="0" fontId="5" fillId="2" borderId="50" xfId="0" applyFont="1" applyFill="1" applyBorder="1" applyAlignment="1">
      <alignment horizontal="center" vertical="center"/>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2" fillId="0" borderId="39"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18" xfId="0" applyFont="1" applyBorder="1" applyAlignment="1">
      <alignment horizontal="center" vertical="center"/>
    </xf>
    <xf numFmtId="0" fontId="3" fillId="2" borderId="26"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2" xfId="0" applyFont="1" applyFill="1" applyBorder="1" applyAlignment="1">
      <alignment horizontal="center" vertical="center"/>
    </xf>
    <xf numFmtId="0" fontId="11" fillId="3" borderId="13" xfId="0" applyFont="1" applyFill="1" applyBorder="1" applyAlignment="1">
      <alignment horizontal="center" vertical="center"/>
    </xf>
    <xf numFmtId="0" fontId="1" fillId="0" borderId="0" xfId="0" applyFont="1"/>
    <xf numFmtId="0" fontId="1" fillId="4" borderId="0" xfId="0" applyFont="1" applyFill="1"/>
    <xf numFmtId="0" fontId="8" fillId="2" borderId="1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1" fillId="9" borderId="43" xfId="0" applyFont="1" applyFill="1" applyBorder="1" applyAlignment="1">
      <alignment horizontal="center" vertical="center" wrapText="1"/>
    </xf>
    <xf numFmtId="0" fontId="1" fillId="9" borderId="11" xfId="0" applyFont="1" applyFill="1" applyBorder="1" applyAlignment="1">
      <alignment horizontal="center" vertical="center" wrapText="1"/>
    </xf>
    <xf numFmtId="0" fontId="1" fillId="0" borderId="43" xfId="0" applyFont="1" applyBorder="1" applyAlignment="1">
      <alignment horizontal="center" vertical="center" wrapText="1"/>
    </xf>
    <xf numFmtId="0" fontId="1" fillId="0" borderId="11" xfId="0" applyFont="1" applyBorder="1" applyAlignment="1">
      <alignment horizontal="center" vertical="center" wrapText="1"/>
    </xf>
    <xf numFmtId="0" fontId="1" fillId="9" borderId="44" xfId="0" applyFont="1" applyFill="1" applyBorder="1" applyAlignment="1">
      <alignment horizontal="center" vertical="center"/>
    </xf>
    <xf numFmtId="0" fontId="1" fillId="9" borderId="45" xfId="0" applyFont="1" applyFill="1" applyBorder="1" applyAlignment="1">
      <alignment horizontal="center" vertical="center" wrapText="1"/>
    </xf>
    <xf numFmtId="0" fontId="1" fillId="9" borderId="46" xfId="0" applyFont="1" applyFill="1" applyBorder="1" applyAlignment="1">
      <alignment horizontal="center" vertical="center" wrapText="1"/>
    </xf>
    <xf numFmtId="0" fontId="13" fillId="4" borderId="30" xfId="0" applyFont="1" applyFill="1" applyBorder="1" applyAlignment="1">
      <alignment horizontal="center" vertical="center"/>
    </xf>
    <xf numFmtId="0" fontId="13" fillId="4" borderId="14" xfId="0" applyFont="1" applyFill="1" applyBorder="1" applyAlignment="1">
      <alignment horizontal="center" vertical="center" wrapText="1"/>
    </xf>
    <xf numFmtId="0" fontId="8" fillId="2" borderId="48" xfId="0" applyFont="1" applyFill="1" applyBorder="1" applyAlignment="1">
      <alignment horizontal="center" vertical="center"/>
    </xf>
    <xf numFmtId="0" fontId="8" fillId="2" borderId="49" xfId="0" applyFont="1" applyFill="1" applyBorder="1" applyAlignment="1">
      <alignment horizontal="center" vertical="center" wrapText="1"/>
    </xf>
    <xf numFmtId="0" fontId="8" fillId="2" borderId="50" xfId="0" applyFont="1" applyFill="1" applyBorder="1" applyAlignment="1">
      <alignment horizontal="center" vertical="center" wrapText="1"/>
    </xf>
    <xf numFmtId="0" fontId="12" fillId="8" borderId="52" xfId="0" applyFont="1" applyFill="1" applyBorder="1" applyAlignment="1">
      <alignment horizontal="center" vertical="center"/>
    </xf>
    <xf numFmtId="0" fontId="12" fillId="8" borderId="52" xfId="0" applyFont="1" applyFill="1" applyBorder="1" applyAlignment="1">
      <alignment horizontal="center" vertical="center" wrapText="1"/>
    </xf>
    <xf numFmtId="0" fontId="1" fillId="0" borderId="0" xfId="0" applyFont="1" applyAlignment="1">
      <alignment horizontal="center" vertical="center"/>
    </xf>
    <xf numFmtId="0" fontId="0" fillId="0" borderId="0" xfId="0" applyAlignment="1">
      <alignment horizontal="center" vertical="center" wrapText="1"/>
    </xf>
    <xf numFmtId="0" fontId="13" fillId="4" borderId="53" xfId="0" applyFont="1" applyFill="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13" fillId="4" borderId="1" xfId="0" applyFont="1" applyFill="1" applyBorder="1" applyAlignment="1">
      <alignment horizontal="center" vertical="center"/>
    </xf>
    <xf numFmtId="0" fontId="3" fillId="2" borderId="18" xfId="0" applyFont="1" applyFill="1" applyBorder="1" applyAlignment="1">
      <alignment horizontal="center" vertical="center" wrapText="1"/>
    </xf>
    <xf numFmtId="0" fontId="3" fillId="2" borderId="38"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6" fillId="2" borderId="19" xfId="0" applyFont="1" applyFill="1" applyBorder="1" applyAlignment="1">
      <alignment horizontal="center" vertical="center"/>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32" xfId="0" applyFont="1" applyBorder="1" applyAlignment="1">
      <alignment horizontal="center" vertical="center"/>
    </xf>
    <xf numFmtId="0" fontId="0" fillId="0" borderId="3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16" fillId="2" borderId="54" xfId="0" applyFont="1" applyFill="1" applyBorder="1" applyAlignment="1">
      <alignment horizontal="center" vertical="center"/>
    </xf>
    <xf numFmtId="0" fontId="16" fillId="2" borderId="0" xfId="0" applyFont="1" applyFill="1" applyAlignment="1">
      <alignment horizontal="center" vertical="center"/>
    </xf>
    <xf numFmtId="0" fontId="16" fillId="2" borderId="55" xfId="0" applyFont="1" applyFill="1" applyBorder="1" applyAlignment="1">
      <alignment horizontal="center" vertical="center"/>
    </xf>
    <xf numFmtId="0" fontId="16" fillId="2" borderId="11" xfId="0" applyFont="1" applyFill="1" applyBorder="1" applyAlignment="1">
      <alignment horizontal="center" vertical="center"/>
    </xf>
    <xf numFmtId="0" fontId="2" fillId="0" borderId="34" xfId="0" applyFont="1" applyBorder="1" applyAlignment="1">
      <alignment horizontal="center" vertical="center"/>
    </xf>
    <xf numFmtId="0" fontId="2" fillId="0" borderId="57" xfId="0" applyFont="1" applyBorder="1" applyAlignment="1">
      <alignment horizontal="center" vertical="center"/>
    </xf>
    <xf numFmtId="0" fontId="2" fillId="0" borderId="58" xfId="0" applyFont="1" applyBorder="1" applyAlignment="1">
      <alignment horizontal="center" vertical="center"/>
    </xf>
    <xf numFmtId="0" fontId="2" fillId="0" borderId="9"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3" fillId="2" borderId="26" xfId="0" applyFont="1" applyFill="1" applyBorder="1" applyAlignment="1">
      <alignment horizontal="center" vertical="center" wrapText="1"/>
    </xf>
    <xf numFmtId="0" fontId="3" fillId="2" borderId="59" xfId="0" applyFont="1" applyFill="1" applyBorder="1" applyAlignment="1">
      <alignment horizontal="center" vertical="center"/>
    </xf>
    <xf numFmtId="0" fontId="2" fillId="0" borderId="0" xfId="0" applyFont="1" applyFill="1"/>
    <xf numFmtId="0" fontId="13" fillId="4" borderId="0" xfId="0" applyFont="1" applyFill="1" applyAlignment="1">
      <alignment horizontal="center" vertical="center"/>
    </xf>
    <xf numFmtId="0" fontId="19" fillId="3" borderId="41" xfId="0" applyFont="1" applyFill="1" applyBorder="1" applyAlignment="1">
      <alignment horizontal="center" vertical="center"/>
    </xf>
    <xf numFmtId="0" fontId="18" fillId="5" borderId="15" xfId="0" applyFont="1" applyFill="1" applyBorder="1" applyAlignment="1">
      <alignment horizontal="center" vertical="center"/>
    </xf>
    <xf numFmtId="0" fontId="18" fillId="15" borderId="15" xfId="0" applyFont="1" applyFill="1" applyBorder="1" applyAlignment="1">
      <alignment horizontal="center" vertical="center"/>
    </xf>
    <xf numFmtId="0" fontId="20" fillId="2" borderId="18" xfId="0" applyFont="1" applyFill="1" applyBorder="1" applyAlignment="1">
      <alignment horizontal="center" vertical="center"/>
    </xf>
    <xf numFmtId="0" fontId="18" fillId="4" borderId="1" xfId="0" applyFont="1" applyFill="1" applyBorder="1" applyAlignment="1">
      <alignment horizontal="center" vertical="center"/>
    </xf>
    <xf numFmtId="0" fontId="18" fillId="15" borderId="1" xfId="0" applyFont="1" applyFill="1" applyBorder="1" applyAlignment="1">
      <alignment horizontal="center" vertical="center"/>
    </xf>
    <xf numFmtId="0" fontId="18" fillId="12" borderId="1" xfId="0" applyFont="1" applyFill="1" applyBorder="1" applyAlignment="1">
      <alignment horizontal="center" vertical="center"/>
    </xf>
    <xf numFmtId="0" fontId="18" fillId="5" borderId="1" xfId="0" applyFont="1" applyFill="1" applyBorder="1" applyAlignment="1">
      <alignment horizontal="center" vertical="center"/>
    </xf>
    <xf numFmtId="0" fontId="22" fillId="2" borderId="18" xfId="0" applyFont="1" applyFill="1" applyBorder="1" applyAlignment="1">
      <alignment horizontal="center" vertical="center" wrapText="1"/>
    </xf>
    <xf numFmtId="0" fontId="19" fillId="3" borderId="40" xfId="0" applyFont="1" applyFill="1" applyBorder="1" applyAlignment="1">
      <alignment horizontal="center" vertical="center"/>
    </xf>
    <xf numFmtId="0" fontId="21" fillId="0" borderId="14" xfId="0" applyFont="1" applyFill="1" applyBorder="1" applyAlignment="1">
      <alignment horizontal="center" vertical="center" wrapText="1"/>
    </xf>
    <xf numFmtId="0" fontId="19" fillId="3" borderId="39" xfId="0" applyFont="1" applyFill="1" applyBorder="1" applyAlignment="1">
      <alignment horizontal="center" vertical="center"/>
    </xf>
    <xf numFmtId="0" fontId="21" fillId="12" borderId="15"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12" borderId="16" xfId="0" applyFont="1" applyFill="1" applyBorder="1" applyAlignment="1">
      <alignment horizontal="center" vertical="center" wrapText="1"/>
    </xf>
    <xf numFmtId="0" fontId="18" fillId="0" borderId="1" xfId="0" applyFont="1" applyFill="1" applyBorder="1" applyAlignment="1">
      <alignment horizontal="center" vertical="center"/>
    </xf>
    <xf numFmtId="0" fontId="18" fillId="12"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0" xfId="0" applyFont="1"/>
    <xf numFmtId="0" fontId="20" fillId="11"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21" fillId="12" borderId="1" xfId="0" applyFont="1" applyFill="1" applyBorder="1" applyAlignment="1">
      <alignment horizontal="center" vertical="center"/>
    </xf>
    <xf numFmtId="0" fontId="21" fillId="0" borderId="1" xfId="0" applyFont="1" applyFill="1" applyBorder="1" applyAlignment="1">
      <alignment horizontal="center" vertical="center"/>
    </xf>
    <xf numFmtId="0" fontId="18" fillId="6" borderId="1" xfId="0" applyFont="1" applyFill="1" applyBorder="1"/>
    <xf numFmtId="0" fontId="21" fillId="4" borderId="1" xfId="0" applyFont="1" applyFill="1" applyBorder="1" applyAlignment="1">
      <alignment horizontal="center" vertical="center"/>
    </xf>
    <xf numFmtId="0" fontId="2" fillId="0" borderId="0" xfId="0" applyFont="1" applyBorder="1" applyAlignment="1">
      <alignment horizontal="center" vertical="center"/>
    </xf>
    <xf numFmtId="0" fontId="3" fillId="2" borderId="18"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40" xfId="0" applyFont="1" applyFill="1" applyBorder="1" applyAlignment="1">
      <alignment horizontal="center" vertical="center"/>
    </xf>
    <xf numFmtId="0" fontId="3" fillId="2" borderId="40" xfId="0" applyFont="1" applyFill="1" applyBorder="1" applyAlignment="1">
      <alignment horizontal="center" vertical="center"/>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18" fillId="7" borderId="14" xfId="0" applyFont="1" applyFill="1" applyBorder="1" applyAlignment="1">
      <alignment horizontal="center" vertical="center"/>
    </xf>
    <xf numFmtId="0" fontId="18" fillId="4" borderId="15" xfId="0" applyFont="1" applyFill="1" applyBorder="1" applyAlignment="1">
      <alignment horizontal="center" vertical="center"/>
    </xf>
    <xf numFmtId="0" fontId="18" fillId="12" borderId="16" xfId="0" applyFont="1" applyFill="1" applyBorder="1" applyAlignment="1">
      <alignment horizontal="center" vertical="center"/>
    </xf>
    <xf numFmtId="0" fontId="18" fillId="6" borderId="14" xfId="0" applyFont="1" applyFill="1" applyBorder="1" applyAlignment="1">
      <alignment horizontal="center" vertical="center" wrapText="1"/>
    </xf>
    <xf numFmtId="0" fontId="18" fillId="6" borderId="15" xfId="0" applyFont="1" applyFill="1" applyBorder="1" applyAlignment="1">
      <alignment horizontal="center" vertical="center"/>
    </xf>
    <xf numFmtId="0" fontId="18" fillId="6" borderId="16" xfId="0" applyFont="1" applyFill="1" applyBorder="1" applyAlignment="1">
      <alignment horizontal="center" vertical="center"/>
    </xf>
    <xf numFmtId="0" fontId="25" fillId="0" borderId="0" xfId="0" applyFont="1"/>
    <xf numFmtId="0" fontId="26" fillId="3" borderId="2" xfId="0" applyFont="1" applyFill="1" applyBorder="1" applyAlignment="1">
      <alignment horizontal="center" vertical="center"/>
    </xf>
    <xf numFmtId="0" fontId="25" fillId="7" borderId="3" xfId="0" applyFont="1" applyFill="1" applyBorder="1" applyAlignment="1">
      <alignment horizontal="center" vertical="center"/>
    </xf>
    <xf numFmtId="0" fontId="26" fillId="16" borderId="48" xfId="0" applyFont="1" applyFill="1" applyBorder="1" applyAlignment="1">
      <alignment horizontal="center" vertical="center"/>
    </xf>
    <xf numFmtId="0" fontId="28" fillId="0" borderId="48" xfId="0" applyFont="1" applyFill="1" applyBorder="1" applyAlignment="1">
      <alignment horizontal="center" vertical="center"/>
    </xf>
    <xf numFmtId="1" fontId="25" fillId="7" borderId="3" xfId="0" applyNumberFormat="1" applyFont="1" applyFill="1" applyBorder="1" applyAlignment="1">
      <alignment horizontal="center" vertical="center"/>
    </xf>
    <xf numFmtId="0" fontId="26" fillId="3" borderId="4" xfId="0" applyFont="1" applyFill="1" applyBorder="1" applyAlignment="1">
      <alignment horizontal="center" vertical="center"/>
    </xf>
    <xf numFmtId="0" fontId="25" fillId="7" borderId="5" xfId="0" applyFont="1" applyFill="1" applyBorder="1" applyAlignment="1">
      <alignment horizontal="center" vertical="center"/>
    </xf>
    <xf numFmtId="0" fontId="25" fillId="10" borderId="2" xfId="0" applyFont="1" applyFill="1" applyBorder="1" applyAlignment="1">
      <alignment horizontal="center" vertical="center"/>
    </xf>
    <xf numFmtId="0" fontId="25" fillId="7" borderId="33" xfId="0" applyFont="1" applyFill="1" applyBorder="1" applyAlignment="1">
      <alignment horizontal="center" vertical="center"/>
    </xf>
    <xf numFmtId="0" fontId="25" fillId="6" borderId="2" xfId="0" applyFont="1" applyFill="1" applyBorder="1" applyAlignment="1">
      <alignment horizontal="center" vertical="center" wrapText="1"/>
    </xf>
    <xf numFmtId="0" fontId="25" fillId="17" borderId="3" xfId="0" applyFont="1" applyFill="1" applyBorder="1" applyAlignment="1">
      <alignment horizontal="center" vertical="center"/>
    </xf>
    <xf numFmtId="0" fontId="26" fillId="10" borderId="37" xfId="0" applyFont="1" applyFill="1" applyBorder="1" applyAlignment="1">
      <alignment horizontal="center" vertical="center"/>
    </xf>
    <xf numFmtId="0" fontId="25" fillId="7" borderId="7" xfId="0" applyFont="1" applyFill="1" applyBorder="1" applyAlignment="1">
      <alignment horizontal="center" vertical="center"/>
    </xf>
    <xf numFmtId="0" fontId="25" fillId="10" borderId="4" xfId="0" applyFont="1" applyFill="1" applyBorder="1" applyAlignment="1">
      <alignment horizontal="center" vertical="center"/>
    </xf>
    <xf numFmtId="0" fontId="25" fillId="7" borderId="24" xfId="0" applyFont="1" applyFill="1" applyBorder="1" applyAlignment="1">
      <alignment horizontal="center" vertical="center"/>
    </xf>
    <xf numFmtId="0" fontId="25" fillId="2" borderId="4" xfId="0" applyFont="1" applyFill="1" applyBorder="1" applyAlignment="1">
      <alignment horizontal="center" vertical="center" wrapText="1"/>
    </xf>
    <xf numFmtId="0" fontId="25" fillId="6" borderId="5" xfId="0" applyFont="1" applyFill="1" applyBorder="1" applyAlignment="1">
      <alignment horizontal="center" vertical="center"/>
    </xf>
    <xf numFmtId="0" fontId="26" fillId="3" borderId="35" xfId="0" applyFont="1" applyFill="1" applyBorder="1" applyAlignment="1">
      <alignment horizontal="center" vertical="center"/>
    </xf>
    <xf numFmtId="0" fontId="25" fillId="7" borderId="3" xfId="0" applyNumberFormat="1" applyFont="1" applyFill="1" applyBorder="1" applyAlignment="1">
      <alignment horizontal="center" vertical="center"/>
    </xf>
    <xf numFmtId="0" fontId="25" fillId="10" borderId="6" xfId="0" applyFont="1" applyFill="1" applyBorder="1" applyAlignment="1">
      <alignment horizontal="center" vertical="center"/>
    </xf>
    <xf numFmtId="0" fontId="25" fillId="7" borderId="25" xfId="0" applyFont="1" applyFill="1" applyBorder="1" applyAlignment="1">
      <alignment horizontal="center" vertical="center"/>
    </xf>
    <xf numFmtId="0" fontId="25" fillId="2" borderId="6" xfId="0" applyFont="1" applyFill="1" applyBorder="1" applyAlignment="1">
      <alignment horizontal="center" vertical="center" wrapText="1"/>
    </xf>
    <xf numFmtId="0" fontId="25" fillId="7" borderId="7" xfId="0" applyNumberFormat="1" applyFont="1" applyFill="1" applyBorder="1" applyAlignment="1">
      <alignment horizontal="center" vertical="center"/>
    </xf>
    <xf numFmtId="0" fontId="25" fillId="4" borderId="47" xfId="0" applyFont="1" applyFill="1" applyBorder="1" applyAlignment="1">
      <alignment horizontal="center" vertical="center"/>
    </xf>
    <xf numFmtId="0" fontId="26" fillId="3" borderId="41" xfId="0" applyFont="1" applyFill="1" applyBorder="1" applyAlignment="1">
      <alignment horizontal="center" vertical="center"/>
    </xf>
    <xf numFmtId="0" fontId="27" fillId="11" borderId="54" xfId="0" applyFont="1" applyFill="1" applyBorder="1" applyAlignment="1">
      <alignment horizontal="center" vertical="center" wrapText="1"/>
    </xf>
    <xf numFmtId="0" fontId="26" fillId="3" borderId="10" xfId="0" applyFont="1" applyFill="1" applyBorder="1" applyAlignment="1">
      <alignment horizontal="center" vertical="center"/>
    </xf>
    <xf numFmtId="0" fontId="26" fillId="3" borderId="43" xfId="0" applyFont="1" applyFill="1" applyBorder="1" applyAlignment="1">
      <alignment horizontal="center" vertical="center"/>
    </xf>
    <xf numFmtId="0" fontId="28" fillId="0" borderId="2" xfId="0" applyFont="1" applyFill="1" applyBorder="1" applyAlignment="1">
      <alignment horizontal="center" vertical="center"/>
    </xf>
    <xf numFmtId="0" fontId="25" fillId="4" borderId="12" xfId="0" applyFont="1" applyFill="1" applyBorder="1" applyAlignment="1">
      <alignment horizontal="center" vertical="center"/>
    </xf>
    <xf numFmtId="0" fontId="28" fillId="12" borderId="4" xfId="0" applyFont="1" applyFill="1" applyBorder="1" applyAlignment="1">
      <alignment horizontal="center" vertical="center"/>
    </xf>
    <xf numFmtId="0" fontId="25" fillId="12" borderId="1" xfId="0" applyFont="1" applyFill="1" applyBorder="1" applyAlignment="1">
      <alignment horizontal="center" vertical="center"/>
    </xf>
    <xf numFmtId="0" fontId="28" fillId="12" borderId="1" xfId="0" applyFont="1" applyFill="1" applyBorder="1" applyAlignment="1">
      <alignment horizontal="center" vertical="center" wrapText="1"/>
    </xf>
    <xf numFmtId="0" fontId="26" fillId="3" borderId="1" xfId="0" applyFont="1" applyFill="1" applyBorder="1" applyAlignment="1">
      <alignment horizontal="center" vertical="center"/>
    </xf>
    <xf numFmtId="0" fontId="31" fillId="12" borderId="5" xfId="0" applyFont="1" applyFill="1" applyBorder="1" applyAlignment="1">
      <alignment horizontal="center" vertical="center"/>
    </xf>
    <xf numFmtId="0" fontId="25" fillId="5" borderId="15" xfId="0" applyFont="1" applyFill="1" applyBorder="1" applyAlignment="1">
      <alignment horizontal="center" vertical="center"/>
    </xf>
    <xf numFmtId="0" fontId="28" fillId="0" borderId="4" xfId="0" applyFont="1" applyFill="1" applyBorder="1" applyAlignment="1">
      <alignment horizontal="center" vertical="center"/>
    </xf>
    <xf numFmtId="0" fontId="25" fillId="4" borderId="1" xfId="0" applyFont="1" applyFill="1" applyBorder="1" applyAlignment="1">
      <alignment horizontal="center" vertical="center"/>
    </xf>
    <xf numFmtId="0" fontId="28" fillId="0" borderId="1" xfId="0" applyFont="1" applyFill="1" applyBorder="1" applyAlignment="1">
      <alignment horizontal="center" vertical="center" wrapText="1"/>
    </xf>
    <xf numFmtId="0" fontId="31" fillId="0" borderId="5" xfId="0" applyFont="1" applyFill="1" applyBorder="1" applyAlignment="1">
      <alignment horizontal="center" vertical="center"/>
    </xf>
    <xf numFmtId="0" fontId="25" fillId="15" borderId="15" xfId="0" applyFont="1" applyFill="1" applyBorder="1" applyAlignment="1">
      <alignment horizontal="center" vertical="center"/>
    </xf>
    <xf numFmtId="0" fontId="28" fillId="12" borderId="6" xfId="0" applyFont="1" applyFill="1" applyBorder="1" applyAlignment="1">
      <alignment horizontal="center" vertical="center"/>
    </xf>
    <xf numFmtId="0" fontId="25" fillId="12" borderId="13" xfId="0" applyFont="1" applyFill="1" applyBorder="1" applyAlignment="1">
      <alignment horizontal="center" vertical="center"/>
    </xf>
    <xf numFmtId="0" fontId="32" fillId="2" borderId="48" xfId="0" applyFont="1" applyFill="1" applyBorder="1" applyAlignment="1">
      <alignment horizontal="center" vertical="center" wrapText="1"/>
    </xf>
    <xf numFmtId="0" fontId="32" fillId="2" borderId="49" xfId="0" applyFont="1" applyFill="1" applyBorder="1" applyAlignment="1">
      <alignment horizontal="center" vertical="center" wrapText="1"/>
    </xf>
    <xf numFmtId="0" fontId="32" fillId="2" borderId="50" xfId="0" applyFont="1" applyFill="1" applyBorder="1" applyAlignment="1">
      <alignment horizontal="center" vertical="center" wrapText="1"/>
    </xf>
    <xf numFmtId="0" fontId="32" fillId="2" borderId="18" xfId="0" applyFont="1" applyFill="1" applyBorder="1" applyAlignment="1">
      <alignment horizontal="center" vertical="center"/>
    </xf>
    <xf numFmtId="0" fontId="25" fillId="4" borderId="4" xfId="0" applyFont="1" applyFill="1" applyBorder="1" applyAlignment="1">
      <alignment horizontal="center" vertical="center" wrapText="1"/>
    </xf>
    <xf numFmtId="0" fontId="25" fillId="0" borderId="1" xfId="0" applyFont="1" applyBorder="1" applyAlignment="1">
      <alignment horizontal="center" vertical="center"/>
    </xf>
    <xf numFmtId="0" fontId="25" fillId="5" borderId="5" xfId="0" applyFont="1" applyFill="1" applyBorder="1" applyAlignment="1">
      <alignment horizontal="center" vertical="center"/>
    </xf>
    <xf numFmtId="0" fontId="25" fillId="7" borderId="14" xfId="0" applyFont="1" applyFill="1" applyBorder="1" applyAlignment="1">
      <alignment horizontal="center" vertical="center"/>
    </xf>
    <xf numFmtId="0" fontId="25" fillId="2" borderId="60" xfId="0" applyFont="1" applyFill="1" applyBorder="1"/>
    <xf numFmtId="0" fontId="26" fillId="3" borderId="13" xfId="0" applyFont="1" applyFill="1" applyBorder="1" applyAlignment="1">
      <alignment horizontal="center" vertical="center"/>
    </xf>
    <xf numFmtId="0" fontId="25" fillId="2" borderId="62" xfId="0" applyFont="1" applyFill="1" applyBorder="1"/>
    <xf numFmtId="0" fontId="31" fillId="0" borderId="7" xfId="0" applyFont="1" applyFill="1" applyBorder="1" applyAlignment="1">
      <alignment horizontal="center" vertical="center"/>
    </xf>
    <xf numFmtId="0" fontId="32" fillId="11" borderId="54" xfId="0" applyFont="1" applyFill="1" applyBorder="1" applyAlignment="1">
      <alignment horizontal="center" vertical="center" wrapText="1"/>
    </xf>
    <xf numFmtId="0" fontId="25" fillId="7" borderId="6" xfId="0" applyFont="1" applyFill="1" applyBorder="1" applyAlignment="1">
      <alignment horizontal="center" vertical="center"/>
    </xf>
    <xf numFmtId="0" fontId="25" fillId="0" borderId="13" xfId="0" applyFont="1" applyFill="1" applyBorder="1" applyAlignment="1">
      <alignment horizontal="center" vertical="center" wrapText="1"/>
    </xf>
    <xf numFmtId="0" fontId="25" fillId="2" borderId="7" xfId="0" applyFont="1" applyFill="1" applyBorder="1" applyAlignment="1">
      <alignment wrapText="1"/>
    </xf>
    <xf numFmtId="0" fontId="25" fillId="13" borderId="15" xfId="0" applyFont="1" applyFill="1" applyBorder="1" applyAlignment="1">
      <alignment horizontal="center" vertical="center"/>
    </xf>
    <xf numFmtId="0" fontId="25" fillId="14" borderId="15" xfId="0" applyFont="1" applyFill="1" applyBorder="1" applyAlignment="1">
      <alignment horizontal="center" vertical="center"/>
    </xf>
    <xf numFmtId="0" fontId="25" fillId="4" borderId="15" xfId="0" applyFont="1" applyFill="1" applyBorder="1" applyAlignment="1">
      <alignment horizontal="center" vertical="center"/>
    </xf>
    <xf numFmtId="0" fontId="25" fillId="12" borderId="16" xfId="0" applyFont="1" applyFill="1" applyBorder="1" applyAlignment="1">
      <alignment horizontal="center" vertical="center"/>
    </xf>
    <xf numFmtId="0" fontId="27" fillId="2" borderId="48" xfId="0" applyFont="1" applyFill="1" applyBorder="1" applyAlignment="1">
      <alignment horizontal="center" vertical="center" wrapText="1"/>
    </xf>
    <xf numFmtId="0" fontId="27" fillId="2" borderId="49" xfId="0" applyFont="1" applyFill="1" applyBorder="1" applyAlignment="1">
      <alignment horizontal="center" vertical="center" wrapText="1"/>
    </xf>
    <xf numFmtId="0" fontId="27" fillId="2" borderId="50" xfId="0" applyFont="1" applyFill="1" applyBorder="1" applyAlignment="1">
      <alignment horizontal="center" vertical="center" wrapText="1"/>
    </xf>
    <xf numFmtId="0" fontId="25" fillId="5" borderId="12" xfId="0" applyFont="1" applyFill="1" applyBorder="1" applyAlignment="1">
      <alignment horizontal="center" vertical="center" wrapText="1"/>
    </xf>
    <xf numFmtId="0" fontId="25" fillId="5" borderId="33" xfId="0" applyFont="1" applyFill="1" applyBorder="1" applyAlignment="1">
      <alignment horizontal="center" vertical="center"/>
    </xf>
    <xf numFmtId="0" fontId="25" fillId="15" borderId="24" xfId="0" applyFont="1" applyFill="1" applyBorder="1" applyAlignment="1">
      <alignment horizontal="center" vertical="center"/>
    </xf>
    <xf numFmtId="0" fontId="25" fillId="5" borderId="12" xfId="0" applyFont="1" applyFill="1" applyBorder="1" applyAlignment="1">
      <alignment horizontal="center" vertical="center"/>
    </xf>
    <xf numFmtId="0" fontId="26" fillId="3" borderId="48" xfId="0" applyFont="1" applyFill="1" applyBorder="1" applyAlignment="1">
      <alignment horizontal="center" vertical="center" wrapText="1"/>
    </xf>
    <xf numFmtId="0" fontId="26" fillId="3" borderId="49" xfId="0" applyFont="1" applyFill="1" applyBorder="1" applyAlignment="1">
      <alignment horizontal="center" vertical="center" wrapText="1"/>
    </xf>
    <xf numFmtId="0" fontId="26" fillId="3" borderId="61"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3" borderId="51" xfId="0" applyFont="1" applyFill="1" applyBorder="1" applyAlignment="1">
      <alignment horizontal="center" vertical="center" wrapText="1"/>
    </xf>
    <xf numFmtId="0" fontId="25" fillId="4" borderId="2" xfId="0" applyFont="1" applyFill="1" applyBorder="1" applyAlignment="1">
      <alignment horizontal="center" vertical="center" wrapText="1"/>
    </xf>
    <xf numFmtId="0" fontId="25" fillId="7" borderId="12" xfId="0" applyFont="1" applyFill="1" applyBorder="1" applyAlignment="1">
      <alignment horizontal="center" vertical="center" wrapText="1"/>
    </xf>
    <xf numFmtId="0" fontId="25" fillId="12" borderId="6" xfId="0" applyFont="1" applyFill="1" applyBorder="1" applyAlignment="1">
      <alignment horizontal="center" vertical="center" wrapText="1"/>
    </xf>
    <xf numFmtId="0" fontId="25" fillId="7" borderId="13" xfId="0" applyFont="1" applyFill="1" applyBorder="1" applyAlignment="1">
      <alignment horizontal="center" vertical="center" wrapText="1"/>
    </xf>
    <xf numFmtId="0" fontId="25" fillId="15" borderId="1" xfId="0" applyFont="1" applyFill="1" applyBorder="1" applyAlignment="1">
      <alignment horizontal="center" vertical="center" wrapText="1"/>
    </xf>
    <xf numFmtId="0" fontId="25" fillId="0" borderId="0" xfId="0" applyFont="1" applyAlignment="1">
      <alignment wrapText="1"/>
    </xf>
    <xf numFmtId="0" fontId="25" fillId="0" borderId="0" xfId="0" applyFont="1" applyAlignment="1">
      <alignment horizontal="center" vertical="center"/>
    </xf>
    <xf numFmtId="0" fontId="26" fillId="3" borderId="10" xfId="0" applyFont="1" applyFill="1" applyBorder="1" applyAlignment="1">
      <alignment horizontal="center" vertical="center" wrapText="1"/>
    </xf>
    <xf numFmtId="0" fontId="26" fillId="3" borderId="43" xfId="0" applyFont="1" applyFill="1" applyBorder="1" applyAlignment="1">
      <alignment horizontal="center" vertical="center" wrapText="1"/>
    </xf>
    <xf numFmtId="0" fontId="26" fillId="3" borderId="11" xfId="0" applyFont="1" applyFill="1" applyBorder="1" applyAlignment="1">
      <alignment horizontal="center" vertical="center" wrapText="1"/>
    </xf>
    <xf numFmtId="0" fontId="25" fillId="4" borderId="12" xfId="0" applyFont="1" applyFill="1" applyBorder="1" applyAlignment="1">
      <alignment horizontal="center" vertical="center"/>
    </xf>
    <xf numFmtId="0" fontId="25" fillId="5" borderId="13" xfId="0" applyFont="1" applyFill="1" applyBorder="1" applyAlignment="1">
      <alignment horizontal="center" vertical="center"/>
    </xf>
    <xf numFmtId="0" fontId="25" fillId="5" borderId="13" xfId="0" applyFont="1" applyFill="1" applyBorder="1" applyAlignment="1">
      <alignment horizontal="center" vertical="center" wrapText="1"/>
    </xf>
    <xf numFmtId="0" fontId="25" fillId="5" borderId="25" xfId="0" applyFont="1" applyFill="1" applyBorder="1" applyAlignment="1">
      <alignment horizontal="center" vertical="center"/>
    </xf>
    <xf numFmtId="0" fontId="25" fillId="4" borderId="0" xfId="0" applyFont="1" applyFill="1"/>
    <xf numFmtId="0" fontId="25" fillId="4" borderId="0" xfId="0" applyFont="1" applyFill="1" applyAlignment="1">
      <alignment horizontal="center" vertical="center"/>
    </xf>
    <xf numFmtId="0" fontId="29" fillId="4" borderId="0" xfId="0" applyFont="1" applyFill="1" applyAlignment="1">
      <alignment horizontal="center" vertical="center"/>
    </xf>
    <xf numFmtId="0" fontId="25" fillId="4" borderId="0" xfId="0" applyFont="1" applyFill="1" applyAlignment="1">
      <alignment wrapText="1"/>
    </xf>
    <xf numFmtId="0" fontId="28" fillId="12" borderId="4" xfId="0" applyFont="1" applyFill="1" applyBorder="1" applyAlignment="1">
      <alignment horizontal="center" vertical="center" wrapText="1"/>
    </xf>
    <xf numFmtId="0" fontId="28" fillId="0" borderId="4" xfId="0" applyFont="1" applyFill="1" applyBorder="1" applyAlignment="1">
      <alignment horizontal="center" vertical="center" wrapText="1"/>
    </xf>
    <xf numFmtId="0" fontId="25" fillId="15" borderId="2" xfId="0" applyFont="1" applyFill="1" applyBorder="1" applyAlignment="1">
      <alignment horizontal="center" vertical="center"/>
    </xf>
    <xf numFmtId="0" fontId="25" fillId="13" borderId="12" xfId="0" applyFont="1" applyFill="1" applyBorder="1" applyAlignment="1">
      <alignment horizontal="center" vertical="center"/>
    </xf>
    <xf numFmtId="0" fontId="25" fillId="14" borderId="3" xfId="0" applyFont="1" applyFill="1" applyBorder="1" applyAlignment="1">
      <alignment horizontal="center" vertical="center"/>
    </xf>
    <xf numFmtId="0" fontId="25" fillId="5" borderId="6" xfId="0" applyFont="1" applyFill="1" applyBorder="1" applyAlignment="1">
      <alignment horizontal="center" vertical="center"/>
    </xf>
    <xf numFmtId="0" fontId="25" fillId="13" borderId="13" xfId="0" applyFont="1" applyFill="1" applyBorder="1" applyAlignment="1">
      <alignment horizontal="center" vertical="center"/>
    </xf>
    <xf numFmtId="0" fontId="25" fillId="14" borderId="7" xfId="0" applyFont="1" applyFill="1" applyBorder="1" applyAlignment="1">
      <alignment horizontal="center" vertical="center"/>
    </xf>
    <xf numFmtId="0" fontId="28" fillId="0" borderId="8" xfId="0" applyFont="1" applyFill="1" applyBorder="1" applyAlignment="1">
      <alignment horizontal="center" vertical="center" wrapText="1"/>
    </xf>
    <xf numFmtId="0" fontId="26" fillId="3" borderId="17" xfId="0" applyFont="1" applyFill="1" applyBorder="1" applyAlignment="1">
      <alignment horizontal="center" vertical="center"/>
    </xf>
    <xf numFmtId="0" fontId="28" fillId="4" borderId="17" xfId="0" applyFont="1" applyFill="1" applyBorder="1" applyAlignment="1">
      <alignment horizontal="center" vertical="center" wrapText="1"/>
    </xf>
    <xf numFmtId="0" fontId="31" fillId="0" borderId="9" xfId="0" applyFont="1" applyFill="1" applyBorder="1" applyAlignment="1">
      <alignment horizontal="center" vertical="center"/>
    </xf>
    <xf numFmtId="0" fontId="25" fillId="15" borderId="57" xfId="0" applyFont="1" applyFill="1" applyBorder="1" applyAlignment="1">
      <alignment horizontal="center" vertical="center"/>
    </xf>
    <xf numFmtId="0" fontId="30" fillId="11" borderId="54" xfId="0" applyFont="1" applyFill="1" applyBorder="1" applyAlignment="1">
      <alignment horizontal="center" vertical="center" wrapText="1"/>
    </xf>
    <xf numFmtId="0" fontId="26" fillId="5" borderId="54" xfId="0" applyFont="1" applyFill="1" applyBorder="1" applyAlignment="1">
      <alignment horizontal="center" vertical="center"/>
    </xf>
    <xf numFmtId="0" fontId="25" fillId="15" borderId="1" xfId="0" applyFont="1" applyFill="1" applyBorder="1" applyAlignment="1">
      <alignment horizontal="center" vertical="center"/>
    </xf>
    <xf numFmtId="0" fontId="25" fillId="15" borderId="24" xfId="0" applyFont="1" applyFill="1" applyBorder="1" applyAlignment="1">
      <alignment horizontal="center" vertical="center" wrapText="1"/>
    </xf>
    <xf numFmtId="0" fontId="25" fillId="15" borderId="29" xfId="0" applyFont="1" applyFill="1" applyBorder="1" applyAlignment="1">
      <alignment horizontal="center" vertical="center" wrapText="1"/>
    </xf>
    <xf numFmtId="0" fontId="25" fillId="15" borderId="36" xfId="0" applyFont="1" applyFill="1" applyBorder="1" applyAlignment="1">
      <alignment horizontal="center" vertical="center" wrapText="1"/>
    </xf>
    <xf numFmtId="0" fontId="25" fillId="4" borderId="2" xfId="0" applyFont="1" applyFill="1" applyBorder="1" applyAlignment="1">
      <alignment horizontal="center" vertical="center"/>
    </xf>
    <xf numFmtId="0" fontId="25" fillId="4" borderId="4" xfId="0" applyFont="1" applyFill="1" applyBorder="1" applyAlignment="1">
      <alignment horizontal="center" vertical="center"/>
    </xf>
    <xf numFmtId="0" fontId="25" fillId="4" borderId="6"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13" xfId="0" applyFont="1" applyFill="1" applyBorder="1" applyAlignment="1">
      <alignment horizontal="center" vertical="center"/>
    </xf>
    <xf numFmtId="0" fontId="25" fillId="15" borderId="12" xfId="0" applyFont="1" applyFill="1" applyBorder="1" applyAlignment="1">
      <alignment horizontal="center" vertical="center"/>
    </xf>
    <xf numFmtId="0" fontId="25" fillId="15" borderId="1" xfId="0" applyFont="1" applyFill="1" applyBorder="1" applyAlignment="1">
      <alignment horizontal="center" vertical="center"/>
    </xf>
    <xf numFmtId="0" fontId="25" fillId="15" borderId="13" xfId="0" applyFont="1" applyFill="1" applyBorder="1" applyAlignment="1">
      <alignment horizontal="center" vertical="center"/>
    </xf>
    <xf numFmtId="0" fontId="25" fillId="7" borderId="2" xfId="0" applyFont="1" applyFill="1" applyBorder="1" applyAlignment="1">
      <alignment horizontal="center" vertical="center"/>
    </xf>
    <xf numFmtId="0" fontId="25" fillId="7" borderId="12" xfId="0" applyFont="1" applyFill="1" applyBorder="1" applyAlignment="1">
      <alignment horizontal="center" vertical="center"/>
    </xf>
    <xf numFmtId="0" fontId="25" fillId="7" borderId="3" xfId="0" applyFont="1" applyFill="1" applyBorder="1" applyAlignment="1">
      <alignment horizontal="center" vertical="center"/>
    </xf>
    <xf numFmtId="0" fontId="25" fillId="7" borderId="4" xfId="0" applyFont="1" applyFill="1" applyBorder="1" applyAlignment="1">
      <alignment horizontal="center" vertical="center"/>
    </xf>
    <xf numFmtId="0" fontId="25" fillId="7" borderId="1" xfId="0" applyFont="1" applyFill="1" applyBorder="1" applyAlignment="1">
      <alignment horizontal="center" vertical="center"/>
    </xf>
    <xf numFmtId="0" fontId="25" fillId="7" borderId="5" xfId="0" applyFont="1" applyFill="1" applyBorder="1" applyAlignment="1">
      <alignment horizontal="center" vertical="center"/>
    </xf>
    <xf numFmtId="0" fontId="25" fillId="7" borderId="6" xfId="0" applyFont="1" applyFill="1" applyBorder="1" applyAlignment="1">
      <alignment horizontal="center" vertical="center"/>
    </xf>
    <xf numFmtId="0" fontId="25" fillId="7" borderId="13" xfId="0" applyFont="1" applyFill="1" applyBorder="1" applyAlignment="1">
      <alignment horizontal="center" vertical="center"/>
    </xf>
    <xf numFmtId="0" fontId="25" fillId="7" borderId="7" xfId="0" applyFont="1" applyFill="1" applyBorder="1" applyAlignment="1">
      <alignment horizontal="center" vertical="center"/>
    </xf>
    <xf numFmtId="0" fontId="33" fillId="11" borderId="26" xfId="0" applyFont="1" applyFill="1" applyBorder="1" applyAlignment="1">
      <alignment horizontal="center" vertical="center" wrapText="1"/>
    </xf>
    <xf numFmtId="0" fontId="33" fillId="11" borderId="27" xfId="0" applyFont="1" applyFill="1" applyBorder="1" applyAlignment="1">
      <alignment horizontal="center" vertical="center" wrapText="1"/>
    </xf>
    <xf numFmtId="0" fontId="33" fillId="11" borderId="28" xfId="0" applyFont="1" applyFill="1" applyBorder="1" applyAlignment="1">
      <alignment horizontal="center" vertical="center" wrapText="1"/>
    </xf>
    <xf numFmtId="0" fontId="27" fillId="2" borderId="19"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7" fillId="2" borderId="51" xfId="0" applyFont="1" applyFill="1" applyBorder="1" applyAlignment="1">
      <alignment horizontal="center" vertical="center" wrapText="1"/>
    </xf>
    <xf numFmtId="0" fontId="25" fillId="15" borderId="33" xfId="0" applyFont="1" applyFill="1" applyBorder="1" applyAlignment="1">
      <alignment horizontal="center" vertical="center" wrapText="1"/>
    </xf>
    <xf numFmtId="0" fontId="25" fillId="15" borderId="34" xfId="0" applyFont="1" applyFill="1" applyBorder="1" applyAlignment="1">
      <alignment horizontal="center" vertical="center" wrapText="1"/>
    </xf>
    <xf numFmtId="0" fontId="25" fillId="15" borderId="38" xfId="0" applyFont="1" applyFill="1" applyBorder="1" applyAlignment="1">
      <alignment horizontal="center" vertical="center" wrapText="1"/>
    </xf>
    <xf numFmtId="0" fontId="25" fillId="5" borderId="25" xfId="0" applyFont="1" applyFill="1" applyBorder="1" applyAlignment="1">
      <alignment horizontal="center" vertical="center" wrapText="1"/>
    </xf>
    <xf numFmtId="0" fontId="25" fillId="5" borderId="31" xfId="0" applyFont="1" applyFill="1" applyBorder="1" applyAlignment="1">
      <alignment horizontal="center" vertical="center" wrapText="1"/>
    </xf>
    <xf numFmtId="0" fontId="25" fillId="5" borderId="32" xfId="0" applyFont="1" applyFill="1" applyBorder="1" applyAlignment="1">
      <alignment horizontal="center" vertical="center" wrapText="1"/>
    </xf>
    <xf numFmtId="0" fontId="27" fillId="2" borderId="40" xfId="0" applyFont="1" applyFill="1" applyBorder="1" applyAlignment="1">
      <alignment horizontal="center" vertical="center" wrapText="1"/>
    </xf>
    <xf numFmtId="0" fontId="27" fillId="2" borderId="34" xfId="0" applyFont="1" applyFill="1" applyBorder="1" applyAlignment="1">
      <alignment horizontal="center" vertical="center" wrapText="1"/>
    </xf>
    <xf numFmtId="0" fontId="27" fillId="2" borderId="38" xfId="0" applyFont="1" applyFill="1" applyBorder="1" applyAlignment="1">
      <alignment horizontal="center" vertical="center" wrapText="1"/>
    </xf>
    <xf numFmtId="0" fontId="27" fillId="2" borderId="19" xfId="0" applyFont="1" applyFill="1" applyBorder="1" applyAlignment="1">
      <alignment horizontal="center" vertical="center"/>
    </xf>
    <xf numFmtId="0" fontId="27" fillId="2" borderId="51" xfId="0" applyFont="1" applyFill="1" applyBorder="1" applyAlignment="1">
      <alignment horizontal="center" vertical="center"/>
    </xf>
    <xf numFmtId="0" fontId="34" fillId="11" borderId="26" xfId="0" applyFont="1" applyFill="1" applyBorder="1" applyAlignment="1">
      <alignment horizontal="center" vertical="center" wrapText="1"/>
    </xf>
    <xf numFmtId="0" fontId="34" fillId="11" borderId="27" xfId="0" applyFont="1" applyFill="1" applyBorder="1" applyAlignment="1">
      <alignment horizontal="center" vertical="center" wrapText="1"/>
    </xf>
    <xf numFmtId="0" fontId="34" fillId="11" borderId="28" xfId="0" applyFont="1" applyFill="1" applyBorder="1" applyAlignment="1">
      <alignment horizontal="center" vertical="center" wrapText="1"/>
    </xf>
    <xf numFmtId="0" fontId="25" fillId="7" borderId="24" xfId="0" applyFont="1" applyFill="1" applyBorder="1" applyAlignment="1">
      <alignment horizontal="center" vertical="center"/>
    </xf>
    <xf numFmtId="0" fontId="25" fillId="7" borderId="29" xfId="0" applyFont="1" applyFill="1" applyBorder="1" applyAlignment="1">
      <alignment horizontal="center" vertical="center"/>
    </xf>
    <xf numFmtId="0" fontId="25" fillId="7" borderId="30" xfId="0" applyFont="1" applyFill="1" applyBorder="1" applyAlignment="1">
      <alignment horizontal="center" vertical="center"/>
    </xf>
    <xf numFmtId="0" fontId="25" fillId="7" borderId="25" xfId="0" applyFont="1" applyFill="1" applyBorder="1" applyAlignment="1">
      <alignment horizontal="center" vertical="center"/>
    </xf>
    <xf numFmtId="0" fontId="25" fillId="7" borderId="31" xfId="0" applyFont="1" applyFill="1" applyBorder="1" applyAlignment="1">
      <alignment horizontal="center" vertical="center"/>
    </xf>
    <xf numFmtId="0" fontId="25" fillId="7" borderId="32" xfId="0" applyFont="1" applyFill="1" applyBorder="1" applyAlignment="1">
      <alignment horizontal="center" vertical="center"/>
    </xf>
    <xf numFmtId="0" fontId="25" fillId="5" borderId="19" xfId="0" applyFont="1" applyFill="1" applyBorder="1" applyAlignment="1">
      <alignment horizontal="center" vertical="center"/>
    </xf>
    <xf numFmtId="0" fontId="25" fillId="5" borderId="20" xfId="0" applyFont="1" applyFill="1" applyBorder="1" applyAlignment="1">
      <alignment horizontal="center" vertical="center"/>
    </xf>
    <xf numFmtId="0" fontId="25" fillId="5" borderId="51" xfId="0" applyFont="1" applyFill="1" applyBorder="1" applyAlignment="1">
      <alignment horizontal="center" vertical="center"/>
    </xf>
    <xf numFmtId="0" fontId="27" fillId="2" borderId="26" xfId="0" applyFont="1" applyFill="1" applyBorder="1" applyAlignment="1">
      <alignment horizontal="center" vertical="center"/>
    </xf>
    <xf numFmtId="0" fontId="27" fillId="2" borderId="27" xfId="0" applyFont="1" applyFill="1" applyBorder="1" applyAlignment="1">
      <alignment horizontal="center" vertical="center"/>
    </xf>
    <xf numFmtId="0" fontId="27" fillId="2" borderId="56" xfId="0" applyFont="1" applyFill="1" applyBorder="1" applyAlignment="1">
      <alignment horizontal="center" vertical="center"/>
    </xf>
    <xf numFmtId="0" fontId="26" fillId="3" borderId="61" xfId="0" applyFont="1" applyFill="1" applyBorder="1" applyAlignment="1">
      <alignment horizontal="center" vertical="center"/>
    </xf>
    <xf numFmtId="0" fontId="26" fillId="3" borderId="20" xfId="0" applyFont="1" applyFill="1" applyBorder="1" applyAlignment="1">
      <alignment horizontal="center" vertical="center"/>
    </xf>
    <xf numFmtId="0" fontId="26" fillId="3" borderId="51" xfId="0" applyFont="1" applyFill="1" applyBorder="1" applyAlignment="1">
      <alignment horizontal="center" vertical="center"/>
    </xf>
    <xf numFmtId="0" fontId="25" fillId="7" borderId="33" xfId="0" applyFont="1" applyFill="1" applyBorder="1" applyAlignment="1">
      <alignment horizontal="center" vertical="center"/>
    </xf>
    <xf numFmtId="0" fontId="25" fillId="7" borderId="34" xfId="0" applyFont="1" applyFill="1" applyBorder="1" applyAlignment="1">
      <alignment horizontal="center" vertical="center"/>
    </xf>
    <xf numFmtId="0" fontId="25" fillId="7" borderId="38" xfId="0" applyFont="1" applyFill="1" applyBorder="1" applyAlignment="1">
      <alignment horizontal="center" vertical="center"/>
    </xf>
    <xf numFmtId="0" fontId="25" fillId="7" borderId="24" xfId="0" applyFont="1" applyFill="1" applyBorder="1" applyAlignment="1">
      <alignment horizontal="center" vertical="center" wrapText="1"/>
    </xf>
    <xf numFmtId="0" fontId="25" fillId="7" borderId="29" xfId="0" applyFont="1" applyFill="1" applyBorder="1" applyAlignment="1">
      <alignment horizontal="center" vertical="center" wrapText="1"/>
    </xf>
    <xf numFmtId="0" fontId="25" fillId="7" borderId="30" xfId="0" applyFont="1" applyFill="1" applyBorder="1" applyAlignment="1">
      <alignment horizontal="center" vertical="center" wrapText="1"/>
    </xf>
    <xf numFmtId="0" fontId="25" fillId="2" borderId="19" xfId="0" applyFont="1" applyFill="1" applyBorder="1" applyAlignment="1">
      <alignment horizontal="center" wrapText="1"/>
    </xf>
    <xf numFmtId="0" fontId="25" fillId="2" borderId="51" xfId="0" applyFont="1" applyFill="1" applyBorder="1" applyAlignment="1">
      <alignment horizontal="center" wrapText="1"/>
    </xf>
    <xf numFmtId="0" fontId="23" fillId="2" borderId="1" xfId="0" applyFont="1" applyFill="1" applyBorder="1" applyAlignment="1">
      <alignment horizontal="center" vertical="center"/>
    </xf>
    <xf numFmtId="0" fontId="2" fillId="0" borderId="1" xfId="0" applyFont="1" applyBorder="1" applyAlignment="1">
      <alignment horizontal="center"/>
    </xf>
    <xf numFmtId="0" fontId="2" fillId="0" borderId="5" xfId="0" applyFont="1" applyBorder="1" applyAlignment="1">
      <alignment horizontal="center"/>
    </xf>
    <xf numFmtId="0" fontId="2" fillId="0" borderId="13" xfId="0" applyFont="1" applyBorder="1" applyAlignment="1">
      <alignment horizontal="center" wrapText="1"/>
    </xf>
    <xf numFmtId="0" fontId="2" fillId="0" borderId="7" xfId="0" applyFont="1" applyBorder="1" applyAlignment="1">
      <alignment horizontal="center" wrapText="1"/>
    </xf>
    <xf numFmtId="0" fontId="31" fillId="14" borderId="0" xfId="0" applyFont="1" applyFill="1"/>
    <xf numFmtId="0" fontId="29" fillId="14" borderId="0" xfId="0" applyFont="1" applyFill="1" applyAlignment="1">
      <alignment horizontal="center" vertical="center"/>
    </xf>
    <xf numFmtId="0" fontId="32" fillId="14" borderId="0" xfId="0" applyFont="1" applyFill="1" applyAlignment="1">
      <alignment horizontal="center" vertical="center"/>
    </xf>
    <xf numFmtId="0" fontId="25" fillId="14" borderId="0" xfId="0" applyFont="1" applyFill="1" applyAlignment="1">
      <alignment horizontal="center" vertical="center"/>
    </xf>
    <xf numFmtId="0" fontId="25" fillId="14"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209550</xdr:colOff>
          <xdr:row>19</xdr:row>
          <xdr:rowOff>28575</xdr:rowOff>
        </xdr:from>
        <xdr:to>
          <xdr:col>1</xdr:col>
          <xdr:colOff>1295400</xdr:colOff>
          <xdr:row>19</xdr:row>
          <xdr:rowOff>257175</xdr:rowOff>
        </xdr:to>
        <xdr:sp macro="" textlink="">
          <xdr:nvSpPr>
            <xdr:cNvPr id="3085" name="Button 13" hidden="1">
              <a:extLst>
                <a:ext uri="{63B3BB69-23CF-44E3-9099-C40C66FF867C}">
                  <a14:compatExt spid="_x0000_s3085"/>
                </a:ext>
                <a:ext uri="{FF2B5EF4-FFF2-40B4-BE49-F238E27FC236}">
                  <a16:creationId xmlns:a16="http://schemas.microsoft.com/office/drawing/2014/main" id="{00000000-0008-0000-0000-00000D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+2 Compétences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1390650</xdr:colOff>
          <xdr:row>19</xdr:row>
          <xdr:rowOff>28575</xdr:rowOff>
        </xdr:from>
        <xdr:to>
          <xdr:col>1</xdr:col>
          <xdr:colOff>2457450</xdr:colOff>
          <xdr:row>19</xdr:row>
          <xdr:rowOff>266700</xdr:rowOff>
        </xdr:to>
        <xdr:sp macro="" textlink="">
          <xdr:nvSpPr>
            <xdr:cNvPr id="3086" name="Button 14" hidden="1">
              <a:extLst>
                <a:ext uri="{63B3BB69-23CF-44E3-9099-C40C66FF867C}">
                  <a14:compatExt spid="_x0000_s3086"/>
                </a:ext>
                <a:ext uri="{FF2B5EF4-FFF2-40B4-BE49-F238E27FC236}">
                  <a16:creationId xmlns:a16="http://schemas.microsoft.com/office/drawing/2014/main" id="{00000000-0008-0000-0000-00000E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-2 Compétences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0</xdr:row>
          <xdr:rowOff>19050</xdr:rowOff>
        </xdr:from>
        <xdr:to>
          <xdr:col>7</xdr:col>
          <xdr:colOff>314325</xdr:colOff>
          <xdr:row>0</xdr:row>
          <xdr:rowOff>257175</xdr:rowOff>
        </xdr:to>
        <xdr:sp macro="" textlink="">
          <xdr:nvSpPr>
            <xdr:cNvPr id="3108" name="Button 36" hidden="1">
              <a:extLst>
                <a:ext uri="{63B3BB69-23CF-44E3-9099-C40C66FF867C}">
                  <a14:compatExt spid="_x0000_s3108"/>
                </a:ext>
                <a:ext uri="{FF2B5EF4-FFF2-40B4-BE49-F238E27FC236}">
                  <a16:creationId xmlns:a16="http://schemas.microsoft.com/office/drawing/2014/main" id="{00000000-0008-0000-0000-00002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FF0000"/>
                  </a:solidFill>
                  <a:latin typeface="Calibri"/>
                  <a:cs typeface="Calibri"/>
                </a:rPr>
                <a:t>Changement de Mode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24</xdr:row>
          <xdr:rowOff>9525</xdr:rowOff>
        </xdr:from>
        <xdr:to>
          <xdr:col>1</xdr:col>
          <xdr:colOff>1076325</xdr:colOff>
          <xdr:row>24</xdr:row>
          <xdr:rowOff>95250</xdr:rowOff>
        </xdr:to>
        <xdr:sp macro="" textlink="">
          <xdr:nvSpPr>
            <xdr:cNvPr id="3153" name="Button 81" hidden="1">
              <a:extLst>
                <a:ext uri="{63B3BB69-23CF-44E3-9099-C40C66FF867C}">
                  <a14:compatExt spid="_x0000_s3153"/>
                </a:ext>
                <a:ext uri="{FF2B5EF4-FFF2-40B4-BE49-F238E27FC236}">
                  <a16:creationId xmlns:a16="http://schemas.microsoft.com/office/drawing/2014/main" id="{00000000-0008-0000-0000-00005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 d'armes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2371725</xdr:colOff>
          <xdr:row>24</xdr:row>
          <xdr:rowOff>38100</xdr:rowOff>
        </xdr:from>
        <xdr:to>
          <xdr:col>1</xdr:col>
          <xdr:colOff>3419475</xdr:colOff>
          <xdr:row>24</xdr:row>
          <xdr:rowOff>114300</xdr:rowOff>
        </xdr:to>
        <xdr:sp macro="" textlink="">
          <xdr:nvSpPr>
            <xdr:cNvPr id="3154" name="Button 82" hidden="1">
              <a:extLst>
                <a:ext uri="{63B3BB69-23CF-44E3-9099-C40C66FF867C}">
                  <a14:compatExt spid="_x0000_s3154"/>
                </a:ext>
                <a:ext uri="{FF2B5EF4-FFF2-40B4-BE49-F238E27FC236}">
                  <a16:creationId xmlns:a16="http://schemas.microsoft.com/office/drawing/2014/main" id="{00000000-0008-0000-0000-00005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 armes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95250</xdr:colOff>
          <xdr:row>36</xdr:row>
          <xdr:rowOff>76200</xdr:rowOff>
        </xdr:from>
        <xdr:to>
          <xdr:col>1</xdr:col>
          <xdr:colOff>1581150</xdr:colOff>
          <xdr:row>36</xdr:row>
          <xdr:rowOff>276225</xdr:rowOff>
        </xdr:to>
        <xdr:sp macro="" textlink="">
          <xdr:nvSpPr>
            <xdr:cNvPr id="3157" name="Button 85" hidden="1">
              <a:extLst>
                <a:ext uri="{63B3BB69-23CF-44E3-9099-C40C66FF867C}">
                  <a14:compatExt spid="_x0000_s3157"/>
                </a:ext>
                <a:ext uri="{FF2B5EF4-FFF2-40B4-BE49-F238E27FC236}">
                  <a16:creationId xmlns:a16="http://schemas.microsoft.com/office/drawing/2014/main" id="{00000000-0008-0000-0000-000055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 de flèches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1924050</xdr:colOff>
          <xdr:row>36</xdr:row>
          <xdr:rowOff>57150</xdr:rowOff>
        </xdr:from>
        <xdr:to>
          <xdr:col>1</xdr:col>
          <xdr:colOff>3848100</xdr:colOff>
          <xdr:row>36</xdr:row>
          <xdr:rowOff>123825</xdr:rowOff>
        </xdr:to>
        <xdr:sp macro="" textlink="">
          <xdr:nvSpPr>
            <xdr:cNvPr id="3158" name="Button 86" hidden="1">
              <a:extLst>
                <a:ext uri="{63B3BB69-23CF-44E3-9099-C40C66FF867C}">
                  <a14:compatExt spid="_x0000_s3158"/>
                </a:ext>
                <a:ext uri="{FF2B5EF4-FFF2-40B4-BE49-F238E27FC236}">
                  <a16:creationId xmlns:a16="http://schemas.microsoft.com/office/drawing/2014/main" id="{00000000-0008-0000-0000-000056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 flèches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76200</xdr:colOff>
          <xdr:row>1</xdr:row>
          <xdr:rowOff>47625</xdr:rowOff>
        </xdr:from>
        <xdr:to>
          <xdr:col>8</xdr:col>
          <xdr:colOff>1257300</xdr:colOff>
          <xdr:row>2</xdr:row>
          <xdr:rowOff>123825</xdr:rowOff>
        </xdr:to>
        <xdr:sp macro="" textlink="">
          <xdr:nvSpPr>
            <xdr:cNvPr id="5130" name="Button 10" hidden="1">
              <a:extLst>
                <a:ext uri="{63B3BB69-23CF-44E3-9099-C40C66FF867C}">
                  <a14:compatExt spid="_x0000_s5130"/>
                </a:ext>
                <a:ext uri="{FF2B5EF4-FFF2-40B4-BE49-F238E27FC236}">
                  <a16:creationId xmlns:a16="http://schemas.microsoft.com/office/drawing/2014/main" id="{00000000-0008-0000-0100-00000A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+2 Compétences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85725</xdr:colOff>
          <xdr:row>3</xdr:row>
          <xdr:rowOff>28575</xdr:rowOff>
        </xdr:from>
        <xdr:to>
          <xdr:col>8</xdr:col>
          <xdr:colOff>1266825</xdr:colOff>
          <xdr:row>4</xdr:row>
          <xdr:rowOff>85725</xdr:rowOff>
        </xdr:to>
        <xdr:sp macro="" textlink="">
          <xdr:nvSpPr>
            <xdr:cNvPr id="5131" name="Button 11" hidden="1">
              <a:extLst>
                <a:ext uri="{63B3BB69-23CF-44E3-9099-C40C66FF867C}">
                  <a14:compatExt spid="_x0000_s5131"/>
                </a:ext>
                <a:ext uri="{FF2B5EF4-FFF2-40B4-BE49-F238E27FC236}">
                  <a16:creationId xmlns:a16="http://schemas.microsoft.com/office/drawing/2014/main" id="{00000000-0008-0000-0100-00000B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-2 Compétences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518B6-8D0D-45E7-8F94-506DF43908FB}">
  <sheetPr codeName="Feuil1">
    <tabColor theme="4" tint="-0.249977111117893"/>
  </sheetPr>
  <dimension ref="A1:O57"/>
  <sheetViews>
    <sheetView showGridLines="0" tabSelected="1" zoomScaleNormal="100" workbookViewId="0">
      <selection activeCell="K39" sqref="K38:K39"/>
    </sheetView>
  </sheetViews>
  <sheetFormatPr baseColWidth="10" defaultColWidth="11.42578125" defaultRowHeight="12" x14ac:dyDescent="0.2"/>
  <cols>
    <col min="1" max="1" width="2.42578125" style="165" customWidth="1"/>
    <col min="2" max="2" width="57.85546875" style="165" customWidth="1"/>
    <col min="3" max="3" width="28.7109375" style="165" bestFit="1" customWidth="1"/>
    <col min="4" max="4" width="15.5703125" style="246" bestFit="1" customWidth="1"/>
    <col min="5" max="5" width="18.140625" style="165" bestFit="1" customWidth="1"/>
    <col min="6" max="6" width="13" style="165" bestFit="1" customWidth="1"/>
    <col min="7" max="7" width="16.5703125" style="247" bestFit="1" customWidth="1"/>
    <col min="8" max="8" width="19.42578125" style="247" bestFit="1" customWidth="1"/>
    <col min="9" max="9" width="21.5703125" style="165" bestFit="1" customWidth="1"/>
    <col min="10" max="10" width="31.42578125" style="247" bestFit="1" customWidth="1"/>
    <col min="11" max="11" width="13.5703125" style="165" bestFit="1" customWidth="1"/>
    <col min="12" max="12" width="7.140625" style="165" customWidth="1"/>
    <col min="13" max="13" width="21" style="165" bestFit="1" customWidth="1"/>
    <col min="14" max="16384" width="11.42578125" style="165"/>
  </cols>
  <sheetData>
    <row r="1" spans="1:15" s="255" customFormat="1" ht="12.75" thickBot="1" x14ac:dyDescent="0.25">
      <c r="D1" s="258"/>
      <c r="G1" s="256"/>
      <c r="H1" s="256"/>
      <c r="J1" s="256"/>
    </row>
    <row r="2" spans="1:15" ht="15.75" customHeight="1" thickBot="1" x14ac:dyDescent="0.25">
      <c r="A2" s="255"/>
      <c r="B2" s="166" t="s">
        <v>0</v>
      </c>
      <c r="C2" s="167"/>
      <c r="D2" s="311" t="s">
        <v>253</v>
      </c>
      <c r="E2" s="312"/>
      <c r="F2" s="168" t="s">
        <v>295</v>
      </c>
      <c r="G2" s="169" t="s">
        <v>303</v>
      </c>
      <c r="H2" s="166" t="s">
        <v>205</v>
      </c>
      <c r="I2" s="170">
        <v>0</v>
      </c>
      <c r="J2" s="256"/>
      <c r="K2" s="255"/>
      <c r="L2" s="255"/>
      <c r="M2" s="255"/>
      <c r="N2" s="255"/>
    </row>
    <row r="3" spans="1:15" ht="12.75" thickBot="1" x14ac:dyDescent="0.25">
      <c r="A3" s="255"/>
      <c r="B3" s="171" t="s">
        <v>1</v>
      </c>
      <c r="C3" s="172"/>
      <c r="D3" s="173" t="s">
        <v>255</v>
      </c>
      <c r="E3" s="174"/>
      <c r="F3" s="175" t="s">
        <v>291</v>
      </c>
      <c r="G3" s="176">
        <f>400-SUM(D10:D18)+G5</f>
        <v>0</v>
      </c>
      <c r="H3" s="177" t="s">
        <v>204</v>
      </c>
      <c r="I3" s="178">
        <v>6</v>
      </c>
      <c r="J3" s="256"/>
      <c r="K3" s="255"/>
      <c r="L3" s="255"/>
      <c r="M3" s="255"/>
      <c r="N3" s="255"/>
    </row>
    <row r="4" spans="1:15" x14ac:dyDescent="0.2">
      <c r="A4" s="255"/>
      <c r="B4" s="171" t="s">
        <v>4</v>
      </c>
      <c r="C4" s="172"/>
      <c r="D4" s="179" t="s">
        <v>254</v>
      </c>
      <c r="E4" s="180"/>
      <c r="F4" s="181"/>
      <c r="G4" s="182" t="s">
        <v>280</v>
      </c>
      <c r="H4" s="183" t="s">
        <v>301</v>
      </c>
      <c r="I4" s="184">
        <v>0</v>
      </c>
      <c r="J4" s="256"/>
      <c r="K4" s="255"/>
      <c r="L4" s="255"/>
      <c r="M4" s="255"/>
      <c r="N4" s="255"/>
    </row>
    <row r="5" spans="1:15" ht="12.75" thickBot="1" x14ac:dyDescent="0.25">
      <c r="A5" s="255"/>
      <c r="B5" s="171" t="s">
        <v>3</v>
      </c>
      <c r="C5" s="172"/>
      <c r="D5" s="185" t="s">
        <v>256</v>
      </c>
      <c r="E5" s="186"/>
      <c r="F5" s="187"/>
      <c r="G5" s="178">
        <v>0</v>
      </c>
      <c r="H5" s="177" t="s">
        <v>290</v>
      </c>
      <c r="I5" s="188">
        <v>0</v>
      </c>
      <c r="J5" s="256"/>
      <c r="K5" s="255"/>
      <c r="L5" s="255"/>
      <c r="M5" s="255"/>
      <c r="N5" s="255"/>
    </row>
    <row r="6" spans="1:15" ht="15.75" customHeight="1" thickBot="1" x14ac:dyDescent="0.25">
      <c r="A6" s="255"/>
      <c r="B6" s="171" t="s">
        <v>2</v>
      </c>
      <c r="C6" s="189"/>
      <c r="D6" s="337"/>
      <c r="E6" s="338"/>
      <c r="F6" s="255"/>
      <c r="G6" s="256"/>
      <c r="H6" s="256"/>
      <c r="I6" s="255"/>
      <c r="J6" s="256"/>
      <c r="K6" s="255"/>
      <c r="L6" s="255"/>
      <c r="M6" s="255"/>
      <c r="N6" s="255"/>
    </row>
    <row r="7" spans="1:15" ht="12.75" thickBot="1" x14ac:dyDescent="0.25">
      <c r="A7" s="255"/>
      <c r="B7" s="190" t="s">
        <v>151</v>
      </c>
      <c r="C7" s="322"/>
      <c r="D7" s="323"/>
      <c r="E7" s="324"/>
      <c r="F7" s="255"/>
      <c r="G7" s="255"/>
      <c r="H7" s="256"/>
      <c r="I7" s="325" t="s">
        <v>15</v>
      </c>
      <c r="J7" s="326"/>
      <c r="K7" s="326"/>
      <c r="L7" s="326"/>
      <c r="M7" s="327"/>
      <c r="N7" s="255"/>
    </row>
    <row r="8" spans="1:15" ht="12.75" thickBot="1" x14ac:dyDescent="0.25">
      <c r="A8" s="255"/>
      <c r="B8" s="255"/>
      <c r="C8" s="257"/>
      <c r="D8" s="258"/>
      <c r="E8" s="255"/>
      <c r="F8" s="255"/>
      <c r="G8" s="255"/>
      <c r="H8" s="191" t="s">
        <v>210</v>
      </c>
      <c r="I8" s="192" t="s">
        <v>112</v>
      </c>
      <c r="J8" s="193" t="s">
        <v>113</v>
      </c>
      <c r="K8" s="328" t="s">
        <v>111</v>
      </c>
      <c r="L8" s="329"/>
      <c r="M8" s="330"/>
      <c r="N8" s="255"/>
    </row>
    <row r="9" spans="1:15" ht="12.75" thickBot="1" x14ac:dyDescent="0.25">
      <c r="A9" s="255"/>
      <c r="B9" s="191" t="s">
        <v>210</v>
      </c>
      <c r="C9" s="311" t="s">
        <v>5</v>
      </c>
      <c r="D9" s="312"/>
      <c r="E9" s="272" t="s">
        <v>17</v>
      </c>
      <c r="F9" s="273" t="s">
        <v>271</v>
      </c>
      <c r="G9" s="255"/>
      <c r="H9" s="194">
        <v>0</v>
      </c>
      <c r="I9" s="195" t="s">
        <v>103</v>
      </c>
      <c r="J9" s="195" t="s">
        <v>103</v>
      </c>
      <c r="K9" s="331"/>
      <c r="L9" s="332"/>
      <c r="M9" s="333"/>
      <c r="N9" s="255"/>
    </row>
    <row r="10" spans="1:15" x14ac:dyDescent="0.2">
      <c r="A10" s="255"/>
      <c r="B10" s="267">
        <v>0</v>
      </c>
      <c r="C10" s="268" t="s">
        <v>6</v>
      </c>
      <c r="D10" s="269">
        <v>50</v>
      </c>
      <c r="E10" s="270">
        <v>0</v>
      </c>
      <c r="F10" s="271">
        <f>D10-E10+'Complément feuille personnage'!C3</f>
        <v>50</v>
      </c>
      <c r="G10" s="255"/>
      <c r="H10" s="196">
        <v>0</v>
      </c>
      <c r="I10" s="197" t="s">
        <v>103</v>
      </c>
      <c r="J10" s="197" t="s">
        <v>103</v>
      </c>
      <c r="K10" s="316"/>
      <c r="L10" s="317"/>
      <c r="M10" s="318"/>
      <c r="N10" s="255"/>
    </row>
    <row r="11" spans="1:15" x14ac:dyDescent="0.2">
      <c r="A11" s="255"/>
      <c r="B11" s="259">
        <v>0</v>
      </c>
      <c r="C11" s="199" t="s">
        <v>7</v>
      </c>
      <c r="D11" s="198">
        <v>50</v>
      </c>
      <c r="E11" s="200">
        <v>0</v>
      </c>
      <c r="F11" s="201">
        <f>D11-E11+'Complément feuille personnage'!C4</f>
        <v>50</v>
      </c>
      <c r="G11" s="255"/>
      <c r="H11" s="202">
        <v>0</v>
      </c>
      <c r="I11" s="203" t="s">
        <v>103</v>
      </c>
      <c r="J11" s="203" t="s">
        <v>103</v>
      </c>
      <c r="K11" s="334"/>
      <c r="L11" s="335"/>
      <c r="M11" s="336"/>
      <c r="N11" s="255"/>
    </row>
    <row r="12" spans="1:15" x14ac:dyDescent="0.2">
      <c r="A12" s="255"/>
      <c r="B12" s="260">
        <v>0</v>
      </c>
      <c r="C12" s="199" t="s">
        <v>8</v>
      </c>
      <c r="D12" s="204">
        <v>50</v>
      </c>
      <c r="E12" s="205">
        <v>0</v>
      </c>
      <c r="F12" s="206">
        <f>D12-E12+'Complément feuille personnage'!C5</f>
        <v>50</v>
      </c>
      <c r="G12" s="255"/>
      <c r="H12" s="196">
        <v>0</v>
      </c>
      <c r="I12" s="197" t="s">
        <v>103</v>
      </c>
      <c r="J12" s="197" t="s">
        <v>103</v>
      </c>
      <c r="K12" s="316"/>
      <c r="L12" s="317"/>
      <c r="M12" s="318"/>
      <c r="N12" s="255"/>
    </row>
    <row r="13" spans="1:15" x14ac:dyDescent="0.2">
      <c r="A13" s="255"/>
      <c r="B13" s="259">
        <v>0</v>
      </c>
      <c r="C13" s="199" t="s">
        <v>9</v>
      </c>
      <c r="D13" s="198">
        <v>50</v>
      </c>
      <c r="E13" s="200">
        <v>0</v>
      </c>
      <c r="F13" s="201">
        <f>D13-E13+'Complément feuille personnage'!C6</f>
        <v>50</v>
      </c>
      <c r="G13" s="255"/>
      <c r="H13" s="202">
        <v>0</v>
      </c>
      <c r="I13" s="203" t="s">
        <v>103</v>
      </c>
      <c r="J13" s="203" t="s">
        <v>103</v>
      </c>
      <c r="K13" s="316"/>
      <c r="L13" s="317"/>
      <c r="M13" s="318"/>
      <c r="N13" s="255"/>
    </row>
    <row r="14" spans="1:15" ht="12.75" thickBot="1" x14ac:dyDescent="0.25">
      <c r="A14" s="255"/>
      <c r="B14" s="260">
        <v>0</v>
      </c>
      <c r="C14" s="199" t="s">
        <v>10</v>
      </c>
      <c r="D14" s="204">
        <v>50</v>
      </c>
      <c r="E14" s="205">
        <v>0</v>
      </c>
      <c r="F14" s="206">
        <f>D14-E14+'Complément feuille personnage'!C7</f>
        <v>50</v>
      </c>
      <c r="G14" s="255"/>
      <c r="H14" s="207">
        <v>0</v>
      </c>
      <c r="I14" s="208" t="s">
        <v>103</v>
      </c>
      <c r="J14" s="208" t="s">
        <v>103</v>
      </c>
      <c r="K14" s="319"/>
      <c r="L14" s="320"/>
      <c r="M14" s="321"/>
      <c r="N14" s="255"/>
    </row>
    <row r="15" spans="1:15" ht="12.75" thickBot="1" x14ac:dyDescent="0.25">
      <c r="A15" s="255"/>
      <c r="B15" s="259">
        <v>0</v>
      </c>
      <c r="C15" s="199" t="s">
        <v>11</v>
      </c>
      <c r="D15" s="198">
        <v>50</v>
      </c>
      <c r="E15" s="200">
        <v>0</v>
      </c>
      <c r="F15" s="201">
        <f>D15-E15+'Complément feuille personnage'!C8</f>
        <v>50</v>
      </c>
      <c r="G15" s="255"/>
      <c r="H15" s="255"/>
      <c r="I15" s="255"/>
      <c r="J15" s="255"/>
      <c r="K15" s="255"/>
      <c r="L15" s="255"/>
      <c r="M15" s="255"/>
      <c r="N15" s="255"/>
      <c r="O15" s="255"/>
    </row>
    <row r="16" spans="1:15" ht="12.75" thickBot="1" x14ac:dyDescent="0.25">
      <c r="A16" s="255"/>
      <c r="B16" s="260">
        <v>0</v>
      </c>
      <c r="C16" s="199" t="s">
        <v>12</v>
      </c>
      <c r="D16" s="204">
        <v>50</v>
      </c>
      <c r="E16" s="205">
        <v>0</v>
      </c>
      <c r="F16" s="206">
        <f>D16-E16+'Complément feuille personnage'!C9</f>
        <v>50</v>
      </c>
      <c r="G16" s="255"/>
      <c r="H16" s="209" t="s">
        <v>144</v>
      </c>
      <c r="I16" s="210" t="s">
        <v>16</v>
      </c>
      <c r="J16" s="211" t="s">
        <v>278</v>
      </c>
      <c r="K16" s="255"/>
      <c r="L16" s="255"/>
      <c r="M16" s="212" t="s">
        <v>189</v>
      </c>
      <c r="N16" s="255"/>
    </row>
    <row r="17" spans="1:14" ht="12.75" thickBot="1" x14ac:dyDescent="0.25">
      <c r="A17" s="255"/>
      <c r="B17" s="259">
        <v>0</v>
      </c>
      <c r="C17" s="199" t="s">
        <v>13</v>
      </c>
      <c r="D17" s="198">
        <v>50</v>
      </c>
      <c r="E17" s="200">
        <v>0</v>
      </c>
      <c r="F17" s="201">
        <f>D17-E17+'Complément feuille personnage'!C10</f>
        <v>50</v>
      </c>
      <c r="G17" s="255"/>
      <c r="H17" s="213"/>
      <c r="I17" s="214"/>
      <c r="J17" s="215"/>
      <c r="K17" s="255"/>
      <c r="L17" s="255"/>
      <c r="M17" s="216" t="s">
        <v>191</v>
      </c>
      <c r="N17" s="255"/>
    </row>
    <row r="18" spans="1:14" ht="12.75" thickBot="1" x14ac:dyDescent="0.25">
      <c r="A18" s="255"/>
      <c r="B18" s="217"/>
      <c r="C18" s="218" t="s">
        <v>266</v>
      </c>
      <c r="D18" s="219"/>
      <c r="E18" s="220">
        <v>0</v>
      </c>
      <c r="F18" s="221"/>
      <c r="G18" s="255"/>
      <c r="H18" s="222"/>
      <c r="I18" s="223"/>
      <c r="J18" s="224"/>
      <c r="K18" s="255"/>
      <c r="L18" s="255"/>
      <c r="M18" s="201" t="s">
        <v>190</v>
      </c>
      <c r="N18" s="255"/>
    </row>
    <row r="19" spans="1:14" ht="12" customHeight="1" thickBot="1" x14ac:dyDescent="0.25">
      <c r="A19" s="255"/>
      <c r="B19" s="255"/>
      <c r="C19" s="255"/>
      <c r="D19" s="258"/>
      <c r="E19" s="255"/>
      <c r="F19" s="256"/>
      <c r="G19" s="255"/>
      <c r="H19" s="255"/>
      <c r="I19" s="255"/>
      <c r="J19" s="255"/>
      <c r="K19" s="255"/>
      <c r="L19" s="255"/>
      <c r="M19" s="206" t="s">
        <v>190</v>
      </c>
      <c r="N19" s="255"/>
    </row>
    <row r="20" spans="1:14" ht="24" customHeight="1" thickBot="1" x14ac:dyDescent="0.25">
      <c r="A20" s="255"/>
      <c r="B20" s="296" t="s">
        <v>304</v>
      </c>
      <c r="C20" s="297"/>
      <c r="D20" s="297"/>
      <c r="E20" s="298"/>
      <c r="F20" s="256"/>
      <c r="G20" s="255"/>
      <c r="H20" s="313" t="s">
        <v>274</v>
      </c>
      <c r="I20" s="314"/>
      <c r="J20" s="314"/>
      <c r="K20" s="315"/>
      <c r="L20" s="255"/>
      <c r="M20" s="225" t="s">
        <v>190</v>
      </c>
      <c r="N20" s="255"/>
    </row>
    <row r="21" spans="1:14" ht="24.75" thickBot="1" x14ac:dyDescent="0.25">
      <c r="A21" s="255"/>
      <c r="B21" s="248" t="s">
        <v>289</v>
      </c>
      <c r="C21" s="249" t="s">
        <v>272</v>
      </c>
      <c r="D21" s="249" t="s">
        <v>273</v>
      </c>
      <c r="E21" s="250" t="s">
        <v>286</v>
      </c>
      <c r="F21" s="256"/>
      <c r="G21" s="255"/>
      <c r="H21" s="248" t="s">
        <v>289</v>
      </c>
      <c r="I21" s="249" t="s">
        <v>272</v>
      </c>
      <c r="J21" s="249" t="s">
        <v>273</v>
      </c>
      <c r="K21" s="250" t="s">
        <v>286</v>
      </c>
      <c r="L21" s="255"/>
      <c r="M21" s="226" t="s">
        <v>190</v>
      </c>
      <c r="N21" s="255"/>
    </row>
    <row r="22" spans="1:14" x14ac:dyDescent="0.2">
      <c r="A22" s="255"/>
      <c r="B22" s="261" t="str">
        <f>'Complément feuille personnage'!C14</f>
        <v>N_A</v>
      </c>
      <c r="C22" s="251" t="s">
        <v>103</v>
      </c>
      <c r="D22" s="262" t="e">
        <f>VLOOKUP(B22,'Complément feuille personnage'!$C$14:$F$15,4,FALSE)+VLOOKUP('Feuille Personnage'!C22,'Feuille Personnage'!$C$10:$F$17,4,FALSE)</f>
        <v>#N/A</v>
      </c>
      <c r="E22" s="263" t="e">
        <f t="shared" ref="E22:E23" si="0">IF(D22&gt;=100,D22-100,0)</f>
        <v>#N/A</v>
      </c>
      <c r="F22" s="256"/>
      <c r="G22" s="255"/>
      <c r="H22" s="261" t="str">
        <f>'Complément feuille personnage'!J14</f>
        <v>N_A</v>
      </c>
      <c r="I22" s="251" t="s">
        <v>103</v>
      </c>
      <c r="J22" s="262" t="e">
        <f>VLOOKUP(H22,'Complément feuille personnage'!$J$14:$M$15,4,FALSE)+VLOOKUP(I22,'Feuille Personnage'!$C$10:$F$17,4,FALSE)</f>
        <v>#N/A</v>
      </c>
      <c r="K22" s="263" t="e">
        <f t="shared" ref="K22:K23" si="1">IF(J22&gt;=100,J22-100,0)</f>
        <v>#N/A</v>
      </c>
      <c r="L22" s="255"/>
      <c r="M22" s="227" t="s">
        <v>192</v>
      </c>
      <c r="N22" s="255"/>
    </row>
    <row r="23" spans="1:14" ht="12.75" thickBot="1" x14ac:dyDescent="0.25">
      <c r="A23" s="255"/>
      <c r="B23" s="264" t="str">
        <f>'Complément feuille personnage'!C15</f>
        <v>N_A</v>
      </c>
      <c r="C23" s="208" t="s">
        <v>103</v>
      </c>
      <c r="D23" s="265" t="e">
        <f>VLOOKUP(B23,'Complément feuille personnage'!$C$14:$F$15,4,FALSE)+VLOOKUP('Feuille Personnage'!C23,'Feuille Personnage'!$C$10:$F$17,4,FALSE)</f>
        <v>#N/A</v>
      </c>
      <c r="E23" s="266" t="e">
        <f t="shared" si="0"/>
        <v>#N/A</v>
      </c>
      <c r="F23" s="256"/>
      <c r="G23" s="255"/>
      <c r="H23" s="264" t="str">
        <f>'Complément feuille personnage'!J15</f>
        <v>N_A</v>
      </c>
      <c r="I23" s="208" t="s">
        <v>103</v>
      </c>
      <c r="J23" s="265" t="e">
        <f>VLOOKUP(H23,'Complément feuille personnage'!$J$14:$M$15,4,FALSE)+VLOOKUP(I23,'Feuille Personnage'!$C$10:$F$17,4,FALSE)</f>
        <v>#N/A</v>
      </c>
      <c r="K23" s="266" t="e">
        <f t="shared" si="1"/>
        <v>#N/A</v>
      </c>
      <c r="L23" s="255"/>
      <c r="M23" s="228" t="s">
        <v>192</v>
      </c>
      <c r="N23" s="255"/>
    </row>
    <row r="24" spans="1:14" ht="12.75" thickBot="1" x14ac:dyDescent="0.25">
      <c r="A24" s="344"/>
      <c r="B24" s="345"/>
      <c r="C24" s="346">
        <v>666</v>
      </c>
      <c r="D24" s="347"/>
      <c r="E24" s="347"/>
      <c r="F24" s="347"/>
      <c r="G24" s="347"/>
      <c r="H24" s="347"/>
      <c r="I24" s="347"/>
      <c r="J24" s="347"/>
      <c r="K24" s="347"/>
      <c r="L24" s="348"/>
    </row>
    <row r="25" spans="1:14" ht="24.75" thickBot="1" x14ac:dyDescent="0.25">
      <c r="A25" s="344"/>
      <c r="B25" s="229" t="s">
        <v>300</v>
      </c>
      <c r="C25" s="230" t="s">
        <v>272</v>
      </c>
      <c r="D25" s="230" t="s">
        <v>275</v>
      </c>
      <c r="E25" s="230" t="s">
        <v>276</v>
      </c>
      <c r="F25" s="230" t="s">
        <v>277</v>
      </c>
      <c r="G25" s="231" t="s">
        <v>285</v>
      </c>
      <c r="H25" s="299" t="s">
        <v>298</v>
      </c>
      <c r="I25" s="300"/>
      <c r="J25" s="300"/>
      <c r="K25" s="301"/>
      <c r="L25" s="348"/>
    </row>
    <row r="26" spans="1:14" x14ac:dyDescent="0.2">
      <c r="A26" s="344"/>
      <c r="B26" s="278" t="s">
        <v>103</v>
      </c>
      <c r="C26" s="235" t="s">
        <v>6</v>
      </c>
      <c r="D26" s="232">
        <f>VLOOKUP(B26,Liste_Armement!$B$1:$J$24,2,FALSE)+VLOOKUP(C26,'Feuille Personnage'!$C$10:$F$18,4,FALSE)</f>
        <v>50</v>
      </c>
      <c r="E26" s="281" t="s">
        <v>103</v>
      </c>
      <c r="F26" s="284">
        <f>VLOOKUP(E26,Liste_Armement!$B$1:$I$40,2,FALSE)</f>
        <v>0</v>
      </c>
      <c r="G26" s="233">
        <f>IF(B26="Arc",D26+F26,IF(B26="Arbalète",D26+F26,IF(B26="Arbalète à répétition",D26+F26,N_A)))</f>
        <v>0</v>
      </c>
      <c r="H26" s="287"/>
      <c r="I26" s="288"/>
      <c r="J26" s="288"/>
      <c r="K26" s="289"/>
      <c r="L26" s="348"/>
    </row>
    <row r="27" spans="1:14" x14ac:dyDescent="0.2">
      <c r="A27" s="344"/>
      <c r="B27" s="279"/>
      <c r="C27" s="274" t="s">
        <v>7</v>
      </c>
      <c r="D27" s="245">
        <f>VLOOKUP(B26,Liste_Armement!$B$1:$J$24,2,FALSE)+VLOOKUP(C27,'Feuille Personnage'!$C$10:$F$18,4,FALSE)</f>
        <v>50</v>
      </c>
      <c r="E27" s="282"/>
      <c r="F27" s="285"/>
      <c r="G27" s="234">
        <f>IF(B26="Arc",D27+F26,IF(B26="Arbalète",D27+F26,IF(B26="Arbalète à répétition",D27+F26,N_A)))</f>
        <v>0</v>
      </c>
      <c r="H27" s="290"/>
      <c r="I27" s="291"/>
      <c r="J27" s="291"/>
      <c r="K27" s="292"/>
      <c r="L27" s="348"/>
    </row>
    <row r="28" spans="1:14" ht="12.75" thickBot="1" x14ac:dyDescent="0.25">
      <c r="A28" s="344"/>
      <c r="B28" s="280"/>
      <c r="C28" s="252" t="s">
        <v>9</v>
      </c>
      <c r="D28" s="253">
        <f>VLOOKUP(B26,Liste_Armement!$B$1:$J$24,2,FALSE)+VLOOKUP(C28,'Feuille Personnage'!$C$10:$F$18,4,FALSE)</f>
        <v>50</v>
      </c>
      <c r="E28" s="283"/>
      <c r="F28" s="286"/>
      <c r="G28" s="254">
        <f>IF(B26="Arc",D28+F26,IF(B26="Arbalète",D28+F26,IF(B26="Arbalète à répétition",D28+F26,N_A)))</f>
        <v>0</v>
      </c>
      <c r="H28" s="293"/>
      <c r="I28" s="294"/>
      <c r="J28" s="294"/>
      <c r="K28" s="295"/>
      <c r="L28" s="348"/>
    </row>
    <row r="29" spans="1:14" x14ac:dyDescent="0.2">
      <c r="A29" s="344"/>
      <c r="B29" s="278" t="s">
        <v>103</v>
      </c>
      <c r="C29" s="235" t="s">
        <v>6</v>
      </c>
      <c r="D29" s="232">
        <f>VLOOKUP(B29,Liste_Armement!$B$1:$J$24,2,FALSE)+VLOOKUP(C29,'Feuille Personnage'!$C$10:$F$18,4,FALSE)</f>
        <v>50</v>
      </c>
      <c r="E29" s="281" t="s">
        <v>103</v>
      </c>
      <c r="F29" s="284">
        <f>VLOOKUP(E29,Liste_Armement!$B$1:$I$40,2,FALSE)</f>
        <v>0</v>
      </c>
      <c r="G29" s="233">
        <f>IF(B29="Arc",D29+F29,IF(B29="Arbalète",D29+F29,IF(B29="Arbalète à répétition",D29+F29,N_A)))</f>
        <v>0</v>
      </c>
      <c r="H29" s="287"/>
      <c r="I29" s="288"/>
      <c r="J29" s="288"/>
      <c r="K29" s="289"/>
      <c r="L29" s="348"/>
    </row>
    <row r="30" spans="1:14" x14ac:dyDescent="0.2">
      <c r="A30" s="344"/>
      <c r="B30" s="279"/>
      <c r="C30" s="274" t="s">
        <v>7</v>
      </c>
      <c r="D30" s="245">
        <f>VLOOKUP(B29,Liste_Armement!$B$1:$J$24,2,FALSE)+VLOOKUP(C30,'Feuille Personnage'!$C$10:$F$18,4,FALSE)</f>
        <v>50</v>
      </c>
      <c r="E30" s="282"/>
      <c r="F30" s="285"/>
      <c r="G30" s="234">
        <f>IF(B29="Arc",D30+F29,IF(B29="Arbalète",D30+F29,IF(B29="Arbalète à répétition",D30+F29,N_A)))</f>
        <v>0</v>
      </c>
      <c r="H30" s="290"/>
      <c r="I30" s="291"/>
      <c r="J30" s="291"/>
      <c r="K30" s="292"/>
      <c r="L30" s="348"/>
    </row>
    <row r="31" spans="1:14" ht="12.75" thickBot="1" x14ac:dyDescent="0.25">
      <c r="A31" s="344"/>
      <c r="B31" s="280"/>
      <c r="C31" s="252" t="s">
        <v>9</v>
      </c>
      <c r="D31" s="253">
        <f>VLOOKUP(B29,Liste_Armement!$B$1:$J$24,2,FALSE)+VLOOKUP(C31,'Feuille Personnage'!$C$10:$F$18,4,FALSE)</f>
        <v>50</v>
      </c>
      <c r="E31" s="283"/>
      <c r="F31" s="286"/>
      <c r="G31" s="254">
        <f>IF(B29="Arc",D31+F29,IF(B29="Arbalète",D31+F29,IF(B29="Arbalète à répétition",D31+F29,N_A)))</f>
        <v>0</v>
      </c>
      <c r="H31" s="293"/>
      <c r="I31" s="294"/>
      <c r="J31" s="294"/>
      <c r="K31" s="295"/>
      <c r="L31" s="348"/>
    </row>
    <row r="32" spans="1:14" ht="12.75" thickBot="1" x14ac:dyDescent="0.25">
      <c r="A32" s="344"/>
      <c r="B32" s="347"/>
      <c r="C32" s="347"/>
      <c r="D32" s="347"/>
      <c r="E32" s="347"/>
      <c r="F32" s="347"/>
      <c r="G32" s="347"/>
      <c r="H32" s="347"/>
      <c r="I32" s="347"/>
      <c r="J32" s="347"/>
      <c r="K32" s="347"/>
      <c r="L32" s="348"/>
    </row>
    <row r="33" spans="1:12" x14ac:dyDescent="0.2">
      <c r="A33" s="344"/>
      <c r="B33" s="229" t="s">
        <v>302</v>
      </c>
      <c r="C33" s="230" t="s">
        <v>124</v>
      </c>
      <c r="D33" s="230" t="s">
        <v>125</v>
      </c>
      <c r="E33" s="230" t="s">
        <v>126</v>
      </c>
      <c r="F33" s="308" t="s">
        <v>296</v>
      </c>
      <c r="G33" s="309"/>
      <c r="H33" s="309"/>
      <c r="I33" s="310"/>
      <c r="J33" s="347"/>
      <c r="K33" s="347"/>
      <c r="L33" s="348"/>
    </row>
    <row r="34" spans="1:12" ht="15" x14ac:dyDescent="0.2">
      <c r="A34" s="344"/>
      <c r="B34" s="8" t="e">
        <f>#REF!</f>
        <v>#REF!</v>
      </c>
      <c r="C34" s="245" t="e">
        <f>VLOOKUP(B34,Liste_Armement!$B$1:$J$24,4,FALSE)</f>
        <v>#REF!</v>
      </c>
      <c r="D34" s="245" t="e">
        <f>VLOOKUP(B34,Liste_Armement!$B$1:$J$24,5,FALSE)</f>
        <v>#REF!</v>
      </c>
      <c r="E34" s="245" t="e">
        <f>VLOOKUP(B34,Liste_Armement!$B$1:$J$24,6,FALSE)</f>
        <v>#REF!</v>
      </c>
      <c r="F34" s="275" t="e">
        <f>VLOOKUP(B34,Liste_Armement!$B$1:$I$126,8,FALSE)</f>
        <v>#REF!</v>
      </c>
      <c r="G34" s="276"/>
      <c r="H34" s="276"/>
      <c r="I34" s="277"/>
      <c r="J34" s="347"/>
      <c r="K34" s="347"/>
      <c r="L34" s="348"/>
    </row>
    <row r="35" spans="1:12" ht="15" x14ac:dyDescent="0.2">
      <c r="A35" s="344"/>
      <c r="B35" s="8" t="e">
        <f>#REF!</f>
        <v>#REF!</v>
      </c>
      <c r="C35" s="245" t="e">
        <f>VLOOKUP(B35,Liste_Armement!$B$1:$J$24,4,FALSE)</f>
        <v>#REF!</v>
      </c>
      <c r="D35" s="245" t="e">
        <f>VLOOKUP(B35,Liste_Armement!$B$1:$J$24,5,FALSE)</f>
        <v>#REF!</v>
      </c>
      <c r="E35" s="245" t="e">
        <f>VLOOKUP(B35,Liste_Armement!$B$1:$J$24,6,FALSE)</f>
        <v>#REF!</v>
      </c>
      <c r="F35" s="275" t="e">
        <f>VLOOKUP(B35,Liste_Armement!$B$1:$I$126,8,FALSE)</f>
        <v>#REF!</v>
      </c>
      <c r="G35" s="276"/>
      <c r="H35" s="276"/>
      <c r="I35" s="277"/>
      <c r="J35" s="347"/>
      <c r="K35" s="348"/>
      <c r="L35" s="348"/>
    </row>
    <row r="36" spans="1:12" ht="12.75" thickBot="1" x14ac:dyDescent="0.25">
      <c r="A36" s="344"/>
      <c r="B36" s="347"/>
      <c r="C36" s="347"/>
      <c r="D36" s="347"/>
      <c r="E36" s="347"/>
      <c r="F36" s="347"/>
      <c r="G36" s="347"/>
      <c r="H36" s="347"/>
      <c r="I36" s="347"/>
      <c r="J36" s="347"/>
      <c r="K36" s="348"/>
      <c r="L36" s="348"/>
    </row>
    <row r="37" spans="1:12" ht="12.75" thickBot="1" x14ac:dyDescent="0.25">
      <c r="B37" s="299" t="s">
        <v>153</v>
      </c>
      <c r="C37" s="300"/>
      <c r="D37" s="300"/>
      <c r="E37" s="300"/>
      <c r="F37" s="300"/>
      <c r="G37" s="300"/>
      <c r="H37" s="300"/>
      <c r="I37" s="301"/>
    </row>
    <row r="38" spans="1:12" ht="12.75" thickBot="1" x14ac:dyDescent="0.25">
      <c r="B38" s="236" t="s">
        <v>154</v>
      </c>
      <c r="C38" s="237" t="s">
        <v>155</v>
      </c>
      <c r="D38" s="237" t="s">
        <v>156</v>
      </c>
      <c r="E38" s="238" t="s">
        <v>157</v>
      </c>
      <c r="F38" s="239"/>
      <c r="G38" s="239"/>
      <c r="H38" s="239"/>
      <c r="I38" s="240"/>
    </row>
    <row r="39" spans="1:12" x14ac:dyDescent="0.2">
      <c r="B39" s="241" t="s">
        <v>103</v>
      </c>
      <c r="C39" s="242"/>
      <c r="D39" s="242"/>
      <c r="E39" s="302" t="str">
        <f>VLOOKUP(B39,Liste_Armement!B4:I43,3,FALSE)</f>
        <v>N_A</v>
      </c>
      <c r="F39" s="303"/>
      <c r="G39" s="303"/>
      <c r="H39" s="303"/>
      <c r="I39" s="304"/>
    </row>
    <row r="40" spans="1:12" ht="12.75" thickBot="1" x14ac:dyDescent="0.25">
      <c r="B40" s="243" t="s">
        <v>103</v>
      </c>
      <c r="C40" s="244"/>
      <c r="D40" s="244"/>
      <c r="E40" s="305" t="str">
        <f>VLOOKUP(B40,Liste_Armement!B4:I43,3,FALSE)</f>
        <v>N_A</v>
      </c>
      <c r="F40" s="306"/>
      <c r="G40" s="306"/>
      <c r="H40" s="306"/>
      <c r="I40" s="307"/>
    </row>
    <row r="41" spans="1:12" x14ac:dyDescent="0.2">
      <c r="B41" s="247"/>
      <c r="D41" s="165"/>
      <c r="G41" s="165"/>
      <c r="H41" s="165"/>
    </row>
    <row r="42" spans="1:12" x14ac:dyDescent="0.2">
      <c r="B42" s="247"/>
      <c r="D42" s="165"/>
      <c r="G42" s="165"/>
      <c r="H42" s="165"/>
    </row>
    <row r="43" spans="1:12" x14ac:dyDescent="0.2">
      <c r="B43" s="247"/>
      <c r="D43" s="165"/>
      <c r="G43" s="165"/>
      <c r="H43" s="165"/>
    </row>
    <row r="44" spans="1:12" x14ac:dyDescent="0.2">
      <c r="B44" s="247"/>
      <c r="D44" s="165"/>
      <c r="G44" s="165"/>
      <c r="H44" s="165"/>
    </row>
    <row r="45" spans="1:12" x14ac:dyDescent="0.2">
      <c r="D45" s="165"/>
      <c r="G45" s="165"/>
      <c r="H45" s="165"/>
    </row>
    <row r="46" spans="1:12" x14ac:dyDescent="0.2">
      <c r="D46" s="165"/>
      <c r="G46" s="165"/>
      <c r="H46" s="165"/>
    </row>
    <row r="47" spans="1:12" x14ac:dyDescent="0.2">
      <c r="D47" s="165"/>
      <c r="G47" s="165"/>
      <c r="H47" s="165"/>
    </row>
    <row r="48" spans="1:12" x14ac:dyDescent="0.2">
      <c r="D48" s="165"/>
      <c r="G48" s="165"/>
      <c r="H48" s="165"/>
    </row>
    <row r="49" spans="2:8" x14ac:dyDescent="0.2">
      <c r="D49" s="165"/>
      <c r="G49" s="165"/>
      <c r="H49" s="165"/>
    </row>
    <row r="50" spans="2:8" x14ac:dyDescent="0.2">
      <c r="D50" s="165"/>
      <c r="G50" s="165"/>
      <c r="H50" s="165"/>
    </row>
    <row r="51" spans="2:8" x14ac:dyDescent="0.2">
      <c r="D51" s="165"/>
      <c r="G51" s="165"/>
      <c r="H51" s="165"/>
    </row>
    <row r="52" spans="2:8" x14ac:dyDescent="0.2">
      <c r="D52" s="165"/>
      <c r="G52" s="165"/>
      <c r="H52" s="165"/>
    </row>
    <row r="53" spans="2:8" x14ac:dyDescent="0.2">
      <c r="B53" s="247"/>
      <c r="D53" s="165"/>
    </row>
    <row r="54" spans="2:8" x14ac:dyDescent="0.2">
      <c r="D54" s="165"/>
    </row>
    <row r="55" spans="2:8" x14ac:dyDescent="0.2">
      <c r="B55" s="247"/>
      <c r="D55" s="165"/>
    </row>
    <row r="56" spans="2:8" x14ac:dyDescent="0.2">
      <c r="B56" s="247"/>
      <c r="D56" s="165"/>
    </row>
    <row r="57" spans="2:8" x14ac:dyDescent="0.2">
      <c r="B57" s="247"/>
      <c r="D57" s="165"/>
    </row>
  </sheetData>
  <mergeCells count="29">
    <mergeCell ref="B26:B28"/>
    <mergeCell ref="E26:E28"/>
    <mergeCell ref="F26:F28"/>
    <mergeCell ref="H26:K28"/>
    <mergeCell ref="B29:B31"/>
    <mergeCell ref="E29:E31"/>
    <mergeCell ref="F29:F31"/>
    <mergeCell ref="H29:K31"/>
    <mergeCell ref="F34:I34"/>
    <mergeCell ref="D2:E2"/>
    <mergeCell ref="H20:K20"/>
    <mergeCell ref="K12:M12"/>
    <mergeCell ref="K13:M13"/>
    <mergeCell ref="K14:M14"/>
    <mergeCell ref="C7:E7"/>
    <mergeCell ref="I7:M7"/>
    <mergeCell ref="K8:M8"/>
    <mergeCell ref="C9:D9"/>
    <mergeCell ref="K9:M9"/>
    <mergeCell ref="K10:M10"/>
    <mergeCell ref="K11:M11"/>
    <mergeCell ref="D6:E6"/>
    <mergeCell ref="E39:I39"/>
    <mergeCell ref="E40:I40"/>
    <mergeCell ref="F33:I33"/>
    <mergeCell ref="F35:I35"/>
    <mergeCell ref="B20:E20"/>
    <mergeCell ref="H25:K25"/>
    <mergeCell ref="B37:I37"/>
  </mergeCells>
  <conditionalFormatting sqref="I18:J18">
    <cfRule type="dataBar" priority="3">
      <dataBar>
        <cfvo type="min"/>
        <cfvo type="max"/>
        <color rgb="FF638EC6"/>
      </dataBar>
      <extLst>
        <ext xmlns:x14="http://schemas.microsoft.com/office/spreadsheetml/2009/9/main" uri="{B025F937-C7B1-47D3-B67F-A62EFF666E3E}">
          <x14:id>{688D7CD4-C151-455A-A805-BF2C52BAF917}</x14:id>
        </ext>
      </extLst>
    </cfRule>
  </conditionalFormatting>
  <dataValidations count="14">
    <dataValidation type="list" allowBlank="1" showInputMessage="1" showErrorMessage="1" sqref="H9:H14 B10:B17" xr:uid="{F4288379-84F3-4E27-9F8C-A7B72CC75728}">
      <formula1>PA_général</formula1>
    </dataValidation>
    <dataValidation type="list" allowBlank="1" showInputMessage="1" showErrorMessage="1" sqref="C6" xr:uid="{B0B31A73-7B4A-4201-A308-42D5B53172EA}">
      <formula1>Cultes</formula1>
    </dataValidation>
    <dataValidation type="list" allowBlank="1" showInputMessage="1" showErrorMessage="1" sqref="I9:I14" xr:uid="{0EA8CD7C-28D5-43BC-8473-451C131A8DF9}">
      <formula1>aspects_dons_talents</formula1>
    </dataValidation>
    <dataValidation type="list" allowBlank="1" showInputMessage="1" showErrorMessage="1" sqref="B29 B26" xr:uid="{86CCADBB-087C-4BB1-9A09-189B3BEEAF34}">
      <formula1>Armes</formula1>
    </dataValidation>
    <dataValidation type="list" allowBlank="1" showInputMessage="1" showErrorMessage="1" sqref="B39:B40 E29 E26" xr:uid="{43DA8E68-642D-4EE3-8051-6435C2D9F781}">
      <formula1>flèches_carreaux</formula1>
    </dataValidation>
    <dataValidation type="list" allowBlank="1" showInputMessage="1" showErrorMessage="1" sqref="I17" xr:uid="{A765785D-BBAB-4D9D-9927-F96F134437D1}">
      <formula1>INDIRECT($H$17)</formula1>
    </dataValidation>
    <dataValidation type="list" allowBlank="1" showInputMessage="1" showErrorMessage="1" sqref="J13" xr:uid="{162C6C18-72DA-43F6-9BBA-5CC740D00104}">
      <formula1>INDIRECT($I$13)</formula1>
    </dataValidation>
    <dataValidation type="list" allowBlank="1" showInputMessage="1" showErrorMessage="1" sqref="J12" xr:uid="{B2DF0057-4113-488C-996C-0FAFC29CA7E4}">
      <formula1>INDIRECT($I$12)</formula1>
    </dataValidation>
    <dataValidation type="list" allowBlank="1" showInputMessage="1" showErrorMessage="1" sqref="J11" xr:uid="{EDAF84B6-41C9-4AA5-98E4-B1AC5D55F1B1}">
      <formula1>INDIRECT($I$11)</formula1>
    </dataValidation>
    <dataValidation type="list" allowBlank="1" showInputMessage="1" showErrorMessage="1" sqref="J10" xr:uid="{799FAF29-359B-467B-BC7C-41227FAA0FCF}">
      <formula1>INDIRECT($I$10)</formula1>
    </dataValidation>
    <dataValidation type="list" allowBlank="1" showInputMessage="1" showErrorMessage="1" sqref="J9" xr:uid="{58A8891F-EBE9-4852-8BFF-7741312DCA0E}">
      <formula1>INDIRECT($I$9)</formula1>
    </dataValidation>
    <dataValidation type="list" allowBlank="1" showInputMessage="1" showErrorMessage="1" sqref="J14" xr:uid="{90FE02B8-8A9E-4E0A-B8EE-6024B8E2ADA1}">
      <formula1>INDIRECT(#REF!)</formula1>
    </dataValidation>
    <dataValidation type="list" allowBlank="1" showInputMessage="1" showErrorMessage="1" sqref="E10:E17" xr:uid="{B7EAA173-551B-4E3A-8BD2-D001EC1C6CB1}">
      <formula1>Blessures</formula1>
    </dataValidation>
    <dataValidation type="list" allowBlank="1" showInputMessage="1" showErrorMessage="1" sqref="I22:I23" xr:uid="{1F5A9530-FC50-46EE-8CE5-5A17AB331158}">
      <formula1>$C$103:$C$112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5" r:id="rId4" name="Button 13">
              <controlPr defaultSize="0" print="0" autoFill="0" autoPict="0" macro="[0]!Ajout_Compétences">
                <anchor moveWithCells="1" sizeWithCells="1">
                  <from>
                    <xdr:col>1</xdr:col>
                    <xdr:colOff>209550</xdr:colOff>
                    <xdr:row>19</xdr:row>
                    <xdr:rowOff>28575</xdr:rowOff>
                  </from>
                  <to>
                    <xdr:col>1</xdr:col>
                    <xdr:colOff>1295400</xdr:colOff>
                    <xdr:row>19</xdr:row>
                    <xdr:rowOff>257175</xdr:rowOff>
                  </to>
                </anchor>
              </controlPr>
            </control>
          </mc:Choice>
        </mc:AlternateContent>
        <mc:AlternateContent xmlns:mc="http://schemas.openxmlformats.org/markup-compatibility/2006">
          <mc:Choice Requires="x14">
            <control shapeId="3086" r:id="rId5" name="Button 14">
              <controlPr defaultSize="0" print="0" autoFill="0" autoPict="0" macro="[0]!Supprimer_Compétences_">
                <anchor moveWithCells="1" sizeWithCells="1">
                  <from>
                    <xdr:col>1</xdr:col>
                    <xdr:colOff>1390650</xdr:colOff>
                    <xdr:row>19</xdr:row>
                    <xdr:rowOff>28575</xdr:rowOff>
                  </from>
                  <to>
                    <xdr:col>1</xdr:col>
                    <xdr:colOff>2457450</xdr:colOff>
                    <xdr:row>19</xdr:row>
                    <xdr:rowOff>266700</xdr:rowOff>
                  </to>
                </anchor>
              </controlPr>
            </control>
          </mc:Choice>
        </mc:AlternateContent>
        <mc:AlternateContent xmlns:mc="http://schemas.openxmlformats.org/markup-compatibility/2006">
          <mc:Choice Requires="x14">
            <control shapeId="3108" r:id="rId6" name="Button 36">
              <controlPr defaultSize="0" print="0" autoFill="0" autoPict="0" macro="[0]!Normal_Heroique.Normal_Heroique">
                <anchor moveWithCells="1" sizeWithCells="1">
                  <from>
                    <xdr:col>6</xdr:col>
                    <xdr:colOff>0</xdr:colOff>
                    <xdr:row>0</xdr:row>
                    <xdr:rowOff>19050</xdr:rowOff>
                  </from>
                  <to>
                    <xdr:col>7</xdr:col>
                    <xdr:colOff>314325</xdr:colOff>
                    <xdr:row>0</xdr:row>
                    <xdr:rowOff>257175</xdr:rowOff>
                  </to>
                </anchor>
              </controlPr>
            </control>
          </mc:Choice>
        </mc:AlternateContent>
        <mc:AlternateContent xmlns:mc="http://schemas.openxmlformats.org/markup-compatibility/2006">
          <mc:Choice Requires="x14">
            <control shapeId="3157" r:id="rId7" name="Button 85">
              <controlPr defaultSize="0" print="0" autoFill="0" autoPict="0" macro="[0]!Plus_de_flèches">
                <anchor moveWithCells="1" sizeWithCells="1">
                  <from>
                    <xdr:col>1</xdr:col>
                    <xdr:colOff>95250</xdr:colOff>
                    <xdr:row>36</xdr:row>
                    <xdr:rowOff>76200</xdr:rowOff>
                  </from>
                  <to>
                    <xdr:col>1</xdr:col>
                    <xdr:colOff>1581150</xdr:colOff>
                    <xdr:row>36</xdr:row>
                    <xdr:rowOff>276225</xdr:rowOff>
                  </to>
                </anchor>
              </controlPr>
            </control>
          </mc:Choice>
        </mc:AlternateContent>
        <mc:AlternateContent xmlns:mc="http://schemas.openxmlformats.org/markup-compatibility/2006">
          <mc:Choice Requires="x14">
            <control shapeId="3158" r:id="rId8" name="Button 86">
              <controlPr defaultSize="0" print="0" autoFill="0" autoPict="0" macro="[0]!Supprimer_Flèches">
                <anchor moveWithCells="1" sizeWithCells="1">
                  <from>
                    <xdr:col>1</xdr:col>
                    <xdr:colOff>1924050</xdr:colOff>
                    <xdr:row>36</xdr:row>
                    <xdr:rowOff>57150</xdr:rowOff>
                  </from>
                  <to>
                    <xdr:col>1</xdr:col>
                    <xdr:colOff>3848100</xdr:colOff>
                    <xdr:row>36</xdr:row>
                    <xdr:rowOff>123825</xdr:rowOff>
                  </to>
                </anchor>
              </controlPr>
            </control>
          </mc:Choice>
        </mc:AlternateContent>
        <mc:AlternateContent xmlns:mc="http://schemas.openxmlformats.org/markup-compatibility/2006">
          <mc:Choice Requires="x14">
            <control shapeId="3153" r:id="rId9" name="Button 81">
              <controlPr defaultSize="0" print="0" autoFill="0" autoPict="0" macro="[0]!Ajout_Arme">
                <anchor moveWithCells="1" sizeWithCells="1">
                  <from>
                    <xdr:col>1</xdr:col>
                    <xdr:colOff>19050</xdr:colOff>
                    <xdr:row>24</xdr:row>
                    <xdr:rowOff>9525</xdr:rowOff>
                  </from>
                  <to>
                    <xdr:col>1</xdr:col>
                    <xdr:colOff>1076325</xdr:colOff>
                    <xdr:row>24</xdr:row>
                    <xdr:rowOff>95250</xdr:rowOff>
                  </to>
                </anchor>
              </controlPr>
            </control>
          </mc:Choice>
        </mc:AlternateContent>
        <mc:AlternateContent xmlns:mc="http://schemas.openxmlformats.org/markup-compatibility/2006">
          <mc:Choice Requires="x14">
            <control shapeId="3154" r:id="rId10" name="Button 82">
              <controlPr defaultSize="0" print="0" autoFill="0" autoPict="0" macro="[0]!Supprimer_Armes">
                <anchor moveWithCells="1" sizeWithCells="1">
                  <from>
                    <xdr:col>1</xdr:col>
                    <xdr:colOff>2371725</xdr:colOff>
                    <xdr:row>24</xdr:row>
                    <xdr:rowOff>38100</xdr:rowOff>
                  </from>
                  <to>
                    <xdr:col>1</xdr:col>
                    <xdr:colOff>3419475</xdr:colOff>
                    <xdr:row>24</xdr:row>
                    <xdr:rowOff>114300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688D7CD4-C151-455A-A805-BF2C52BAF917}">
            <x14:dataBar minLength="0" maxLength="100" gradient="0">
              <x14:cfvo type="autoMin"/>
              <x14:cfvo type="autoMax"/>
              <x14:negativeFillColor rgb="FFFF0000"/>
              <x14:axisColor rgb="FF000000"/>
            </x14:dataBar>
          </x14:cfRule>
          <xm:sqref>I18:J18</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E7EBC74C-C975-420D-966F-2FEFA1864B75}">
          <x14:formula1>
            <xm:f>Liste_Armement!$B$27:$B$30</xm:f>
          </x14:formula1>
          <xm:sqref>H17</xm:sqref>
        </x14:dataValidation>
        <x14:dataValidation type="list" allowBlank="1" showInputMessage="1" showErrorMessage="1" xr:uid="{B0681DC5-E418-4CE5-A563-899C98F6FE91}">
          <x14:formula1>
            <xm:f>Listes!$B$122:$B$124</xm:f>
          </x14:formula1>
          <xm:sqref>E18</xm:sqref>
        </x14:dataValidation>
        <x14:dataValidation type="list" allowBlank="1" showInputMessage="1" showErrorMessage="1" xr:uid="{E86DA7C5-EC36-4E82-B351-5943BAE630C7}">
          <x14:formula1>
            <xm:f>Listes!$C$3:$C$4</xm:f>
          </x14:formula1>
          <xm:sqref>G2</xm:sqref>
        </x14:dataValidation>
        <x14:dataValidation type="list" allowBlank="1" showInputMessage="1" showErrorMessage="1" xr:uid="{C909761A-D2E9-43ED-A5A9-1E8A82B85C47}">
          <x14:formula1>
            <xm:f>Listes!$E$76:$E$78</xm:f>
          </x14:formula1>
          <xm:sqref>I18</xm:sqref>
        </x14:dataValidation>
        <x14:dataValidation type="list" allowBlank="1" showInputMessage="1" showErrorMessage="1" xr:uid="{37B2E7F1-287A-487A-B3C2-74C46EAB28F1}">
          <x14:formula1>
            <xm:f>Listes!$B$122:$B$132</xm:f>
          </x14:formula1>
          <xm:sqref>D10:D17</xm:sqref>
        </x14:dataValidation>
        <x14:dataValidation type="list" allowBlank="1" showInputMessage="1" showErrorMessage="1" xr:uid="{FA72F0BE-D9F7-458C-B0DD-2F2A97360B12}">
          <x14:formula1>
            <xm:f>Listes!$C$122:$C$131</xm:f>
          </x14:formula1>
          <xm:sqref>C22:C23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32C5B-3279-4E20-8AB8-85EC1C2D01C7}">
  <sheetPr codeName="Feuil3">
    <tabColor theme="4" tint="-0.249977111117893"/>
  </sheetPr>
  <dimension ref="B1:M15"/>
  <sheetViews>
    <sheetView showGridLines="0" topLeftCell="A7" workbookViewId="0">
      <selection activeCell="G41" sqref="G41"/>
    </sheetView>
  </sheetViews>
  <sheetFormatPr baseColWidth="10" defaultColWidth="11.42578125" defaultRowHeight="12.75" x14ac:dyDescent="0.2"/>
  <cols>
    <col min="1" max="1" width="3.140625" style="145" customWidth="1"/>
    <col min="2" max="2" width="20.5703125" style="145" bestFit="1" customWidth="1"/>
    <col min="3" max="3" width="21.85546875" style="145" customWidth="1"/>
    <col min="4" max="4" width="16.140625" style="145" customWidth="1"/>
    <col min="5" max="5" width="17.7109375" style="145" customWidth="1"/>
    <col min="6" max="6" width="22.85546875" style="145" customWidth="1"/>
    <col min="7" max="7" width="10.42578125" style="145" customWidth="1"/>
    <col min="8" max="8" width="25.85546875" style="145" bestFit="1" customWidth="1"/>
    <col min="9" max="9" width="35.85546875" style="145" bestFit="1" customWidth="1"/>
    <col min="10" max="10" width="28.42578125" style="145" bestFit="1" customWidth="1"/>
    <col min="11" max="11" width="12.140625" style="145" bestFit="1" customWidth="1"/>
    <col min="12" max="12" width="18.7109375" style="145" customWidth="1"/>
    <col min="13" max="13" width="12.140625" style="145" bestFit="1" customWidth="1"/>
    <col min="14" max="14" width="11.42578125" style="145"/>
    <col min="15" max="15" width="21.42578125" style="145" bestFit="1" customWidth="1"/>
    <col min="16" max="16" width="17.5703125" style="145" bestFit="1" customWidth="1"/>
    <col min="17" max="16384" width="11.42578125" style="145"/>
  </cols>
  <sheetData>
    <row r="1" spans="2:13" ht="13.5" thickBot="1" x14ac:dyDescent="0.25"/>
    <row r="2" spans="2:13" ht="13.5" thickBot="1" x14ac:dyDescent="0.25">
      <c r="C2" s="135" t="s">
        <v>283</v>
      </c>
      <c r="F2" s="162" t="s">
        <v>279</v>
      </c>
      <c r="J2" s="130" t="s">
        <v>189</v>
      </c>
    </row>
    <row r="3" spans="2:13" x14ac:dyDescent="0.2">
      <c r="B3" s="136" t="s">
        <v>6</v>
      </c>
      <c r="C3" s="137">
        <v>0</v>
      </c>
      <c r="F3" s="163">
        <f>120-SUM('Complément feuille personnage'!D14:D50)-SUM('Complément feuille personnage'!K14:K50)+'Complément feuille personnage'!F5</f>
        <v>120</v>
      </c>
      <c r="J3" s="159" t="s">
        <v>191</v>
      </c>
    </row>
    <row r="4" spans="2:13" x14ac:dyDescent="0.2">
      <c r="B4" s="138" t="s">
        <v>7</v>
      </c>
      <c r="C4" s="139">
        <v>0</v>
      </c>
      <c r="F4" s="163" t="s">
        <v>280</v>
      </c>
      <c r="J4" s="128" t="s">
        <v>190</v>
      </c>
    </row>
    <row r="5" spans="2:13" x14ac:dyDescent="0.2">
      <c r="B5" s="138" t="s">
        <v>8</v>
      </c>
      <c r="C5" s="140">
        <v>0</v>
      </c>
      <c r="F5" s="163">
        <v>0</v>
      </c>
      <c r="J5" s="129" t="s">
        <v>190</v>
      </c>
    </row>
    <row r="6" spans="2:13" x14ac:dyDescent="0.2">
      <c r="B6" s="138" t="s">
        <v>9</v>
      </c>
      <c r="C6" s="139">
        <v>0</v>
      </c>
      <c r="F6" s="163" t="s">
        <v>281</v>
      </c>
      <c r="J6" s="160" t="s">
        <v>192</v>
      </c>
    </row>
    <row r="7" spans="2:13" ht="13.5" thickBot="1" x14ac:dyDescent="0.25">
      <c r="B7" s="138" t="s">
        <v>10</v>
      </c>
      <c r="C7" s="140">
        <v>0</v>
      </c>
      <c r="F7" s="164">
        <f>SUM('Complément feuille personnage'!H14:H15)+SUM('Complément feuille personnage'!B14:B15)</f>
        <v>0</v>
      </c>
      <c r="J7" s="161" t="s">
        <v>192</v>
      </c>
    </row>
    <row r="8" spans="2:13" x14ac:dyDescent="0.2">
      <c r="B8" s="138" t="s">
        <v>11</v>
      </c>
      <c r="C8" s="139">
        <v>0</v>
      </c>
    </row>
    <row r="9" spans="2:13" x14ac:dyDescent="0.2">
      <c r="B9" s="138" t="s">
        <v>12</v>
      </c>
      <c r="C9" s="140">
        <v>0</v>
      </c>
    </row>
    <row r="10" spans="2:13" ht="13.5" thickBot="1" x14ac:dyDescent="0.25">
      <c r="B10" s="127" t="s">
        <v>13</v>
      </c>
      <c r="C10" s="141">
        <v>0</v>
      </c>
    </row>
    <row r="11" spans="2:13" ht="13.5" thickBot="1" x14ac:dyDescent="0.25"/>
    <row r="12" spans="2:13" x14ac:dyDescent="0.2">
      <c r="B12" s="150"/>
      <c r="C12" s="296" t="s">
        <v>288</v>
      </c>
      <c r="D12" s="297"/>
      <c r="E12" s="297"/>
      <c r="F12" s="298"/>
      <c r="H12" s="150"/>
      <c r="I12" s="339" t="s">
        <v>274</v>
      </c>
      <c r="J12" s="339"/>
      <c r="K12" s="339"/>
      <c r="L12" s="339"/>
      <c r="M12" s="339"/>
    </row>
    <row r="13" spans="2:13" ht="25.5" x14ac:dyDescent="0.2">
      <c r="B13" s="146" t="s">
        <v>210</v>
      </c>
      <c r="C13" s="147" t="s">
        <v>19</v>
      </c>
      <c r="D13" s="147" t="s">
        <v>20</v>
      </c>
      <c r="E13" s="147" t="s">
        <v>299</v>
      </c>
      <c r="F13" s="147" t="s">
        <v>287</v>
      </c>
      <c r="H13" s="146" t="s">
        <v>210</v>
      </c>
      <c r="I13" s="147" t="s">
        <v>18</v>
      </c>
      <c r="J13" s="147" t="s">
        <v>19</v>
      </c>
      <c r="K13" s="147" t="s">
        <v>20</v>
      </c>
      <c r="L13" s="147" t="s">
        <v>299</v>
      </c>
      <c r="M13" s="147" t="s">
        <v>287</v>
      </c>
    </row>
    <row r="14" spans="2:13" x14ac:dyDescent="0.2">
      <c r="B14" s="149">
        <v>0</v>
      </c>
      <c r="C14" s="144" t="s">
        <v>103</v>
      </c>
      <c r="D14" s="131">
        <v>0</v>
      </c>
      <c r="E14" s="142">
        <v>0</v>
      </c>
      <c r="F14" s="132">
        <f t="shared" ref="F14:F15" si="0">D14+E14</f>
        <v>0</v>
      </c>
      <c r="H14" s="151">
        <v>0</v>
      </c>
      <c r="I14" s="131" t="s">
        <v>103</v>
      </c>
      <c r="J14" s="131" t="s">
        <v>103</v>
      </c>
      <c r="K14" s="131">
        <v>0</v>
      </c>
      <c r="L14" s="131">
        <v>0</v>
      </c>
      <c r="M14" s="132">
        <f t="shared" ref="M14:M15" si="1">K14+L14</f>
        <v>0</v>
      </c>
    </row>
    <row r="15" spans="2:13" x14ac:dyDescent="0.2">
      <c r="B15" s="148">
        <v>0</v>
      </c>
      <c r="C15" s="143" t="s">
        <v>103</v>
      </c>
      <c r="D15" s="133">
        <v>0</v>
      </c>
      <c r="E15" s="133">
        <v>0</v>
      </c>
      <c r="F15" s="134">
        <f t="shared" si="0"/>
        <v>0</v>
      </c>
      <c r="H15" s="148">
        <v>0</v>
      </c>
      <c r="I15" s="133" t="s">
        <v>103</v>
      </c>
      <c r="J15" s="133" t="s">
        <v>103</v>
      </c>
      <c r="K15" s="133">
        <v>0</v>
      </c>
      <c r="L15" s="133">
        <v>0</v>
      </c>
      <c r="M15" s="134">
        <f t="shared" si="1"/>
        <v>0</v>
      </c>
    </row>
  </sheetData>
  <mergeCells count="2">
    <mergeCell ref="C12:F12"/>
    <mergeCell ref="I12:M12"/>
  </mergeCells>
  <dataValidations count="3">
    <dataValidation type="list" allowBlank="1" showInputMessage="1" showErrorMessage="1" sqref="C3:C10 H14:H15 D14:D15 K14:K15 B14:B15" xr:uid="{7481E2E8-A43A-4FC8-952B-8C9ED81659DD}">
      <formula1>PA_général</formula1>
    </dataValidation>
    <dataValidation type="list" allowBlank="1" showInputMessage="1" showErrorMessage="1" sqref="C14:C15" xr:uid="{E1A31457-12D7-4135-BD7A-1E583B1BE70E}">
      <formula1>compétences_armes</formula1>
    </dataValidation>
    <dataValidation type="list" allowBlank="1" showInputMessage="1" showErrorMessage="1" sqref="J14:J15" xr:uid="{C6CDAE87-86F6-4074-8EC5-E5F18A541C7A}">
      <formula1>INDIRECT(I14)</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30" r:id="rId4" name="Button 10">
              <controlPr defaultSize="0" print="0" autoFill="0" autoPict="0" macro="[0]!Ajout_Complément_Compétence">
                <anchor moveWithCells="1" sizeWithCells="1">
                  <from>
                    <xdr:col>7</xdr:col>
                    <xdr:colOff>76200</xdr:colOff>
                    <xdr:row>1</xdr:row>
                    <xdr:rowOff>47625</xdr:rowOff>
                  </from>
                  <to>
                    <xdr:col>8</xdr:col>
                    <xdr:colOff>1257300</xdr:colOff>
                    <xdr:row>2</xdr:row>
                    <xdr:rowOff>123825</xdr:rowOff>
                  </to>
                </anchor>
              </controlPr>
            </control>
          </mc:Choice>
        </mc:AlternateContent>
        <mc:AlternateContent xmlns:mc="http://schemas.openxmlformats.org/markup-compatibility/2006">
          <mc:Choice Requires="x14">
            <control shapeId="5131" r:id="rId5" name="Button 11">
              <controlPr defaultSize="0" print="0" autoFill="0" autoPict="0" macro="[0]!Supprimer_Complément_Compétences">
                <anchor moveWithCells="1" sizeWithCells="1">
                  <from>
                    <xdr:col>7</xdr:col>
                    <xdr:colOff>85725</xdr:colOff>
                    <xdr:row>3</xdr:row>
                    <xdr:rowOff>28575</xdr:rowOff>
                  </from>
                  <to>
                    <xdr:col>8</xdr:col>
                    <xdr:colOff>1266825</xdr:colOff>
                    <xdr:row>4</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8A9B86DD-2BBB-4999-9759-004EDFB8BC6C}">
          <x14:formula1>
            <xm:f>Listes!$M$3:$M$13</xm:f>
          </x14:formula1>
          <xm:sqref>E14:E15 L14:L15</xm:sqref>
        </x14:dataValidation>
        <x14:dataValidation type="list" allowBlank="1" showInputMessage="1" showErrorMessage="1" xr:uid="{83B49710-4F18-4661-8A82-57406C781F8E}">
          <x14:formula1>
            <xm:f>Listes!$D$122:$D$128</xm:f>
          </x14:formula1>
          <xm:sqref>I14:I15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F67D8-0C99-45E9-92D6-F343282037CB}">
  <sheetPr codeName="Feuil5">
    <tabColor rgb="FFFFFF00"/>
  </sheetPr>
  <dimension ref="B1:G66"/>
  <sheetViews>
    <sheetView zoomScaleNormal="100" workbookViewId="0">
      <selection activeCell="C5" sqref="C5"/>
    </sheetView>
  </sheetViews>
  <sheetFormatPr baseColWidth="10" defaultColWidth="11.42578125" defaultRowHeight="14.25" x14ac:dyDescent="0.2"/>
  <cols>
    <col min="1" max="1" width="1.28515625" style="72" customWidth="1"/>
    <col min="2" max="2" width="21.42578125" style="72" bestFit="1" customWidth="1"/>
    <col min="3" max="3" width="90.42578125" style="90" customWidth="1"/>
    <col min="4" max="4" width="89.85546875" style="72" customWidth="1"/>
    <col min="5" max="5" width="81.7109375" style="72" customWidth="1"/>
    <col min="6" max="16384" width="11.42578125" style="72"/>
  </cols>
  <sheetData>
    <row r="1" spans="2:5" ht="7.5" customHeight="1" thickBot="1" x14ac:dyDescent="0.25"/>
    <row r="2" spans="2:5" x14ac:dyDescent="0.2">
      <c r="B2" s="85" t="s">
        <v>149</v>
      </c>
      <c r="C2" s="86" t="s">
        <v>202</v>
      </c>
      <c r="D2" s="86" t="s">
        <v>225</v>
      </c>
      <c r="E2" s="87" t="s">
        <v>203</v>
      </c>
    </row>
    <row r="3" spans="2:5" s="73" customFormat="1" ht="15" thickBot="1" x14ac:dyDescent="0.25">
      <c r="B3" s="88" t="s">
        <v>103</v>
      </c>
      <c r="C3" s="89" t="s">
        <v>103</v>
      </c>
      <c r="D3" s="89" t="s">
        <v>103</v>
      </c>
      <c r="E3" s="89" t="s">
        <v>103</v>
      </c>
    </row>
    <row r="4" spans="2:5" ht="43.5" thickBot="1" x14ac:dyDescent="0.25">
      <c r="B4" s="50" t="s">
        <v>212</v>
      </c>
      <c r="C4" s="76" t="s">
        <v>282</v>
      </c>
      <c r="D4" s="76" t="s">
        <v>215</v>
      </c>
      <c r="E4" s="77" t="s">
        <v>213</v>
      </c>
    </row>
    <row r="5" spans="2:5" ht="72" thickBot="1" x14ac:dyDescent="0.25">
      <c r="B5" s="51" t="s">
        <v>97</v>
      </c>
      <c r="C5" s="78" t="s">
        <v>216</v>
      </c>
      <c r="D5" s="78" t="s">
        <v>103</v>
      </c>
      <c r="E5" s="79" t="s">
        <v>214</v>
      </c>
    </row>
    <row r="6" spans="2:5" ht="143.25" thickBot="1" x14ac:dyDescent="0.25">
      <c r="B6" s="50" t="s">
        <v>98</v>
      </c>
      <c r="C6" s="76" t="s">
        <v>217</v>
      </c>
      <c r="D6" s="76" t="s">
        <v>219</v>
      </c>
      <c r="E6" s="77" t="s">
        <v>218</v>
      </c>
    </row>
    <row r="7" spans="2:5" ht="214.5" thickBot="1" x14ac:dyDescent="0.25">
      <c r="B7" s="51" t="s">
        <v>220</v>
      </c>
      <c r="C7" s="78" t="s">
        <v>222</v>
      </c>
      <c r="D7" s="78" t="s">
        <v>224</v>
      </c>
      <c r="E7" s="79" t="s">
        <v>226</v>
      </c>
    </row>
    <row r="8" spans="2:5" ht="43.5" thickBot="1" x14ac:dyDescent="0.25">
      <c r="B8" s="50" t="s">
        <v>99</v>
      </c>
      <c r="C8" s="76" t="s">
        <v>239</v>
      </c>
      <c r="D8" s="76" t="s">
        <v>240</v>
      </c>
      <c r="E8" s="77" t="s">
        <v>241</v>
      </c>
    </row>
    <row r="9" spans="2:5" ht="72" thickBot="1" x14ac:dyDescent="0.25">
      <c r="B9" s="51" t="s">
        <v>227</v>
      </c>
      <c r="C9" s="78" t="s">
        <v>228</v>
      </c>
      <c r="D9" s="78" t="s">
        <v>229</v>
      </c>
      <c r="E9" s="79" t="s">
        <v>230</v>
      </c>
    </row>
    <row r="10" spans="2:5" ht="86.25" thickBot="1" x14ac:dyDescent="0.25">
      <c r="B10" s="50" t="s">
        <v>231</v>
      </c>
      <c r="C10" s="76" t="s">
        <v>232</v>
      </c>
      <c r="D10" s="76" t="s">
        <v>234</v>
      </c>
      <c r="E10" s="77" t="s">
        <v>233</v>
      </c>
    </row>
    <row r="11" spans="2:5" ht="129" thickBot="1" x14ac:dyDescent="0.25">
      <c r="B11" s="51" t="s">
        <v>235</v>
      </c>
      <c r="C11" s="78" t="s">
        <v>236</v>
      </c>
      <c r="D11" s="78" t="s">
        <v>238</v>
      </c>
      <c r="E11" s="79" t="s">
        <v>237</v>
      </c>
    </row>
    <row r="12" spans="2:5" ht="15" thickBot="1" x14ac:dyDescent="0.25">
      <c r="B12" s="50" t="s">
        <v>196</v>
      </c>
      <c r="C12" s="76"/>
      <c r="D12" s="76"/>
      <c r="E12" s="77"/>
    </row>
    <row r="13" spans="2:5" ht="15" thickBot="1" x14ac:dyDescent="0.25">
      <c r="B13" s="51" t="s">
        <v>196</v>
      </c>
      <c r="C13" s="78"/>
      <c r="D13" s="78"/>
      <c r="E13" s="79"/>
    </row>
    <row r="17" spans="3:4" ht="15" x14ac:dyDescent="0.2">
      <c r="C17" s="91"/>
    </row>
    <row r="18" spans="3:4" ht="15" x14ac:dyDescent="0.25">
      <c r="C18" s="91"/>
      <c r="D18"/>
    </row>
    <row r="19" spans="3:4" ht="15" x14ac:dyDescent="0.25">
      <c r="C19" s="7"/>
      <c r="D19"/>
    </row>
    <row r="20" spans="3:4" ht="15" x14ac:dyDescent="0.25">
      <c r="C20" s="7"/>
      <c r="D20"/>
    </row>
    <row r="21" spans="3:4" ht="15" customHeight="1" x14ac:dyDescent="0.25">
      <c r="C21" s="7"/>
      <c r="D21"/>
    </row>
    <row r="22" spans="3:4" ht="15" customHeight="1" x14ac:dyDescent="0.25">
      <c r="C22" s="7"/>
      <c r="D22"/>
    </row>
    <row r="23" spans="3:4" ht="15" customHeight="1" x14ac:dyDescent="0.25">
      <c r="C23" s="7"/>
      <c r="D23"/>
    </row>
    <row r="24" spans="3:4" ht="15" x14ac:dyDescent="0.25">
      <c r="C24" s="7"/>
      <c r="D24"/>
    </row>
    <row r="25" spans="3:4" ht="45" x14ac:dyDescent="0.25">
      <c r="C25" s="91" t="s">
        <v>223</v>
      </c>
      <c r="D25"/>
    </row>
    <row r="26" spans="3:4" ht="15" customHeight="1" x14ac:dyDescent="0.25">
      <c r="C26" s="7"/>
      <c r="D26"/>
    </row>
    <row r="27" spans="3:4" ht="15" customHeight="1" x14ac:dyDescent="0.25">
      <c r="C27" s="7"/>
      <c r="D27"/>
    </row>
    <row r="28" spans="3:4" ht="15" customHeight="1" x14ac:dyDescent="0.25">
      <c r="C28" s="7"/>
      <c r="D28"/>
    </row>
    <row r="29" spans="3:4" ht="15" customHeight="1" x14ac:dyDescent="0.25">
      <c r="C29" s="7"/>
      <c r="D29"/>
    </row>
    <row r="30" spans="3:4" ht="15" customHeight="1" x14ac:dyDescent="0.25">
      <c r="C30" s="7"/>
      <c r="D30"/>
    </row>
    <row r="31" spans="3:4" ht="15" customHeight="1" x14ac:dyDescent="0.25">
      <c r="C31" s="7"/>
      <c r="D31"/>
    </row>
    <row r="32" spans="3:4" ht="15" customHeight="1" x14ac:dyDescent="0.25">
      <c r="C32" s="7"/>
      <c r="D32"/>
    </row>
    <row r="33" spans="3:4" ht="15" x14ac:dyDescent="0.25">
      <c r="C33" s="7"/>
      <c r="D33"/>
    </row>
    <row r="34" spans="3:4" ht="15" customHeight="1" x14ac:dyDescent="0.25">
      <c r="C34" s="7"/>
      <c r="D34"/>
    </row>
    <row r="35" spans="3:4" ht="15" customHeight="1" x14ac:dyDescent="0.25">
      <c r="C35" s="7"/>
      <c r="D35"/>
    </row>
    <row r="36" spans="3:4" ht="15" customHeight="1" x14ac:dyDescent="0.25">
      <c r="C36" s="7"/>
      <c r="D36"/>
    </row>
    <row r="37" spans="3:4" ht="15" customHeight="1" x14ac:dyDescent="0.25">
      <c r="C37" s="7"/>
      <c r="D37"/>
    </row>
    <row r="38" spans="3:4" ht="15" x14ac:dyDescent="0.25">
      <c r="C38" s="7"/>
      <c r="D38"/>
    </row>
    <row r="39" spans="3:4" ht="15" x14ac:dyDescent="0.25">
      <c r="C39" s="7"/>
      <c r="D39"/>
    </row>
    <row r="40" spans="3:4" ht="15" x14ac:dyDescent="0.25">
      <c r="C40" s="7"/>
      <c r="D40"/>
    </row>
    <row r="41" spans="3:4" ht="15" x14ac:dyDescent="0.25">
      <c r="C41" s="7"/>
      <c r="D41"/>
    </row>
    <row r="42" spans="3:4" ht="15" x14ac:dyDescent="0.25">
      <c r="C42" s="7"/>
      <c r="D42"/>
    </row>
    <row r="43" spans="3:4" ht="15" x14ac:dyDescent="0.25">
      <c r="C43" s="7"/>
      <c r="D43"/>
    </row>
    <row r="44" spans="3:4" ht="15" x14ac:dyDescent="0.25">
      <c r="C44" s="7"/>
      <c r="D44"/>
    </row>
    <row r="45" spans="3:4" ht="15" x14ac:dyDescent="0.25">
      <c r="C45" s="7"/>
      <c r="D45"/>
    </row>
    <row r="46" spans="3:4" ht="15" x14ac:dyDescent="0.25">
      <c r="C46" s="7"/>
      <c r="D46"/>
    </row>
    <row r="47" spans="3:4" ht="15" x14ac:dyDescent="0.25">
      <c r="C47" s="7"/>
      <c r="D47"/>
    </row>
    <row r="48" spans="3:4" ht="15" x14ac:dyDescent="0.25">
      <c r="C48" s="7"/>
      <c r="D48"/>
    </row>
    <row r="49" spans="3:4" ht="15" x14ac:dyDescent="0.25">
      <c r="C49" s="7"/>
      <c r="D49"/>
    </row>
    <row r="50" spans="3:4" ht="15" x14ac:dyDescent="0.25">
      <c r="C50" s="7"/>
      <c r="D50"/>
    </row>
    <row r="51" spans="3:4" ht="15" x14ac:dyDescent="0.25">
      <c r="C51" s="7"/>
      <c r="D51"/>
    </row>
    <row r="52" spans="3:4" ht="15" x14ac:dyDescent="0.25">
      <c r="C52" s="7"/>
      <c r="D52"/>
    </row>
    <row r="53" spans="3:4" ht="15" x14ac:dyDescent="0.25">
      <c r="C53" s="7"/>
      <c r="D53"/>
    </row>
    <row r="54" spans="3:4" ht="15" x14ac:dyDescent="0.25">
      <c r="C54" s="7"/>
      <c r="D54"/>
    </row>
    <row r="55" spans="3:4" ht="15" x14ac:dyDescent="0.25">
      <c r="C55" s="7"/>
      <c r="D55"/>
    </row>
    <row r="56" spans="3:4" ht="15" x14ac:dyDescent="0.25">
      <c r="C56" s="7"/>
      <c r="D56"/>
    </row>
    <row r="57" spans="3:4" ht="15" x14ac:dyDescent="0.25">
      <c r="C57" s="7"/>
      <c r="D57"/>
    </row>
    <row r="58" spans="3:4" ht="15" x14ac:dyDescent="0.25">
      <c r="C58" s="7"/>
      <c r="D58"/>
    </row>
    <row r="59" spans="3:4" ht="15" x14ac:dyDescent="0.25">
      <c r="C59" s="7"/>
      <c r="D59"/>
    </row>
    <row r="60" spans="3:4" ht="15" x14ac:dyDescent="0.25">
      <c r="C60" s="7"/>
      <c r="D60"/>
    </row>
    <row r="61" spans="3:4" ht="15" x14ac:dyDescent="0.25">
      <c r="C61" s="7"/>
      <c r="D61"/>
    </row>
    <row r="62" spans="3:4" ht="15" x14ac:dyDescent="0.25">
      <c r="C62" s="7"/>
      <c r="D62"/>
    </row>
    <row r="63" spans="3:4" ht="15" x14ac:dyDescent="0.25">
      <c r="C63" s="7"/>
      <c r="D63"/>
    </row>
    <row r="64" spans="3:4" ht="15" x14ac:dyDescent="0.25">
      <c r="C64" s="7"/>
      <c r="D64"/>
    </row>
    <row r="65" spans="3:7" ht="15" x14ac:dyDescent="0.25">
      <c r="C65" s="7"/>
      <c r="D65"/>
    </row>
    <row r="66" spans="3:7" ht="15" x14ac:dyDescent="0.25">
      <c r="C66" s="7"/>
      <c r="D66"/>
      <c r="G66" s="72" t="s">
        <v>221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6DBC4-3E46-43FC-A4A1-A0D19336B5BB}">
  <sheetPr codeName="Feuil9">
    <tabColor rgb="FFFFFF00"/>
  </sheetPr>
  <dimension ref="B1:E11"/>
  <sheetViews>
    <sheetView topLeftCell="A7" workbookViewId="0">
      <selection activeCell="A6" sqref="A6"/>
    </sheetView>
  </sheetViews>
  <sheetFormatPr baseColWidth="10" defaultRowHeight="15" x14ac:dyDescent="0.25"/>
  <cols>
    <col min="1" max="1" width="2.42578125" customWidth="1"/>
    <col min="2" max="2" width="21.42578125" bestFit="1" customWidth="1"/>
    <col min="3" max="3" width="52" customWidth="1"/>
    <col min="4" max="4" width="121.85546875" customWidth="1"/>
    <col min="5" max="5" width="75.28515625" customWidth="1"/>
  </cols>
  <sheetData>
    <row r="1" spans="2:5" ht="15.75" thickBot="1" x14ac:dyDescent="0.3"/>
    <row r="2" spans="2:5" x14ac:dyDescent="0.25">
      <c r="B2" s="20" t="s">
        <v>149</v>
      </c>
      <c r="C2" s="74" t="s">
        <v>202</v>
      </c>
      <c r="D2" s="74" t="s">
        <v>225</v>
      </c>
      <c r="E2" s="75" t="s">
        <v>203</v>
      </c>
    </row>
    <row r="3" spans="2:5" ht="15.75" thickBot="1" x14ac:dyDescent="0.3">
      <c r="B3" s="48" t="s">
        <v>103</v>
      </c>
      <c r="C3" s="49" t="s">
        <v>103</v>
      </c>
      <c r="D3" s="49" t="s">
        <v>103</v>
      </c>
      <c r="E3" s="49" t="s">
        <v>103</v>
      </c>
    </row>
    <row r="4" spans="2:5" ht="228.75" thickBot="1" x14ac:dyDescent="0.3">
      <c r="B4" s="50" t="s">
        <v>100</v>
      </c>
      <c r="C4" s="76" t="s">
        <v>242</v>
      </c>
      <c r="D4" s="76" t="s">
        <v>243</v>
      </c>
      <c r="E4" s="77" t="s">
        <v>244</v>
      </c>
    </row>
    <row r="5" spans="2:5" ht="57.75" thickBot="1" x14ac:dyDescent="0.3">
      <c r="B5" s="51" t="s">
        <v>102</v>
      </c>
      <c r="C5" s="78" t="s">
        <v>247</v>
      </c>
      <c r="D5" s="78" t="s">
        <v>245</v>
      </c>
      <c r="E5" s="79" t="s">
        <v>246</v>
      </c>
    </row>
    <row r="6" spans="2:5" ht="200.25" thickBot="1" x14ac:dyDescent="0.3">
      <c r="B6" s="80" t="s">
        <v>101</v>
      </c>
      <c r="C6" s="81" t="s">
        <v>264</v>
      </c>
      <c r="D6" s="81" t="s">
        <v>265</v>
      </c>
      <c r="E6" s="82" t="s">
        <v>103</v>
      </c>
    </row>
    <row r="7" spans="2:5" ht="100.5" thickBot="1" x14ac:dyDescent="0.3">
      <c r="B7" s="51" t="s">
        <v>96</v>
      </c>
      <c r="C7" s="78" t="s">
        <v>248</v>
      </c>
      <c r="D7" s="78" t="s">
        <v>249</v>
      </c>
      <c r="E7" s="79" t="s">
        <v>250</v>
      </c>
    </row>
    <row r="9" spans="2:5" x14ac:dyDescent="0.25">
      <c r="C9" s="54"/>
    </row>
    <row r="10" spans="2:5" x14ac:dyDescent="0.25">
      <c r="C10" s="54"/>
    </row>
    <row r="11" spans="2:5" x14ac:dyDescent="0.25">
      <c r="C11" s="5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AB7AE-C3C8-4FAB-A6ED-2F024AD8ED0B}">
  <sheetPr codeName="Feuil6">
    <tabColor theme="0"/>
  </sheetPr>
  <dimension ref="A1:O235"/>
  <sheetViews>
    <sheetView topLeftCell="A22" workbookViewId="0">
      <selection activeCell="B38" sqref="B38"/>
    </sheetView>
  </sheetViews>
  <sheetFormatPr baseColWidth="10" defaultColWidth="11.42578125" defaultRowHeight="15.75" x14ac:dyDescent="0.25"/>
  <cols>
    <col min="1" max="1" width="11.42578125" style="1"/>
    <col min="2" max="2" width="45.7109375" style="1" bestFit="1" customWidth="1"/>
    <col min="3" max="3" width="143" style="2" customWidth="1"/>
    <col min="4" max="4" width="37.5703125" style="2" customWidth="1"/>
    <col min="5" max="5" width="59.85546875" style="1" bestFit="1" customWidth="1"/>
    <col min="6" max="6" width="65.7109375" style="2" bestFit="1" customWidth="1"/>
    <col min="7" max="7" width="96.7109375" style="33" customWidth="1"/>
    <col min="8" max="9" width="58.5703125" style="1" bestFit="1" customWidth="1"/>
    <col min="10" max="10" width="11.42578125" style="2"/>
    <col min="11" max="11" width="13.140625" bestFit="1" customWidth="1"/>
    <col min="12" max="12" width="11.140625" style="1" bestFit="1" customWidth="1"/>
    <col min="13" max="13" width="17" style="1" customWidth="1"/>
    <col min="14" max="14" width="14.140625" style="1" customWidth="1"/>
    <col min="15" max="15" width="5.28515625" style="1" customWidth="1"/>
    <col min="16" max="16384" width="11.42578125" style="1"/>
  </cols>
  <sheetData>
    <row r="1" spans="1:15" ht="16.5" thickBot="1" x14ac:dyDescent="0.3"/>
    <row r="2" spans="1:15" x14ac:dyDescent="0.25">
      <c r="B2" s="3" t="s">
        <v>106</v>
      </c>
      <c r="C2" s="3" t="s">
        <v>292</v>
      </c>
      <c r="J2" s="2" t="s">
        <v>103</v>
      </c>
      <c r="M2" s="2" t="s">
        <v>269</v>
      </c>
      <c r="N2" s="2"/>
    </row>
    <row r="3" spans="1:15" x14ac:dyDescent="0.25">
      <c r="B3" s="4">
        <v>0</v>
      </c>
      <c r="C3" s="4" t="s">
        <v>293</v>
      </c>
      <c r="J3" s="2">
        <v>0</v>
      </c>
      <c r="M3" s="2">
        <v>0</v>
      </c>
      <c r="N3" s="2"/>
    </row>
    <row r="4" spans="1:15" ht="16.5" thickBot="1" x14ac:dyDescent="0.3">
      <c r="B4" s="5">
        <v>5</v>
      </c>
      <c r="C4" s="5" t="s">
        <v>294</v>
      </c>
      <c r="M4" s="2">
        <f>M3+10</f>
        <v>10</v>
      </c>
      <c r="N4" s="2"/>
    </row>
    <row r="5" spans="1:15" ht="16.5" thickBot="1" x14ac:dyDescent="0.3">
      <c r="M5" s="2">
        <f t="shared" ref="M5:M13" si="0">M4+10</f>
        <v>20</v>
      </c>
      <c r="N5" s="2"/>
    </row>
    <row r="6" spans="1:15" ht="16.5" thickBot="1" x14ac:dyDescent="0.3">
      <c r="A6" s="2" t="s">
        <v>103</v>
      </c>
      <c r="B6" s="153" t="s">
        <v>104</v>
      </c>
      <c r="C6" s="3" t="s">
        <v>105</v>
      </c>
      <c r="D6" s="153" t="s">
        <v>152</v>
      </c>
      <c r="E6" s="153" t="s">
        <v>107</v>
      </c>
      <c r="F6" s="153" t="s">
        <v>108</v>
      </c>
      <c r="G6" s="96" t="s">
        <v>110</v>
      </c>
      <c r="H6" s="153" t="s">
        <v>109</v>
      </c>
      <c r="J6" s="7"/>
      <c r="M6" s="2">
        <f>M5+10</f>
        <v>30</v>
      </c>
      <c r="N6" s="2"/>
      <c r="O6" s="2"/>
    </row>
    <row r="7" spans="1:15" x14ac:dyDescent="0.25">
      <c r="B7" s="57" t="s">
        <v>103</v>
      </c>
      <c r="C7" s="93" t="s">
        <v>27</v>
      </c>
      <c r="D7" s="57" t="s">
        <v>21</v>
      </c>
      <c r="E7" s="155" t="s">
        <v>56</v>
      </c>
      <c r="F7" s="154" t="s">
        <v>73</v>
      </c>
      <c r="G7" s="157" t="s">
        <v>33</v>
      </c>
      <c r="H7" s="57" t="s">
        <v>66</v>
      </c>
      <c r="J7" s="7"/>
      <c r="M7" s="2">
        <f t="shared" si="0"/>
        <v>40</v>
      </c>
      <c r="N7" s="2"/>
      <c r="O7" s="2"/>
    </row>
    <row r="8" spans="1:15" x14ac:dyDescent="0.25">
      <c r="B8" s="4" t="s">
        <v>86</v>
      </c>
      <c r="C8" s="93" t="s">
        <v>28</v>
      </c>
      <c r="D8" s="4" t="s">
        <v>22</v>
      </c>
      <c r="E8" s="65" t="s">
        <v>57</v>
      </c>
      <c r="F8" s="6" t="s">
        <v>74</v>
      </c>
      <c r="G8" s="158" t="s">
        <v>34</v>
      </c>
      <c r="H8" s="4" t="s">
        <v>67</v>
      </c>
      <c r="J8" s="7"/>
      <c r="M8" s="2">
        <f t="shared" si="0"/>
        <v>50</v>
      </c>
      <c r="N8" s="2"/>
      <c r="O8" s="2"/>
    </row>
    <row r="9" spans="1:15" x14ac:dyDescent="0.25">
      <c r="B9" s="4" t="s">
        <v>87</v>
      </c>
      <c r="C9" s="93" t="s">
        <v>29</v>
      </c>
      <c r="D9" s="4" t="s">
        <v>23</v>
      </c>
      <c r="E9" s="65" t="s">
        <v>58</v>
      </c>
      <c r="F9" s="6" t="s">
        <v>75</v>
      </c>
      <c r="G9" s="158" t="s">
        <v>35</v>
      </c>
      <c r="H9" s="4" t="s">
        <v>88</v>
      </c>
      <c r="J9" s="7"/>
      <c r="M9" s="2">
        <f t="shared" si="0"/>
        <v>60</v>
      </c>
      <c r="N9" s="2"/>
      <c r="O9" s="2"/>
    </row>
    <row r="10" spans="1:15" x14ac:dyDescent="0.25">
      <c r="B10" s="4" t="s">
        <v>44</v>
      </c>
      <c r="C10" s="93" t="s">
        <v>30</v>
      </c>
      <c r="D10" s="4" t="s">
        <v>24</v>
      </c>
      <c r="E10" s="65" t="s">
        <v>59</v>
      </c>
      <c r="F10" s="6" t="s">
        <v>76</v>
      </c>
      <c r="G10" s="158" t="s">
        <v>92</v>
      </c>
      <c r="H10" s="4" t="s">
        <v>68</v>
      </c>
      <c r="J10" s="7"/>
      <c r="M10" s="2">
        <f t="shared" si="0"/>
        <v>70</v>
      </c>
      <c r="N10" s="2"/>
      <c r="O10" s="2"/>
    </row>
    <row r="11" spans="1:15" x14ac:dyDescent="0.25">
      <c r="B11" s="4" t="s">
        <v>45</v>
      </c>
      <c r="C11" s="93" t="s">
        <v>31</v>
      </c>
      <c r="D11" s="4" t="s">
        <v>25</v>
      </c>
      <c r="E11" s="65" t="s">
        <v>60</v>
      </c>
      <c r="F11" s="6" t="s">
        <v>77</v>
      </c>
      <c r="G11" s="158" t="s">
        <v>36</v>
      </c>
      <c r="H11" s="4" t="s">
        <v>69</v>
      </c>
      <c r="J11" s="7"/>
      <c r="M11" s="2">
        <f t="shared" si="0"/>
        <v>80</v>
      </c>
      <c r="N11" s="2"/>
      <c r="O11" s="2"/>
    </row>
    <row r="12" spans="1:15" ht="16.5" thickBot="1" x14ac:dyDescent="0.3">
      <c r="B12" s="4" t="s">
        <v>89</v>
      </c>
      <c r="C12" s="94" t="s">
        <v>32</v>
      </c>
      <c r="D12" s="4" t="s">
        <v>26</v>
      </c>
      <c r="E12" s="65" t="s">
        <v>61</v>
      </c>
      <c r="F12" s="6" t="s">
        <v>78</v>
      </c>
      <c r="G12" s="158" t="s">
        <v>37</v>
      </c>
      <c r="H12" s="4" t="s">
        <v>70</v>
      </c>
      <c r="J12" s="7"/>
      <c r="M12" s="2">
        <f>M11+10</f>
        <v>90</v>
      </c>
      <c r="N12" s="2"/>
      <c r="O12" s="2"/>
    </row>
    <row r="13" spans="1:15" x14ac:dyDescent="0.25">
      <c r="B13" s="4" t="s">
        <v>46</v>
      </c>
      <c r="D13" s="4" t="s">
        <v>196</v>
      </c>
      <c r="E13" s="65" t="s">
        <v>62</v>
      </c>
      <c r="F13" s="6" t="s">
        <v>79</v>
      </c>
      <c r="G13" s="158" t="s">
        <v>38</v>
      </c>
      <c r="H13" s="4" t="s">
        <v>71</v>
      </c>
      <c r="J13" s="7"/>
      <c r="M13" s="2">
        <f t="shared" si="0"/>
        <v>100</v>
      </c>
      <c r="N13" s="2"/>
      <c r="O13" s="2"/>
    </row>
    <row r="14" spans="1:15" x14ac:dyDescent="0.25">
      <c r="B14" s="4" t="s">
        <v>47</v>
      </c>
      <c r="D14" s="4" t="s">
        <v>196</v>
      </c>
      <c r="E14" s="65" t="s">
        <v>63</v>
      </c>
      <c r="F14" s="6" t="s">
        <v>80</v>
      </c>
      <c r="G14" s="158" t="s">
        <v>39</v>
      </c>
      <c r="H14" s="4" t="s">
        <v>90</v>
      </c>
      <c r="J14" s="7"/>
      <c r="M14" s="2"/>
      <c r="N14" s="2"/>
      <c r="O14" s="2"/>
    </row>
    <row r="15" spans="1:15" x14ac:dyDescent="0.25">
      <c r="B15" s="4" t="s">
        <v>48</v>
      </c>
      <c r="D15" s="4" t="s">
        <v>196</v>
      </c>
      <c r="E15" s="65" t="s">
        <v>94</v>
      </c>
      <c r="F15" s="6" t="s">
        <v>81</v>
      </c>
      <c r="G15" s="158" t="s">
        <v>40</v>
      </c>
      <c r="H15" s="6" t="s">
        <v>72</v>
      </c>
      <c r="J15" s="7"/>
      <c r="M15" s="2"/>
      <c r="N15" s="2"/>
      <c r="O15" s="2"/>
    </row>
    <row r="16" spans="1:15" x14ac:dyDescent="0.25">
      <c r="B16" s="4" t="s">
        <v>49</v>
      </c>
      <c r="D16" s="4" t="s">
        <v>196</v>
      </c>
      <c r="E16" s="65" t="s">
        <v>64</v>
      </c>
      <c r="F16" s="6" t="s">
        <v>82</v>
      </c>
      <c r="G16" s="158" t="s">
        <v>41</v>
      </c>
      <c r="H16" s="4" t="s">
        <v>196</v>
      </c>
      <c r="J16" s="7"/>
      <c r="M16" s="2"/>
      <c r="N16" s="2"/>
      <c r="O16" s="2"/>
    </row>
    <row r="17" spans="1:15" x14ac:dyDescent="0.25">
      <c r="B17" s="4" t="s">
        <v>50</v>
      </c>
      <c r="D17" s="4" t="s">
        <v>196</v>
      </c>
      <c r="E17" s="65" t="s">
        <v>65</v>
      </c>
      <c r="F17" s="6" t="s">
        <v>83</v>
      </c>
      <c r="G17" s="158" t="s">
        <v>42</v>
      </c>
      <c r="H17" s="4" t="s">
        <v>196</v>
      </c>
      <c r="J17" s="7"/>
      <c r="M17" s="2"/>
      <c r="N17" s="2"/>
      <c r="O17" s="2"/>
    </row>
    <row r="18" spans="1:15" ht="16.5" thickBot="1" x14ac:dyDescent="0.3">
      <c r="B18" s="4" t="s">
        <v>51</v>
      </c>
      <c r="D18" s="5" t="s">
        <v>196</v>
      </c>
      <c r="E18" s="35" t="s">
        <v>196</v>
      </c>
      <c r="F18" s="6" t="s">
        <v>91</v>
      </c>
      <c r="G18" s="158" t="s">
        <v>43</v>
      </c>
      <c r="H18" s="4" t="s">
        <v>196</v>
      </c>
      <c r="J18" s="7"/>
      <c r="M18" s="2"/>
      <c r="N18" s="2"/>
      <c r="O18" s="2"/>
    </row>
    <row r="19" spans="1:15" x14ac:dyDescent="0.25">
      <c r="B19" s="4" t="s">
        <v>52</v>
      </c>
      <c r="E19" s="35" t="s">
        <v>196</v>
      </c>
      <c r="F19" s="6" t="s">
        <v>84</v>
      </c>
      <c r="G19" s="35" t="s">
        <v>196</v>
      </c>
      <c r="H19" s="4" t="s">
        <v>196</v>
      </c>
      <c r="J19" s="7"/>
      <c r="M19" s="2"/>
      <c r="N19" s="2"/>
      <c r="O19" s="2"/>
    </row>
    <row r="20" spans="1:15" x14ac:dyDescent="0.25">
      <c r="B20" s="4" t="s">
        <v>53</v>
      </c>
      <c r="E20" s="35" t="s">
        <v>196</v>
      </c>
      <c r="F20" s="6" t="s">
        <v>93</v>
      </c>
      <c r="G20" s="35" t="s">
        <v>196</v>
      </c>
      <c r="H20" s="4" t="s">
        <v>196</v>
      </c>
      <c r="J20" s="7"/>
      <c r="M20" s="2"/>
      <c r="N20" s="2"/>
      <c r="O20" s="2"/>
    </row>
    <row r="21" spans="1:15" ht="16.5" thickBot="1" x14ac:dyDescent="0.3">
      <c r="B21" s="4" t="s">
        <v>54</v>
      </c>
      <c r="E21" s="35" t="s">
        <v>196</v>
      </c>
      <c r="F21" s="6" t="s">
        <v>95</v>
      </c>
      <c r="G21" s="35" t="s">
        <v>196</v>
      </c>
      <c r="H21" s="5" t="s">
        <v>196</v>
      </c>
      <c r="J21" s="7"/>
      <c r="M21" s="2"/>
      <c r="N21" s="2"/>
      <c r="O21" s="2"/>
    </row>
    <row r="22" spans="1:15" x14ac:dyDescent="0.25">
      <c r="B22" s="4" t="s">
        <v>55</v>
      </c>
      <c r="E22" s="35" t="s">
        <v>196</v>
      </c>
      <c r="F22" s="6" t="s">
        <v>85</v>
      </c>
      <c r="G22" s="4" t="s">
        <v>196</v>
      </c>
      <c r="J22" s="7"/>
      <c r="M22" s="2"/>
      <c r="N22" s="2"/>
      <c r="O22" s="2"/>
    </row>
    <row r="23" spans="1:15" ht="16.5" thickBot="1" x14ac:dyDescent="0.3">
      <c r="B23" s="152"/>
      <c r="E23" s="44" t="s">
        <v>196</v>
      </c>
      <c r="F23" s="4" t="s">
        <v>196</v>
      </c>
      <c r="G23" s="4" t="s">
        <v>196</v>
      </c>
      <c r="J23" s="7"/>
      <c r="M23" s="2"/>
      <c r="N23" s="2"/>
      <c r="O23" s="2"/>
    </row>
    <row r="24" spans="1:15" x14ac:dyDescent="0.25">
      <c r="B24" s="152"/>
      <c r="F24" s="4" t="s">
        <v>196</v>
      </c>
      <c r="G24" s="4" t="s">
        <v>196</v>
      </c>
      <c r="J24" s="7"/>
      <c r="M24" s="2"/>
      <c r="N24" s="2"/>
      <c r="O24" s="2"/>
    </row>
    <row r="25" spans="1:15" ht="16.5" thickBot="1" x14ac:dyDescent="0.3">
      <c r="B25" s="152"/>
      <c r="F25" s="4" t="s">
        <v>196</v>
      </c>
      <c r="G25" s="5" t="s">
        <v>196</v>
      </c>
      <c r="J25" s="7"/>
      <c r="M25" s="2"/>
      <c r="N25" s="2"/>
      <c r="O25" s="2"/>
    </row>
    <row r="26" spans="1:15" x14ac:dyDescent="0.25">
      <c r="B26" s="152"/>
      <c r="F26" s="4" t="s">
        <v>196</v>
      </c>
      <c r="J26" s="7"/>
      <c r="M26" s="2"/>
      <c r="N26" s="2"/>
      <c r="O26" s="2"/>
    </row>
    <row r="27" spans="1:15" ht="16.5" thickBot="1" x14ac:dyDescent="0.3">
      <c r="B27" s="2"/>
      <c r="F27" s="4" t="s">
        <v>196</v>
      </c>
      <c r="N27" s="2"/>
    </row>
    <row r="28" spans="1:15" ht="16.5" thickBot="1" x14ac:dyDescent="0.3">
      <c r="A28" s="2"/>
      <c r="B28" s="3"/>
      <c r="C28" s="41"/>
      <c r="D28" s="3"/>
      <c r="E28" s="156"/>
      <c r="F28" s="5"/>
    </row>
    <row r="29" spans="1:15" x14ac:dyDescent="0.25">
      <c r="A29" s="2"/>
      <c r="B29" s="43"/>
      <c r="C29" s="42"/>
      <c r="D29" s="4"/>
      <c r="E29" s="4"/>
    </row>
    <row r="30" spans="1:15" ht="16.5" thickBot="1" x14ac:dyDescent="0.3">
      <c r="B30" s="5"/>
      <c r="C30" s="42"/>
      <c r="D30" s="4"/>
      <c r="E30" s="4"/>
    </row>
    <row r="31" spans="1:15" x14ac:dyDescent="0.25">
      <c r="C31" s="4"/>
      <c r="D31" s="4"/>
      <c r="E31" s="4"/>
    </row>
    <row r="32" spans="1:15" x14ac:dyDescent="0.25">
      <c r="C32" s="4"/>
      <c r="D32" s="4"/>
      <c r="E32" s="4"/>
    </row>
    <row r="33" spans="2:5" x14ac:dyDescent="0.25">
      <c r="C33" s="4"/>
      <c r="D33" s="4"/>
      <c r="E33" s="4"/>
    </row>
    <row r="34" spans="2:5" x14ac:dyDescent="0.25">
      <c r="C34" s="4"/>
      <c r="D34" s="4"/>
      <c r="E34" s="4"/>
    </row>
    <row r="35" spans="2:5" x14ac:dyDescent="0.25">
      <c r="C35" s="4"/>
      <c r="D35" s="4"/>
      <c r="E35" s="4"/>
    </row>
    <row r="36" spans="2:5" x14ac:dyDescent="0.25">
      <c r="C36" s="4"/>
      <c r="D36" s="4"/>
      <c r="E36" s="4"/>
    </row>
    <row r="37" spans="2:5" ht="16.5" thickBot="1" x14ac:dyDescent="0.3">
      <c r="C37" s="4"/>
      <c r="D37" s="5"/>
      <c r="E37" s="5"/>
    </row>
    <row r="38" spans="2:5" ht="16.5" thickBot="1" x14ac:dyDescent="0.3">
      <c r="C38" s="5"/>
    </row>
    <row r="39" spans="2:5" ht="16.5" thickBot="1" x14ac:dyDescent="0.3"/>
    <row r="40" spans="2:5" x14ac:dyDescent="0.25">
      <c r="B40" s="21" t="s">
        <v>150</v>
      </c>
      <c r="C40" s="55"/>
      <c r="D40" s="56"/>
    </row>
    <row r="41" spans="2:5" x14ac:dyDescent="0.25">
      <c r="B41" s="22"/>
      <c r="C41" s="340"/>
      <c r="D41" s="341"/>
    </row>
    <row r="42" spans="2:5" x14ac:dyDescent="0.25">
      <c r="B42" s="22"/>
      <c r="C42" s="340"/>
      <c r="D42" s="341"/>
    </row>
    <row r="43" spans="2:5" x14ac:dyDescent="0.25">
      <c r="B43" s="22"/>
      <c r="C43" s="340"/>
      <c r="D43" s="341"/>
    </row>
    <row r="44" spans="2:5" x14ac:dyDescent="0.25">
      <c r="B44" s="22"/>
      <c r="C44" s="340"/>
      <c r="D44" s="341"/>
    </row>
    <row r="45" spans="2:5" x14ac:dyDescent="0.25">
      <c r="B45" s="22"/>
      <c r="C45" s="340"/>
      <c r="D45" s="341"/>
    </row>
    <row r="46" spans="2:5" x14ac:dyDescent="0.25">
      <c r="B46" s="22"/>
      <c r="C46" s="340"/>
      <c r="D46" s="341"/>
    </row>
    <row r="47" spans="2:5" x14ac:dyDescent="0.25">
      <c r="B47" s="22"/>
      <c r="C47" s="340"/>
      <c r="D47" s="341"/>
    </row>
    <row r="48" spans="2:5" ht="16.5" thickBot="1" x14ac:dyDescent="0.3">
      <c r="B48" s="23"/>
      <c r="C48" s="342"/>
      <c r="D48" s="343"/>
    </row>
    <row r="49" spans="1:12" ht="16.5" thickBot="1" x14ac:dyDescent="0.3"/>
    <row r="50" spans="1:12" ht="16.5" thickBot="1" x14ac:dyDescent="0.3">
      <c r="B50" s="52" t="s">
        <v>193</v>
      </c>
      <c r="C50" s="53" t="s">
        <v>194</v>
      </c>
      <c r="D50" s="53" t="s">
        <v>195</v>
      </c>
    </row>
    <row r="51" spans="1:12" x14ac:dyDescent="0.25">
      <c r="B51" s="102"/>
      <c r="C51" s="103"/>
      <c r="D51" s="104"/>
    </row>
    <row r="52" spans="1:12" x14ac:dyDescent="0.25">
      <c r="B52" s="37"/>
      <c r="C52" s="100"/>
      <c r="D52" s="101"/>
    </row>
    <row r="53" spans="1:12" x14ac:dyDescent="0.25">
      <c r="B53" s="37"/>
      <c r="C53" s="100"/>
      <c r="D53" s="101"/>
    </row>
    <row r="54" spans="1:12" x14ac:dyDescent="0.25">
      <c r="B54" s="37"/>
      <c r="C54" s="100"/>
      <c r="D54" s="101"/>
    </row>
    <row r="55" spans="1:12" x14ac:dyDescent="0.25">
      <c r="B55" s="37"/>
      <c r="C55" s="100"/>
      <c r="D55" s="101"/>
    </row>
    <row r="56" spans="1:12" ht="16.5" thickBot="1" x14ac:dyDescent="0.3">
      <c r="B56" s="38"/>
      <c r="C56" s="34"/>
      <c r="D56" s="105"/>
    </row>
    <row r="57" spans="1:12" ht="16.5" thickBot="1" x14ac:dyDescent="0.3">
      <c r="B57" s="52" t="s">
        <v>284</v>
      </c>
      <c r="C57" s="53" t="s">
        <v>194</v>
      </c>
      <c r="D57" s="53" t="s">
        <v>195</v>
      </c>
    </row>
    <row r="58" spans="1:12" x14ac:dyDescent="0.25">
      <c r="B58" s="102"/>
      <c r="C58" s="103"/>
      <c r="D58" s="104"/>
    </row>
    <row r="59" spans="1:12" s="36" customFormat="1" x14ac:dyDescent="0.25">
      <c r="A59" s="1"/>
      <c r="B59" s="37"/>
      <c r="C59" s="100"/>
      <c r="D59" s="101"/>
      <c r="E59" s="1"/>
      <c r="F59" s="2"/>
      <c r="G59" s="33"/>
      <c r="J59" s="126"/>
      <c r="K59"/>
      <c r="L59" s="1"/>
    </row>
    <row r="60" spans="1:12" x14ac:dyDescent="0.25">
      <c r="B60" s="37"/>
      <c r="C60" s="100"/>
      <c r="D60" s="101"/>
    </row>
    <row r="61" spans="1:12" ht="16.5" thickBot="1" x14ac:dyDescent="0.3">
      <c r="B61" s="39"/>
    </row>
    <row r="62" spans="1:12" ht="16.5" thickBot="1" x14ac:dyDescent="0.3">
      <c r="B62" s="46" t="s">
        <v>197</v>
      </c>
      <c r="C62" s="68" t="s">
        <v>201</v>
      </c>
      <c r="D62" s="3" t="s">
        <v>198</v>
      </c>
      <c r="E62" s="41" t="s">
        <v>199</v>
      </c>
      <c r="F62" s="41" t="s">
        <v>251</v>
      </c>
      <c r="G62" s="97" t="s">
        <v>252</v>
      </c>
      <c r="L62" s="36"/>
    </row>
    <row r="63" spans="1:12" x14ac:dyDescent="0.25">
      <c r="A63" s="36"/>
      <c r="B63" s="47"/>
      <c r="C63" s="84"/>
      <c r="D63" s="83"/>
      <c r="E63" s="92"/>
      <c r="F63" s="95"/>
      <c r="G63" s="98"/>
    </row>
    <row r="64" spans="1:12" x14ac:dyDescent="0.25">
      <c r="B64" s="35"/>
      <c r="C64" s="45"/>
      <c r="D64" s="42"/>
      <c r="E64" s="93"/>
      <c r="F64" s="100"/>
      <c r="G64" s="40"/>
    </row>
    <row r="65" spans="2:12" x14ac:dyDescent="0.25">
      <c r="B65" s="35"/>
      <c r="C65" s="45"/>
      <c r="D65" s="42"/>
      <c r="E65" s="93"/>
      <c r="F65" s="100"/>
      <c r="G65" s="40"/>
    </row>
    <row r="66" spans="2:12" x14ac:dyDescent="0.25">
      <c r="B66" s="35"/>
      <c r="C66" s="45"/>
      <c r="D66" s="42"/>
      <c r="E66" s="93"/>
      <c r="F66" s="100"/>
      <c r="G66" s="40"/>
    </row>
    <row r="67" spans="2:12" ht="16.5" thickBot="1" x14ac:dyDescent="0.3">
      <c r="B67" s="35"/>
      <c r="C67" s="45"/>
      <c r="D67" s="42"/>
      <c r="E67" s="94"/>
      <c r="F67" s="100"/>
      <c r="G67" s="40"/>
    </row>
    <row r="68" spans="2:12" x14ac:dyDescent="0.25">
      <c r="B68" s="35"/>
      <c r="C68" s="45"/>
      <c r="D68" s="42"/>
      <c r="F68" s="100"/>
      <c r="G68" s="40"/>
    </row>
    <row r="69" spans="2:12" x14ac:dyDescent="0.25">
      <c r="B69" s="35"/>
      <c r="C69" s="45"/>
      <c r="D69" s="42"/>
      <c r="F69" s="100"/>
      <c r="G69" s="40"/>
    </row>
    <row r="70" spans="2:12" ht="16.5" thickBot="1" x14ac:dyDescent="0.3">
      <c r="B70" s="35"/>
      <c r="C70" s="45"/>
      <c r="D70" s="66"/>
      <c r="F70" s="40"/>
      <c r="G70" s="40"/>
    </row>
    <row r="71" spans="2:12" x14ac:dyDescent="0.25">
      <c r="B71" s="35"/>
      <c r="C71" s="45"/>
    </row>
    <row r="72" spans="2:12" x14ac:dyDescent="0.25">
      <c r="B72" s="35"/>
      <c r="C72" s="4"/>
    </row>
    <row r="73" spans="2:12" ht="16.5" thickBot="1" x14ac:dyDescent="0.3">
      <c r="B73" s="44"/>
      <c r="C73" s="5"/>
    </row>
    <row r="74" spans="2:12" ht="16.5" thickBot="1" x14ac:dyDescent="0.3"/>
    <row r="75" spans="2:12" ht="16.5" thickBot="1" x14ac:dyDescent="0.3">
      <c r="B75" s="123" t="s">
        <v>206</v>
      </c>
      <c r="C75" s="123" t="s">
        <v>207</v>
      </c>
      <c r="D75" s="123" t="s">
        <v>208</v>
      </c>
      <c r="E75" s="123" t="s">
        <v>145</v>
      </c>
      <c r="L75" s="125"/>
    </row>
    <row r="76" spans="2:12" ht="16.5" thickBot="1" x14ac:dyDescent="0.3">
      <c r="B76" s="123" t="s">
        <v>103</v>
      </c>
      <c r="C76" s="123" t="s">
        <v>103</v>
      </c>
      <c r="D76" s="123" t="s">
        <v>103</v>
      </c>
      <c r="E76" s="123" t="s">
        <v>103</v>
      </c>
    </row>
    <row r="77" spans="2:12" x14ac:dyDescent="0.25">
      <c r="B77" s="58"/>
      <c r="C77" s="58"/>
      <c r="D77" s="57"/>
      <c r="E77" s="42"/>
    </row>
    <row r="78" spans="2:12" ht="16.5" thickBot="1" x14ac:dyDescent="0.3">
      <c r="B78" s="35"/>
      <c r="C78" s="35"/>
      <c r="D78" s="4"/>
      <c r="E78" s="106"/>
    </row>
    <row r="79" spans="2:12" ht="16.5" thickBot="1" x14ac:dyDescent="0.3">
      <c r="B79" s="44"/>
      <c r="C79" s="44"/>
      <c r="D79" s="5"/>
    </row>
    <row r="80" spans="2:12" ht="16.5" thickBot="1" x14ac:dyDescent="0.3">
      <c r="C80" s="1"/>
      <c r="D80" s="1"/>
      <c r="E80" s="2"/>
      <c r="F80" s="33"/>
      <c r="G80" s="1"/>
    </row>
    <row r="81" spans="2:7" ht="16.5" thickBot="1" x14ac:dyDescent="0.3">
      <c r="B81" s="113" t="s">
        <v>258</v>
      </c>
      <c r="C81" s="114" t="s">
        <v>259</v>
      </c>
      <c r="D81" s="99" t="s">
        <v>260</v>
      </c>
      <c r="E81" s="113" t="s">
        <v>261</v>
      </c>
      <c r="F81" s="115" t="s">
        <v>262</v>
      </c>
      <c r="G81" s="116" t="s">
        <v>263</v>
      </c>
    </row>
    <row r="82" spans="2:7" x14ac:dyDescent="0.25">
      <c r="B82" s="58"/>
      <c r="C82" s="57"/>
      <c r="D82" s="117"/>
      <c r="E82" s="57"/>
      <c r="F82" s="57"/>
      <c r="G82" s="57"/>
    </row>
    <row r="83" spans="2:7" x14ac:dyDescent="0.25">
      <c r="B83" s="35"/>
      <c r="C83" s="4"/>
      <c r="D83" s="93"/>
      <c r="E83" s="118"/>
      <c r="F83" s="119"/>
      <c r="G83" s="120"/>
    </row>
    <row r="84" spans="2:7" x14ac:dyDescent="0.25">
      <c r="B84" s="35"/>
      <c r="C84" s="4"/>
      <c r="D84" s="93"/>
      <c r="E84" s="4"/>
      <c r="F84" s="121"/>
      <c r="G84" s="101"/>
    </row>
    <row r="85" spans="2:7" x14ac:dyDescent="0.25">
      <c r="B85" s="35"/>
      <c r="C85" s="4"/>
      <c r="D85" s="93"/>
      <c r="E85" s="4"/>
      <c r="F85" s="121"/>
      <c r="G85" s="101"/>
    </row>
    <row r="86" spans="2:7" x14ac:dyDescent="0.25">
      <c r="B86" s="35"/>
      <c r="C86" s="4"/>
      <c r="D86" s="93"/>
      <c r="E86" s="4"/>
      <c r="F86" s="121"/>
      <c r="G86" s="101"/>
    </row>
    <row r="87" spans="2:7" x14ac:dyDescent="0.25">
      <c r="B87" s="35"/>
      <c r="C87" s="4"/>
      <c r="D87" s="93"/>
      <c r="E87" s="4"/>
      <c r="F87" s="121"/>
      <c r="G87" s="101"/>
    </row>
    <row r="88" spans="2:7" x14ac:dyDescent="0.25">
      <c r="B88" s="35"/>
      <c r="C88" s="4"/>
      <c r="D88" s="93"/>
      <c r="E88" s="4"/>
      <c r="F88" s="121"/>
      <c r="G88" s="101"/>
    </row>
    <row r="89" spans="2:7" x14ac:dyDescent="0.25">
      <c r="B89" s="35"/>
      <c r="C89" s="4"/>
      <c r="D89" s="93"/>
      <c r="E89" s="4"/>
      <c r="F89" s="121"/>
      <c r="G89" s="101"/>
    </row>
    <row r="90" spans="2:7" ht="16.5" thickBot="1" x14ac:dyDescent="0.3">
      <c r="B90" s="35"/>
      <c r="C90" s="4"/>
      <c r="D90" s="94"/>
      <c r="E90" s="5"/>
      <c r="F90" s="122"/>
      <c r="G90" s="105"/>
    </row>
    <row r="91" spans="2:7" x14ac:dyDescent="0.25">
      <c r="B91" s="35"/>
      <c r="C91" s="4"/>
      <c r="D91" s="1"/>
      <c r="E91" s="2"/>
      <c r="G91" s="2"/>
    </row>
    <row r="92" spans="2:7" x14ac:dyDescent="0.25">
      <c r="B92" s="35"/>
      <c r="C92" s="4"/>
      <c r="D92" s="1"/>
      <c r="E92" s="2"/>
      <c r="G92" s="2"/>
    </row>
    <row r="93" spans="2:7" x14ac:dyDescent="0.25">
      <c r="B93" s="35"/>
      <c r="C93" s="4"/>
      <c r="D93" s="1"/>
      <c r="E93" s="2"/>
      <c r="G93" s="2"/>
    </row>
    <row r="94" spans="2:7" x14ac:dyDescent="0.25">
      <c r="B94" s="35"/>
      <c r="C94" s="4"/>
      <c r="D94" s="1"/>
      <c r="E94" s="2"/>
      <c r="G94" s="2"/>
    </row>
    <row r="95" spans="2:7" x14ac:dyDescent="0.25">
      <c r="B95" s="35"/>
      <c r="C95" s="4"/>
      <c r="D95" s="1"/>
      <c r="E95" s="2"/>
      <c r="G95" s="2"/>
    </row>
    <row r="96" spans="2:7" x14ac:dyDescent="0.25">
      <c r="B96" s="35"/>
      <c r="C96" s="4"/>
      <c r="D96" s="1"/>
      <c r="E96" s="2"/>
      <c r="G96" s="2"/>
    </row>
    <row r="97" spans="2:7" x14ac:dyDescent="0.25">
      <c r="B97" s="35"/>
      <c r="C97" s="4"/>
      <c r="D97" s="1"/>
      <c r="E97" s="2"/>
      <c r="G97" s="2"/>
    </row>
    <row r="98" spans="2:7" x14ac:dyDescent="0.25">
      <c r="B98" s="35"/>
      <c r="C98" s="4"/>
      <c r="D98" s="1"/>
      <c r="E98" s="2"/>
      <c r="G98" s="2"/>
    </row>
    <row r="99" spans="2:7" x14ac:dyDescent="0.25">
      <c r="B99" s="35"/>
      <c r="C99" s="4"/>
      <c r="D99" s="1"/>
      <c r="E99" s="2"/>
      <c r="G99" s="2"/>
    </row>
    <row r="100" spans="2:7" x14ac:dyDescent="0.25">
      <c r="B100" s="35"/>
      <c r="C100" s="4"/>
      <c r="D100" s="1"/>
      <c r="E100" s="2"/>
      <c r="G100" s="2"/>
    </row>
    <row r="101" spans="2:7" x14ac:dyDescent="0.25">
      <c r="B101" s="4"/>
      <c r="C101" s="4"/>
      <c r="D101" s="1"/>
      <c r="E101" s="2"/>
      <c r="G101" s="2"/>
    </row>
    <row r="102" spans="2:7" x14ac:dyDescent="0.25">
      <c r="B102" s="4"/>
      <c r="C102" s="4"/>
      <c r="D102" s="1"/>
      <c r="E102" s="2"/>
      <c r="G102" s="2"/>
    </row>
    <row r="103" spans="2:7" x14ac:dyDescent="0.25">
      <c r="B103" s="4"/>
      <c r="C103" s="4"/>
      <c r="D103" s="1"/>
      <c r="E103" s="2"/>
      <c r="G103" s="2"/>
    </row>
    <row r="104" spans="2:7" x14ac:dyDescent="0.25">
      <c r="B104" s="4"/>
      <c r="C104" s="4"/>
      <c r="D104" s="1"/>
      <c r="E104" s="2"/>
      <c r="G104" s="2"/>
    </row>
    <row r="105" spans="2:7" x14ac:dyDescent="0.25">
      <c r="B105" s="4"/>
      <c r="C105" s="4"/>
      <c r="D105" s="1"/>
      <c r="E105" s="2"/>
      <c r="G105" s="2"/>
    </row>
    <row r="106" spans="2:7" x14ac:dyDescent="0.25">
      <c r="B106" s="4"/>
      <c r="C106" s="45"/>
      <c r="D106" s="1"/>
      <c r="E106" s="2"/>
      <c r="G106" s="2"/>
    </row>
    <row r="107" spans="2:7" ht="16.5" thickBot="1" x14ac:dyDescent="0.3">
      <c r="B107" s="5"/>
      <c r="C107" s="4"/>
      <c r="D107" s="1"/>
      <c r="E107" s="2"/>
      <c r="G107" s="2"/>
    </row>
    <row r="108" spans="2:7" x14ac:dyDescent="0.25">
      <c r="B108" s="2"/>
      <c r="C108" s="4"/>
      <c r="D108" s="1"/>
      <c r="E108" s="2"/>
      <c r="G108" s="2"/>
    </row>
    <row r="109" spans="2:7" x14ac:dyDescent="0.25">
      <c r="B109" s="2"/>
      <c r="C109" s="4"/>
      <c r="D109" s="1"/>
      <c r="E109" s="2"/>
      <c r="G109" s="2"/>
    </row>
    <row r="110" spans="2:7" x14ac:dyDescent="0.25">
      <c r="B110" s="2"/>
      <c r="C110" s="4"/>
      <c r="D110" s="1"/>
      <c r="E110" s="2"/>
      <c r="G110" s="2"/>
    </row>
    <row r="111" spans="2:7" x14ac:dyDescent="0.25">
      <c r="B111" s="2"/>
      <c r="C111" s="4"/>
      <c r="D111" s="1"/>
      <c r="E111" s="2"/>
      <c r="G111" s="2"/>
    </row>
    <row r="112" spans="2:7" x14ac:dyDescent="0.25">
      <c r="B112" s="2"/>
      <c r="C112" s="4"/>
      <c r="D112" s="1"/>
      <c r="E112" s="2"/>
      <c r="G112" s="2"/>
    </row>
    <row r="113" spans="2:7" x14ac:dyDescent="0.25">
      <c r="B113" s="2"/>
      <c r="C113" s="4"/>
      <c r="D113" s="1"/>
      <c r="E113" s="2"/>
      <c r="G113" s="2"/>
    </row>
    <row r="114" spans="2:7" x14ac:dyDescent="0.25">
      <c r="B114" s="2"/>
      <c r="C114" s="4"/>
      <c r="D114" s="1"/>
      <c r="E114" s="2"/>
      <c r="G114" s="2"/>
    </row>
    <row r="115" spans="2:7" x14ac:dyDescent="0.25">
      <c r="B115" s="2"/>
      <c r="C115" s="4"/>
      <c r="D115" s="1"/>
      <c r="E115" s="2"/>
      <c r="G115" s="2"/>
    </row>
    <row r="116" spans="2:7" x14ac:dyDescent="0.25">
      <c r="B116" s="2"/>
      <c r="C116" s="4"/>
      <c r="D116" s="1"/>
      <c r="E116" s="2"/>
      <c r="G116" s="2"/>
    </row>
    <row r="117" spans="2:7" x14ac:dyDescent="0.25">
      <c r="B117" s="2"/>
      <c r="C117" s="4"/>
      <c r="D117" s="1"/>
      <c r="E117" s="2"/>
      <c r="G117" s="2"/>
    </row>
    <row r="118" spans="2:7" x14ac:dyDescent="0.25">
      <c r="B118" s="2"/>
      <c r="C118" s="4"/>
      <c r="D118" s="1"/>
      <c r="E118" s="2"/>
      <c r="G118" s="2"/>
    </row>
    <row r="119" spans="2:7" ht="16.5" thickBot="1" x14ac:dyDescent="0.3">
      <c r="B119" s="2"/>
      <c r="C119" s="5"/>
      <c r="D119" s="1"/>
      <c r="E119" s="2"/>
      <c r="G119" s="2"/>
    </row>
    <row r="120" spans="2:7" ht="16.5" thickBot="1" x14ac:dyDescent="0.3">
      <c r="B120" s="2"/>
      <c r="C120" s="152"/>
      <c r="D120" s="1"/>
      <c r="E120" s="2"/>
      <c r="G120" s="2"/>
    </row>
    <row r="121" spans="2:7" ht="16.5" thickBot="1" x14ac:dyDescent="0.3">
      <c r="B121" s="67" t="s">
        <v>5</v>
      </c>
      <c r="C121" s="1"/>
      <c r="D121" s="1"/>
      <c r="E121" s="2"/>
      <c r="F121" s="33"/>
      <c r="G121" s="1"/>
    </row>
    <row r="122" spans="2:7" ht="16.5" thickBot="1" x14ac:dyDescent="0.3">
      <c r="B122" s="57">
        <v>0</v>
      </c>
      <c r="C122" s="70" t="s">
        <v>103</v>
      </c>
      <c r="D122" s="2" t="s">
        <v>103</v>
      </c>
      <c r="E122" s="2"/>
      <c r="F122" s="33"/>
      <c r="G122" s="1"/>
    </row>
    <row r="123" spans="2:7" ht="16.5" thickBot="1" x14ac:dyDescent="0.3">
      <c r="B123" s="4">
        <v>10</v>
      </c>
      <c r="C123" s="70" t="s">
        <v>6</v>
      </c>
      <c r="D123" s="3" t="s">
        <v>105</v>
      </c>
      <c r="E123" s="2"/>
      <c r="F123" s="33"/>
      <c r="G123" s="1"/>
    </row>
    <row r="124" spans="2:7" ht="16.5" thickBot="1" x14ac:dyDescent="0.3">
      <c r="B124" s="4">
        <v>20</v>
      </c>
      <c r="C124" s="69" t="s">
        <v>7</v>
      </c>
      <c r="D124" s="3" t="s">
        <v>152</v>
      </c>
      <c r="E124" s="2"/>
      <c r="F124" s="33"/>
      <c r="G124" s="1"/>
    </row>
    <row r="125" spans="2:7" ht="16.5" thickBot="1" x14ac:dyDescent="0.3">
      <c r="B125" s="4">
        <v>30</v>
      </c>
      <c r="C125" s="69" t="s">
        <v>8</v>
      </c>
      <c r="D125" s="3" t="s">
        <v>107</v>
      </c>
      <c r="E125" s="2"/>
      <c r="F125" s="33"/>
      <c r="G125" s="1"/>
    </row>
    <row r="126" spans="2:7" ht="16.5" thickBot="1" x14ac:dyDescent="0.3">
      <c r="B126" s="4">
        <v>40</v>
      </c>
      <c r="C126" s="69" t="s">
        <v>9</v>
      </c>
      <c r="D126" s="3" t="s">
        <v>108</v>
      </c>
      <c r="E126" s="2"/>
      <c r="F126" s="33"/>
      <c r="G126" s="1"/>
    </row>
    <row r="127" spans="2:7" ht="16.5" thickBot="1" x14ac:dyDescent="0.3">
      <c r="B127" s="4">
        <v>50</v>
      </c>
      <c r="C127" s="69" t="s">
        <v>10</v>
      </c>
      <c r="D127" s="96" t="s">
        <v>110</v>
      </c>
      <c r="E127" s="2"/>
      <c r="F127" s="33"/>
      <c r="G127" s="1"/>
    </row>
    <row r="128" spans="2:7" x14ac:dyDescent="0.25">
      <c r="B128" s="4">
        <v>60</v>
      </c>
      <c r="C128" s="69" t="s">
        <v>11</v>
      </c>
      <c r="D128" s="3" t="s">
        <v>109</v>
      </c>
      <c r="E128" s="2"/>
      <c r="F128" s="33"/>
      <c r="G128" s="1"/>
    </row>
    <row r="129" spans="2:7" x14ac:dyDescent="0.25">
      <c r="B129" s="4">
        <v>70</v>
      </c>
      <c r="C129" s="69" t="s">
        <v>12</v>
      </c>
      <c r="E129" s="2"/>
      <c r="F129" s="33"/>
      <c r="G129" s="1"/>
    </row>
    <row r="130" spans="2:7" x14ac:dyDescent="0.25">
      <c r="B130" s="4">
        <v>80</v>
      </c>
      <c r="C130" s="69" t="s">
        <v>13</v>
      </c>
      <c r="D130" s="1"/>
      <c r="E130" s="2"/>
      <c r="F130" s="33"/>
      <c r="G130" s="1"/>
    </row>
    <row r="131" spans="2:7" ht="16.5" thickBot="1" x14ac:dyDescent="0.3">
      <c r="B131" s="4">
        <v>90</v>
      </c>
      <c r="C131" s="71" t="s">
        <v>266</v>
      </c>
      <c r="D131" s="1"/>
      <c r="E131" s="2"/>
      <c r="F131" s="33"/>
      <c r="G131" s="1"/>
    </row>
    <row r="132" spans="2:7" ht="16.5" thickBot="1" x14ac:dyDescent="0.3">
      <c r="B132" s="5">
        <v>100</v>
      </c>
      <c r="D132" s="1"/>
      <c r="E132" s="2"/>
      <c r="F132" s="33"/>
      <c r="G132" s="1"/>
    </row>
    <row r="133" spans="2:7" ht="16.5" thickBot="1" x14ac:dyDescent="0.3">
      <c r="D133" s="1"/>
      <c r="E133" s="2"/>
      <c r="F133" s="33"/>
      <c r="G133" s="1"/>
    </row>
    <row r="134" spans="2:7" ht="16.5" thickBot="1" x14ac:dyDescent="0.3">
      <c r="B134" s="67" t="s">
        <v>14</v>
      </c>
      <c r="C134" s="124" t="s">
        <v>17</v>
      </c>
      <c r="D134" s="1"/>
      <c r="E134" s="2"/>
      <c r="F134" s="33"/>
      <c r="G134" s="1"/>
    </row>
    <row r="135" spans="2:7" x14ac:dyDescent="0.25">
      <c r="B135" s="57">
        <v>0</v>
      </c>
      <c r="C135" s="57">
        <v>0</v>
      </c>
      <c r="D135" s="1"/>
      <c r="E135" s="2"/>
      <c r="F135" s="33"/>
      <c r="G135" s="1"/>
    </row>
    <row r="136" spans="2:7" x14ac:dyDescent="0.25">
      <c r="B136" s="4">
        <f>B135+1</f>
        <v>1</v>
      </c>
      <c r="C136" s="4">
        <f t="shared" ref="C136:C175" si="1">C135+5</f>
        <v>5</v>
      </c>
      <c r="D136" s="1"/>
      <c r="E136" s="2"/>
      <c r="F136" s="33"/>
      <c r="G136" s="1"/>
    </row>
    <row r="137" spans="2:7" x14ac:dyDescent="0.25">
      <c r="B137" s="4">
        <f t="shared" ref="B137:B200" si="2">B136+1</f>
        <v>2</v>
      </c>
      <c r="C137" s="4">
        <f t="shared" si="1"/>
        <v>10</v>
      </c>
      <c r="D137" s="1"/>
      <c r="E137" s="2"/>
      <c r="F137" s="33"/>
      <c r="G137" s="1"/>
    </row>
    <row r="138" spans="2:7" x14ac:dyDescent="0.25">
      <c r="B138" s="4">
        <f t="shared" si="2"/>
        <v>3</v>
      </c>
      <c r="C138" s="4">
        <f t="shared" si="1"/>
        <v>15</v>
      </c>
      <c r="D138" s="1"/>
      <c r="E138" s="2"/>
      <c r="F138" s="33"/>
      <c r="G138" s="1"/>
    </row>
    <row r="139" spans="2:7" x14ac:dyDescent="0.25">
      <c r="B139" s="4">
        <f t="shared" si="2"/>
        <v>4</v>
      </c>
      <c r="C139" s="4">
        <f t="shared" si="1"/>
        <v>20</v>
      </c>
      <c r="D139" s="1"/>
      <c r="E139" s="2"/>
      <c r="F139" s="33"/>
      <c r="G139" s="1"/>
    </row>
    <row r="140" spans="2:7" x14ac:dyDescent="0.25">
      <c r="B140" s="4">
        <f t="shared" si="2"/>
        <v>5</v>
      </c>
      <c r="C140" s="4">
        <f t="shared" si="1"/>
        <v>25</v>
      </c>
      <c r="D140" s="1"/>
      <c r="E140" s="2"/>
      <c r="F140" s="33"/>
      <c r="G140" s="1"/>
    </row>
    <row r="141" spans="2:7" x14ac:dyDescent="0.25">
      <c r="B141" s="4">
        <f t="shared" si="2"/>
        <v>6</v>
      </c>
      <c r="C141" s="4">
        <f t="shared" si="1"/>
        <v>30</v>
      </c>
      <c r="D141" s="1"/>
      <c r="E141" s="2"/>
      <c r="F141" s="33"/>
      <c r="G141" s="1"/>
    </row>
    <row r="142" spans="2:7" x14ac:dyDescent="0.25">
      <c r="B142" s="4">
        <f t="shared" si="2"/>
        <v>7</v>
      </c>
      <c r="C142" s="4">
        <f t="shared" si="1"/>
        <v>35</v>
      </c>
      <c r="D142" s="1"/>
      <c r="E142" s="2"/>
      <c r="F142" s="33"/>
      <c r="G142" s="1"/>
    </row>
    <row r="143" spans="2:7" x14ac:dyDescent="0.25">
      <c r="B143" s="4">
        <f t="shared" si="2"/>
        <v>8</v>
      </c>
      <c r="C143" s="4">
        <f t="shared" si="1"/>
        <v>40</v>
      </c>
      <c r="D143" s="1"/>
      <c r="E143" s="2"/>
      <c r="F143" s="33"/>
      <c r="G143" s="1"/>
    </row>
    <row r="144" spans="2:7" x14ac:dyDescent="0.25">
      <c r="B144" s="4">
        <f t="shared" si="2"/>
        <v>9</v>
      </c>
      <c r="C144" s="4">
        <f t="shared" si="1"/>
        <v>45</v>
      </c>
      <c r="D144" s="1"/>
      <c r="E144" s="2"/>
      <c r="F144" s="33"/>
      <c r="G144" s="1"/>
    </row>
    <row r="145" spans="2:7" x14ac:dyDescent="0.25">
      <c r="B145" s="4">
        <f t="shared" si="2"/>
        <v>10</v>
      </c>
      <c r="C145" s="4">
        <f t="shared" si="1"/>
        <v>50</v>
      </c>
      <c r="D145" s="1"/>
      <c r="E145" s="2"/>
      <c r="F145" s="33"/>
      <c r="G145" s="1"/>
    </row>
    <row r="146" spans="2:7" x14ac:dyDescent="0.25">
      <c r="B146" s="4">
        <f t="shared" si="2"/>
        <v>11</v>
      </c>
      <c r="C146" s="4">
        <f t="shared" si="1"/>
        <v>55</v>
      </c>
    </row>
    <row r="147" spans="2:7" x14ac:dyDescent="0.25">
      <c r="B147" s="4">
        <f t="shared" si="2"/>
        <v>12</v>
      </c>
      <c r="C147" s="4">
        <f t="shared" si="1"/>
        <v>60</v>
      </c>
    </row>
    <row r="148" spans="2:7" x14ac:dyDescent="0.25">
      <c r="B148" s="4">
        <f t="shared" si="2"/>
        <v>13</v>
      </c>
      <c r="C148" s="4">
        <f t="shared" si="1"/>
        <v>65</v>
      </c>
    </row>
    <row r="149" spans="2:7" x14ac:dyDescent="0.25">
      <c r="B149" s="4">
        <f t="shared" si="2"/>
        <v>14</v>
      </c>
      <c r="C149" s="4">
        <f t="shared" si="1"/>
        <v>70</v>
      </c>
    </row>
    <row r="150" spans="2:7" x14ac:dyDescent="0.25">
      <c r="B150" s="4">
        <f t="shared" si="2"/>
        <v>15</v>
      </c>
      <c r="C150" s="4">
        <f t="shared" si="1"/>
        <v>75</v>
      </c>
    </row>
    <row r="151" spans="2:7" x14ac:dyDescent="0.25">
      <c r="B151" s="4">
        <f t="shared" si="2"/>
        <v>16</v>
      </c>
      <c r="C151" s="4">
        <f t="shared" si="1"/>
        <v>80</v>
      </c>
    </row>
    <row r="152" spans="2:7" x14ac:dyDescent="0.25">
      <c r="B152" s="4">
        <f t="shared" si="2"/>
        <v>17</v>
      </c>
      <c r="C152" s="4">
        <f t="shared" si="1"/>
        <v>85</v>
      </c>
    </row>
    <row r="153" spans="2:7" x14ac:dyDescent="0.25">
      <c r="B153" s="4">
        <f t="shared" si="2"/>
        <v>18</v>
      </c>
      <c r="C153" s="4">
        <f t="shared" si="1"/>
        <v>90</v>
      </c>
    </row>
    <row r="154" spans="2:7" x14ac:dyDescent="0.25">
      <c r="B154" s="4">
        <f t="shared" si="2"/>
        <v>19</v>
      </c>
      <c r="C154" s="4">
        <f t="shared" si="1"/>
        <v>95</v>
      </c>
    </row>
    <row r="155" spans="2:7" x14ac:dyDescent="0.25">
      <c r="B155" s="4">
        <f t="shared" si="2"/>
        <v>20</v>
      </c>
      <c r="C155" s="4">
        <f t="shared" si="1"/>
        <v>100</v>
      </c>
    </row>
    <row r="156" spans="2:7" x14ac:dyDescent="0.25">
      <c r="B156" s="4">
        <f t="shared" si="2"/>
        <v>21</v>
      </c>
      <c r="C156" s="4">
        <f t="shared" si="1"/>
        <v>105</v>
      </c>
    </row>
    <row r="157" spans="2:7" x14ac:dyDescent="0.25">
      <c r="B157" s="4">
        <f t="shared" si="2"/>
        <v>22</v>
      </c>
      <c r="C157" s="4">
        <f t="shared" si="1"/>
        <v>110</v>
      </c>
    </row>
    <row r="158" spans="2:7" x14ac:dyDescent="0.25">
      <c r="B158" s="4">
        <f t="shared" si="2"/>
        <v>23</v>
      </c>
      <c r="C158" s="4">
        <f t="shared" si="1"/>
        <v>115</v>
      </c>
    </row>
    <row r="159" spans="2:7" x14ac:dyDescent="0.25">
      <c r="B159" s="4">
        <f t="shared" si="2"/>
        <v>24</v>
      </c>
      <c r="C159" s="4">
        <f t="shared" si="1"/>
        <v>120</v>
      </c>
    </row>
    <row r="160" spans="2:7" x14ac:dyDescent="0.25">
      <c r="B160" s="4">
        <f t="shared" si="2"/>
        <v>25</v>
      </c>
      <c r="C160" s="4">
        <f t="shared" si="1"/>
        <v>125</v>
      </c>
    </row>
    <row r="161" spans="2:3" x14ac:dyDescent="0.25">
      <c r="B161" s="4">
        <f t="shared" si="2"/>
        <v>26</v>
      </c>
      <c r="C161" s="4">
        <f t="shared" si="1"/>
        <v>130</v>
      </c>
    </row>
    <row r="162" spans="2:3" x14ac:dyDescent="0.25">
      <c r="B162" s="4">
        <f t="shared" si="2"/>
        <v>27</v>
      </c>
      <c r="C162" s="4">
        <f t="shared" si="1"/>
        <v>135</v>
      </c>
    </row>
    <row r="163" spans="2:3" x14ac:dyDescent="0.25">
      <c r="B163" s="4">
        <f t="shared" si="2"/>
        <v>28</v>
      </c>
      <c r="C163" s="4">
        <f t="shared" si="1"/>
        <v>140</v>
      </c>
    </row>
    <row r="164" spans="2:3" x14ac:dyDescent="0.25">
      <c r="B164" s="4">
        <f t="shared" si="2"/>
        <v>29</v>
      </c>
      <c r="C164" s="4">
        <f t="shared" si="1"/>
        <v>145</v>
      </c>
    </row>
    <row r="165" spans="2:3" x14ac:dyDescent="0.25">
      <c r="B165" s="4">
        <f t="shared" si="2"/>
        <v>30</v>
      </c>
      <c r="C165" s="4">
        <f t="shared" si="1"/>
        <v>150</v>
      </c>
    </row>
    <row r="166" spans="2:3" x14ac:dyDescent="0.25">
      <c r="B166" s="4">
        <f t="shared" si="2"/>
        <v>31</v>
      </c>
      <c r="C166" s="4">
        <f t="shared" si="1"/>
        <v>155</v>
      </c>
    </row>
    <row r="167" spans="2:3" x14ac:dyDescent="0.25">
      <c r="B167" s="4">
        <f t="shared" si="2"/>
        <v>32</v>
      </c>
      <c r="C167" s="4">
        <f t="shared" si="1"/>
        <v>160</v>
      </c>
    </row>
    <row r="168" spans="2:3" x14ac:dyDescent="0.25">
      <c r="B168" s="4">
        <f t="shared" si="2"/>
        <v>33</v>
      </c>
      <c r="C168" s="4">
        <f t="shared" si="1"/>
        <v>165</v>
      </c>
    </row>
    <row r="169" spans="2:3" x14ac:dyDescent="0.25">
      <c r="B169" s="4">
        <f t="shared" si="2"/>
        <v>34</v>
      </c>
      <c r="C169" s="4">
        <f t="shared" si="1"/>
        <v>170</v>
      </c>
    </row>
    <row r="170" spans="2:3" x14ac:dyDescent="0.25">
      <c r="B170" s="4">
        <f t="shared" si="2"/>
        <v>35</v>
      </c>
      <c r="C170" s="4">
        <f t="shared" si="1"/>
        <v>175</v>
      </c>
    </row>
    <row r="171" spans="2:3" x14ac:dyDescent="0.25">
      <c r="B171" s="4">
        <f t="shared" si="2"/>
        <v>36</v>
      </c>
      <c r="C171" s="4">
        <f t="shared" si="1"/>
        <v>180</v>
      </c>
    </row>
    <row r="172" spans="2:3" x14ac:dyDescent="0.25">
      <c r="B172" s="4">
        <f t="shared" si="2"/>
        <v>37</v>
      </c>
      <c r="C172" s="4">
        <f t="shared" si="1"/>
        <v>185</v>
      </c>
    </row>
    <row r="173" spans="2:3" x14ac:dyDescent="0.25">
      <c r="B173" s="4">
        <f t="shared" si="2"/>
        <v>38</v>
      </c>
      <c r="C173" s="4">
        <f t="shared" si="1"/>
        <v>190</v>
      </c>
    </row>
    <row r="174" spans="2:3" x14ac:dyDescent="0.25">
      <c r="B174" s="4">
        <f t="shared" si="2"/>
        <v>39</v>
      </c>
      <c r="C174" s="4">
        <f t="shared" si="1"/>
        <v>195</v>
      </c>
    </row>
    <row r="175" spans="2:3" x14ac:dyDescent="0.25">
      <c r="B175" s="4">
        <f t="shared" si="2"/>
        <v>40</v>
      </c>
      <c r="C175" s="4">
        <f t="shared" si="1"/>
        <v>200</v>
      </c>
    </row>
    <row r="176" spans="2:3" x14ac:dyDescent="0.25">
      <c r="B176" s="4">
        <f t="shared" si="2"/>
        <v>41</v>
      </c>
    </row>
    <row r="177" spans="2:2" x14ac:dyDescent="0.25">
      <c r="B177" s="4">
        <f t="shared" si="2"/>
        <v>42</v>
      </c>
    </row>
    <row r="178" spans="2:2" x14ac:dyDescent="0.25">
      <c r="B178" s="4">
        <f t="shared" si="2"/>
        <v>43</v>
      </c>
    </row>
    <row r="179" spans="2:2" x14ac:dyDescent="0.25">
      <c r="B179" s="4">
        <f t="shared" si="2"/>
        <v>44</v>
      </c>
    </row>
    <row r="180" spans="2:2" x14ac:dyDescent="0.25">
      <c r="B180" s="4">
        <f t="shared" si="2"/>
        <v>45</v>
      </c>
    </row>
    <row r="181" spans="2:2" x14ac:dyDescent="0.25">
      <c r="B181" s="4">
        <f t="shared" si="2"/>
        <v>46</v>
      </c>
    </row>
    <row r="182" spans="2:2" x14ac:dyDescent="0.25">
      <c r="B182" s="4">
        <f t="shared" si="2"/>
        <v>47</v>
      </c>
    </row>
    <row r="183" spans="2:2" x14ac:dyDescent="0.25">
      <c r="B183" s="4">
        <f>B182+1</f>
        <v>48</v>
      </c>
    </row>
    <row r="184" spans="2:2" x14ac:dyDescent="0.25">
      <c r="B184" s="4">
        <f t="shared" si="2"/>
        <v>49</v>
      </c>
    </row>
    <row r="185" spans="2:2" x14ac:dyDescent="0.25">
      <c r="B185" s="4">
        <f t="shared" si="2"/>
        <v>50</v>
      </c>
    </row>
    <row r="186" spans="2:2" x14ac:dyDescent="0.25">
      <c r="B186" s="4">
        <f t="shared" si="2"/>
        <v>51</v>
      </c>
    </row>
    <row r="187" spans="2:2" x14ac:dyDescent="0.25">
      <c r="B187" s="4">
        <f t="shared" si="2"/>
        <v>52</v>
      </c>
    </row>
    <row r="188" spans="2:2" x14ac:dyDescent="0.25">
      <c r="B188" s="4">
        <f t="shared" si="2"/>
        <v>53</v>
      </c>
    </row>
    <row r="189" spans="2:2" x14ac:dyDescent="0.25">
      <c r="B189" s="4">
        <f t="shared" si="2"/>
        <v>54</v>
      </c>
    </row>
    <row r="190" spans="2:2" x14ac:dyDescent="0.25">
      <c r="B190" s="4">
        <f t="shared" si="2"/>
        <v>55</v>
      </c>
    </row>
    <row r="191" spans="2:2" x14ac:dyDescent="0.25">
      <c r="B191" s="4">
        <f t="shared" si="2"/>
        <v>56</v>
      </c>
    </row>
    <row r="192" spans="2:2" x14ac:dyDescent="0.25">
      <c r="B192" s="4">
        <f t="shared" si="2"/>
        <v>57</v>
      </c>
    </row>
    <row r="193" spans="2:2" x14ac:dyDescent="0.25">
      <c r="B193" s="4">
        <f t="shared" si="2"/>
        <v>58</v>
      </c>
    </row>
    <row r="194" spans="2:2" x14ac:dyDescent="0.25">
      <c r="B194" s="4">
        <f t="shared" si="2"/>
        <v>59</v>
      </c>
    </row>
    <row r="195" spans="2:2" x14ac:dyDescent="0.25">
      <c r="B195" s="4">
        <f t="shared" si="2"/>
        <v>60</v>
      </c>
    </row>
    <row r="196" spans="2:2" x14ac:dyDescent="0.25">
      <c r="B196" s="4">
        <f t="shared" si="2"/>
        <v>61</v>
      </c>
    </row>
    <row r="197" spans="2:2" x14ac:dyDescent="0.25">
      <c r="B197" s="4">
        <f t="shared" si="2"/>
        <v>62</v>
      </c>
    </row>
    <row r="198" spans="2:2" x14ac:dyDescent="0.25">
      <c r="B198" s="4">
        <f t="shared" si="2"/>
        <v>63</v>
      </c>
    </row>
    <row r="199" spans="2:2" x14ac:dyDescent="0.25">
      <c r="B199" s="4">
        <f t="shared" si="2"/>
        <v>64</v>
      </c>
    </row>
    <row r="200" spans="2:2" x14ac:dyDescent="0.25">
      <c r="B200" s="4">
        <f t="shared" si="2"/>
        <v>65</v>
      </c>
    </row>
    <row r="201" spans="2:2" x14ac:dyDescent="0.25">
      <c r="B201" s="4">
        <f t="shared" ref="B201" si="3">B200+1</f>
        <v>66</v>
      </c>
    </row>
    <row r="202" spans="2:2" x14ac:dyDescent="0.25">
      <c r="B202" s="4">
        <f>B201+1</f>
        <v>67</v>
      </c>
    </row>
    <row r="203" spans="2:2" x14ac:dyDescent="0.25">
      <c r="B203" s="4">
        <f t="shared" ref="B203:B220" si="4">B202+1</f>
        <v>68</v>
      </c>
    </row>
    <row r="204" spans="2:2" x14ac:dyDescent="0.25">
      <c r="B204" s="4">
        <f t="shared" si="4"/>
        <v>69</v>
      </c>
    </row>
    <row r="205" spans="2:2" x14ac:dyDescent="0.25">
      <c r="B205" s="4">
        <f t="shared" si="4"/>
        <v>70</v>
      </c>
    </row>
    <row r="206" spans="2:2" x14ac:dyDescent="0.25">
      <c r="B206" s="4">
        <f t="shared" si="4"/>
        <v>71</v>
      </c>
    </row>
    <row r="207" spans="2:2" x14ac:dyDescent="0.25">
      <c r="B207" s="4">
        <f t="shared" si="4"/>
        <v>72</v>
      </c>
    </row>
    <row r="208" spans="2:2" x14ac:dyDescent="0.25">
      <c r="B208" s="4">
        <f t="shared" si="4"/>
        <v>73</v>
      </c>
    </row>
    <row r="209" spans="2:2" x14ac:dyDescent="0.25">
      <c r="B209" s="4">
        <f t="shared" si="4"/>
        <v>74</v>
      </c>
    </row>
    <row r="210" spans="2:2" x14ac:dyDescent="0.25">
      <c r="B210" s="4">
        <f t="shared" si="4"/>
        <v>75</v>
      </c>
    </row>
    <row r="211" spans="2:2" x14ac:dyDescent="0.25">
      <c r="B211" s="4">
        <f t="shared" si="4"/>
        <v>76</v>
      </c>
    </row>
    <row r="212" spans="2:2" x14ac:dyDescent="0.25">
      <c r="B212" s="4">
        <f t="shared" si="4"/>
        <v>77</v>
      </c>
    </row>
    <row r="213" spans="2:2" x14ac:dyDescent="0.25">
      <c r="B213" s="4">
        <f t="shared" si="4"/>
        <v>78</v>
      </c>
    </row>
    <row r="214" spans="2:2" x14ac:dyDescent="0.25">
      <c r="B214" s="4">
        <f t="shared" si="4"/>
        <v>79</v>
      </c>
    </row>
    <row r="215" spans="2:2" x14ac:dyDescent="0.25">
      <c r="B215" s="4">
        <f t="shared" si="4"/>
        <v>80</v>
      </c>
    </row>
    <row r="216" spans="2:2" x14ac:dyDescent="0.25">
      <c r="B216" s="4">
        <f t="shared" si="4"/>
        <v>81</v>
      </c>
    </row>
    <row r="217" spans="2:2" x14ac:dyDescent="0.25">
      <c r="B217" s="4">
        <f t="shared" si="4"/>
        <v>82</v>
      </c>
    </row>
    <row r="218" spans="2:2" x14ac:dyDescent="0.25">
      <c r="B218" s="4">
        <f t="shared" si="4"/>
        <v>83</v>
      </c>
    </row>
    <row r="219" spans="2:2" x14ac:dyDescent="0.25">
      <c r="B219" s="4">
        <f t="shared" si="4"/>
        <v>84</v>
      </c>
    </row>
    <row r="220" spans="2:2" x14ac:dyDescent="0.25">
      <c r="B220" s="4">
        <f t="shared" si="4"/>
        <v>85</v>
      </c>
    </row>
    <row r="221" spans="2:2" x14ac:dyDescent="0.25">
      <c r="B221" s="4">
        <f>B220+1</f>
        <v>86</v>
      </c>
    </row>
    <row r="222" spans="2:2" x14ac:dyDescent="0.25">
      <c r="B222" s="4">
        <f t="shared" ref="B222:B233" si="5">B221+1</f>
        <v>87</v>
      </c>
    </row>
    <row r="223" spans="2:2" x14ac:dyDescent="0.25">
      <c r="B223" s="4">
        <f t="shared" si="5"/>
        <v>88</v>
      </c>
    </row>
    <row r="224" spans="2:2" x14ac:dyDescent="0.25">
      <c r="B224" s="4">
        <f t="shared" si="5"/>
        <v>89</v>
      </c>
    </row>
    <row r="225" spans="2:2" x14ac:dyDescent="0.25">
      <c r="B225" s="4">
        <f t="shared" si="5"/>
        <v>90</v>
      </c>
    </row>
    <row r="226" spans="2:2" x14ac:dyDescent="0.25">
      <c r="B226" s="4">
        <f t="shared" si="5"/>
        <v>91</v>
      </c>
    </row>
    <row r="227" spans="2:2" x14ac:dyDescent="0.25">
      <c r="B227" s="4">
        <f t="shared" si="5"/>
        <v>92</v>
      </c>
    </row>
    <row r="228" spans="2:2" x14ac:dyDescent="0.25">
      <c r="B228" s="4">
        <f t="shared" si="5"/>
        <v>93</v>
      </c>
    </row>
    <row r="229" spans="2:2" x14ac:dyDescent="0.25">
      <c r="B229" s="4">
        <f t="shared" si="5"/>
        <v>94</v>
      </c>
    </row>
    <row r="230" spans="2:2" x14ac:dyDescent="0.25">
      <c r="B230" s="4">
        <f t="shared" si="5"/>
        <v>95</v>
      </c>
    </row>
    <row r="231" spans="2:2" x14ac:dyDescent="0.25">
      <c r="B231" s="4">
        <f t="shared" si="5"/>
        <v>96</v>
      </c>
    </row>
    <row r="232" spans="2:2" x14ac:dyDescent="0.25">
      <c r="B232" s="4">
        <f t="shared" si="5"/>
        <v>97</v>
      </c>
    </row>
    <row r="233" spans="2:2" x14ac:dyDescent="0.25">
      <c r="B233" s="4">
        <f t="shared" si="5"/>
        <v>98</v>
      </c>
    </row>
    <row r="234" spans="2:2" x14ac:dyDescent="0.25">
      <c r="B234" s="4">
        <f>B233+1</f>
        <v>99</v>
      </c>
    </row>
    <row r="235" spans="2:2" x14ac:dyDescent="0.25">
      <c r="B235" s="4">
        <f t="shared" ref="B235" si="6">B234+1</f>
        <v>100</v>
      </c>
    </row>
  </sheetData>
  <mergeCells count="8">
    <mergeCell ref="C41:D41"/>
    <mergeCell ref="C48:D48"/>
    <mergeCell ref="C47:D47"/>
    <mergeCell ref="C46:D46"/>
    <mergeCell ref="C45:D45"/>
    <mergeCell ref="C44:D44"/>
    <mergeCell ref="C43:D43"/>
    <mergeCell ref="C42:D42"/>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B2382-478D-4813-B49B-1C039CC6EE68}">
  <sheetPr codeName="Feuil7">
    <tabColor theme="0"/>
  </sheetPr>
  <dimension ref="B1:I39"/>
  <sheetViews>
    <sheetView workbookViewId="0">
      <selection activeCell="D26" sqref="D26"/>
    </sheetView>
  </sheetViews>
  <sheetFormatPr baseColWidth="10" defaultColWidth="11.42578125" defaultRowHeight="15" x14ac:dyDescent="0.25"/>
  <cols>
    <col min="1" max="1" width="4.28515625" style="7" customWidth="1"/>
    <col min="2" max="2" width="19.7109375" style="7" bestFit="1" customWidth="1"/>
    <col min="3" max="3" width="20" style="7" bestFit="1" customWidth="1"/>
    <col min="4" max="4" width="65.85546875" style="7" bestFit="1" customWidth="1"/>
    <col min="5" max="5" width="12.85546875" style="7" bestFit="1" customWidth="1"/>
    <col min="6" max="7" width="11.42578125" style="7"/>
    <col min="8" max="8" width="78.140625" style="7" customWidth="1"/>
    <col min="9" max="9" width="102.5703125" style="7" customWidth="1"/>
    <col min="10" max="16384" width="11.42578125" style="7"/>
  </cols>
  <sheetData>
    <row r="1" spans="2:9" x14ac:dyDescent="0.25">
      <c r="B1" s="7" t="s">
        <v>103</v>
      </c>
      <c r="C1" s="7">
        <v>0</v>
      </c>
      <c r="D1" s="7">
        <v>0</v>
      </c>
      <c r="E1" s="7">
        <v>0</v>
      </c>
      <c r="F1" s="7">
        <v>0</v>
      </c>
      <c r="G1" s="7">
        <v>0</v>
      </c>
      <c r="H1" s="7">
        <v>0</v>
      </c>
      <c r="I1" s="7" t="s">
        <v>103</v>
      </c>
    </row>
    <row r="2" spans="2:9" ht="15.75" thickBot="1" x14ac:dyDescent="0.3"/>
    <row r="3" spans="2:9" ht="15.75" thickBot="1" x14ac:dyDescent="0.3">
      <c r="B3" s="60" t="s">
        <v>114</v>
      </c>
      <c r="C3" s="61" t="s">
        <v>115</v>
      </c>
      <c r="D3" s="29" t="s">
        <v>119</v>
      </c>
      <c r="E3" s="61" t="s">
        <v>124</v>
      </c>
      <c r="F3" s="61" t="s">
        <v>125</v>
      </c>
      <c r="G3" s="61" t="s">
        <v>126</v>
      </c>
      <c r="H3" s="62" t="s">
        <v>136</v>
      </c>
      <c r="I3" s="59" t="s">
        <v>297</v>
      </c>
    </row>
    <row r="4" spans="2:9" x14ac:dyDescent="0.25">
      <c r="B4" s="25" t="s">
        <v>116</v>
      </c>
      <c r="C4" s="26">
        <v>30</v>
      </c>
      <c r="D4" s="26" t="s">
        <v>103</v>
      </c>
      <c r="E4" s="26">
        <v>1</v>
      </c>
      <c r="F4" s="26">
        <v>0</v>
      </c>
      <c r="G4" s="26" t="s">
        <v>148</v>
      </c>
      <c r="H4" s="26" t="s">
        <v>103</v>
      </c>
      <c r="I4" s="27" t="s">
        <v>103</v>
      </c>
    </row>
    <row r="5" spans="2:9" x14ac:dyDescent="0.25">
      <c r="B5" s="24" t="s">
        <v>117</v>
      </c>
      <c r="C5" s="8">
        <v>60</v>
      </c>
      <c r="D5" s="8" t="s">
        <v>103</v>
      </c>
      <c r="E5" s="8">
        <v>1</v>
      </c>
      <c r="F5" s="8">
        <v>0</v>
      </c>
      <c r="G5" s="8" t="s">
        <v>148</v>
      </c>
      <c r="H5" s="8" t="s">
        <v>103</v>
      </c>
      <c r="I5" s="13" t="s">
        <v>103</v>
      </c>
    </row>
    <row r="6" spans="2:9" x14ac:dyDescent="0.25">
      <c r="B6" s="24" t="s">
        <v>118</v>
      </c>
      <c r="C6" s="8">
        <v>100</v>
      </c>
      <c r="D6" s="8" t="s">
        <v>103</v>
      </c>
      <c r="E6" s="8">
        <v>1</v>
      </c>
      <c r="F6" s="8">
        <v>0</v>
      </c>
      <c r="G6" s="8" t="s">
        <v>148</v>
      </c>
      <c r="H6" s="8" t="s">
        <v>103</v>
      </c>
      <c r="I6" s="63" t="s">
        <v>211</v>
      </c>
    </row>
    <row r="7" spans="2:9" ht="30" x14ac:dyDescent="0.25">
      <c r="B7" s="24" t="s">
        <v>120</v>
      </c>
      <c r="C7" s="8">
        <v>50</v>
      </c>
      <c r="D7" s="8" t="s">
        <v>103</v>
      </c>
      <c r="E7" s="8">
        <v>1</v>
      </c>
      <c r="F7" s="8">
        <v>0</v>
      </c>
      <c r="G7" s="8" t="s">
        <v>148</v>
      </c>
      <c r="H7" s="8" t="s">
        <v>103</v>
      </c>
      <c r="I7" s="63" t="s">
        <v>257</v>
      </c>
    </row>
    <row r="8" spans="2:9" ht="30" x14ac:dyDescent="0.25">
      <c r="B8" s="24" t="s">
        <v>121</v>
      </c>
      <c r="C8" s="8">
        <v>70</v>
      </c>
      <c r="D8" s="8" t="s">
        <v>103</v>
      </c>
      <c r="E8" s="8">
        <v>1</v>
      </c>
      <c r="F8" s="8">
        <v>0</v>
      </c>
      <c r="G8" s="8" t="s">
        <v>148</v>
      </c>
      <c r="H8" s="8" t="s">
        <v>103</v>
      </c>
      <c r="I8" s="63" t="s">
        <v>257</v>
      </c>
    </row>
    <row r="9" spans="2:9" x14ac:dyDescent="0.25">
      <c r="B9" s="24"/>
      <c r="C9" s="8"/>
      <c r="D9" s="8"/>
      <c r="E9" s="8"/>
      <c r="F9" s="8"/>
      <c r="G9" s="8"/>
      <c r="H9" s="8"/>
      <c r="I9" s="63"/>
    </row>
    <row r="10" spans="2:9" x14ac:dyDescent="0.25">
      <c r="B10" s="24"/>
      <c r="C10" s="8"/>
      <c r="D10" s="8"/>
      <c r="E10" s="8"/>
      <c r="F10" s="8"/>
      <c r="G10" s="8"/>
      <c r="H10" s="8"/>
      <c r="I10" s="13"/>
    </row>
    <row r="11" spans="2:9" x14ac:dyDescent="0.25">
      <c r="B11" s="24"/>
      <c r="C11" s="8"/>
      <c r="D11" s="8"/>
      <c r="E11" s="8"/>
      <c r="F11" s="8"/>
      <c r="G11" s="8"/>
      <c r="H11" s="8"/>
      <c r="I11" s="63"/>
    </row>
    <row r="12" spans="2:9" ht="45.75" thickBot="1" x14ac:dyDescent="0.3">
      <c r="B12" s="14" t="s">
        <v>122</v>
      </c>
      <c r="C12" s="15">
        <v>100</v>
      </c>
      <c r="D12" s="15" t="s">
        <v>103</v>
      </c>
      <c r="E12" s="15">
        <v>1</v>
      </c>
      <c r="F12" s="15">
        <v>0</v>
      </c>
      <c r="G12" s="15" t="s">
        <v>148</v>
      </c>
      <c r="H12" s="15" t="s">
        <v>103</v>
      </c>
      <c r="I12" s="64" t="s">
        <v>270</v>
      </c>
    </row>
    <row r="13" spans="2:9" customFormat="1" x14ac:dyDescent="0.25"/>
    <row r="14" spans="2:9" ht="15.75" thickBot="1" x14ac:dyDescent="0.3">
      <c r="B14" s="28" t="s">
        <v>123</v>
      </c>
      <c r="C14" s="29" t="s">
        <v>115</v>
      </c>
      <c r="D14" s="29" t="s">
        <v>119</v>
      </c>
      <c r="E14" s="29" t="s">
        <v>124</v>
      </c>
      <c r="F14" s="29" t="s">
        <v>125</v>
      </c>
      <c r="G14" s="29" t="s">
        <v>126</v>
      </c>
      <c r="H14" s="30" t="s">
        <v>136</v>
      </c>
      <c r="I14" s="59" t="s">
        <v>297</v>
      </c>
    </row>
    <row r="15" spans="2:9" x14ac:dyDescent="0.25">
      <c r="B15" s="25" t="s">
        <v>127</v>
      </c>
      <c r="C15" s="26">
        <v>140</v>
      </c>
      <c r="D15" s="26" t="s">
        <v>103</v>
      </c>
      <c r="E15" s="26">
        <v>1</v>
      </c>
      <c r="F15" s="26">
        <v>6</v>
      </c>
      <c r="G15" s="26" t="s">
        <v>128</v>
      </c>
      <c r="H15" s="107" t="s">
        <v>209</v>
      </c>
      <c r="I15" s="110" t="s">
        <v>103</v>
      </c>
    </row>
    <row r="16" spans="2:9" x14ac:dyDescent="0.25">
      <c r="B16" s="24"/>
      <c r="C16" s="8"/>
      <c r="D16" s="8"/>
      <c r="E16" s="8"/>
      <c r="F16" s="8"/>
      <c r="G16" s="8"/>
      <c r="H16" s="108"/>
      <c r="I16" s="111" t="s">
        <v>103</v>
      </c>
    </row>
    <row r="17" spans="2:9" x14ac:dyDescent="0.25">
      <c r="B17" s="24" t="s">
        <v>129</v>
      </c>
      <c r="C17" s="8">
        <v>40</v>
      </c>
      <c r="D17" s="8" t="s">
        <v>103</v>
      </c>
      <c r="E17" s="8">
        <v>1</v>
      </c>
      <c r="F17" s="8">
        <v>1</v>
      </c>
      <c r="G17" s="8" t="s">
        <v>130</v>
      </c>
      <c r="H17" s="108" t="s">
        <v>132</v>
      </c>
      <c r="I17" s="111" t="s">
        <v>103</v>
      </c>
    </row>
    <row r="18" spans="2:9" x14ac:dyDescent="0.25">
      <c r="B18" s="24" t="s">
        <v>131</v>
      </c>
      <c r="C18" s="8">
        <v>60</v>
      </c>
      <c r="D18" s="8" t="s">
        <v>103</v>
      </c>
      <c r="E18" s="8" t="s">
        <v>135</v>
      </c>
      <c r="F18" s="8">
        <v>1</v>
      </c>
      <c r="G18" s="8" t="s">
        <v>134</v>
      </c>
      <c r="H18" s="108" t="s">
        <v>133</v>
      </c>
      <c r="I18" s="111" t="s">
        <v>103</v>
      </c>
    </row>
    <row r="19" spans="2:9" ht="15.75" thickBot="1" x14ac:dyDescent="0.3">
      <c r="B19" s="14"/>
      <c r="C19" s="15"/>
      <c r="D19" s="15"/>
      <c r="E19" s="15"/>
      <c r="F19" s="15"/>
      <c r="G19" s="15"/>
      <c r="H19" s="109"/>
      <c r="I19" s="112" t="s">
        <v>103</v>
      </c>
    </row>
    <row r="20" spans="2:9" customFormat="1" x14ac:dyDescent="0.25"/>
    <row r="21" spans="2:9" x14ac:dyDescent="0.25">
      <c r="B21" s="17" t="s">
        <v>146</v>
      </c>
      <c r="C21" s="18" t="s">
        <v>115</v>
      </c>
      <c r="D21" s="18" t="s">
        <v>119</v>
      </c>
      <c r="E21" s="18" t="s">
        <v>124</v>
      </c>
      <c r="F21" s="18" t="s">
        <v>125</v>
      </c>
      <c r="G21" s="18" t="s">
        <v>126</v>
      </c>
      <c r="H21" s="19" t="s">
        <v>136</v>
      </c>
    </row>
    <row r="22" spans="2:9" x14ac:dyDescent="0.25">
      <c r="B22" s="12" t="s">
        <v>52</v>
      </c>
      <c r="C22" s="8">
        <v>120</v>
      </c>
      <c r="D22" s="8" t="s">
        <v>103</v>
      </c>
      <c r="E22" s="8">
        <v>1</v>
      </c>
      <c r="F22" s="8">
        <v>20</v>
      </c>
      <c r="G22" s="8" t="s">
        <v>147</v>
      </c>
      <c r="H22" s="13" t="s">
        <v>200</v>
      </c>
    </row>
    <row r="23" spans="2:9" x14ac:dyDescent="0.25">
      <c r="B23" s="12"/>
      <c r="C23" s="8"/>
      <c r="D23" s="8"/>
      <c r="E23" s="8"/>
      <c r="F23" s="8"/>
      <c r="G23" s="8"/>
      <c r="H23" s="13"/>
    </row>
    <row r="24" spans="2:9" ht="15.75" thickBot="1" x14ac:dyDescent="0.3">
      <c r="B24" s="14"/>
      <c r="C24" s="15"/>
      <c r="D24" s="15"/>
      <c r="E24" s="15"/>
      <c r="F24" s="15"/>
      <c r="G24" s="15"/>
      <c r="H24" s="16"/>
    </row>
    <row r="25" spans="2:9" ht="15.75" thickBot="1" x14ac:dyDescent="0.3"/>
    <row r="26" spans="2:9" x14ac:dyDescent="0.25">
      <c r="B26" s="9"/>
      <c r="C26" s="11"/>
    </row>
    <row r="27" spans="2:9" x14ac:dyDescent="0.25">
      <c r="B27" s="12"/>
      <c r="C27" s="13"/>
    </row>
    <row r="28" spans="2:9" x14ac:dyDescent="0.25">
      <c r="B28" s="24"/>
      <c r="C28" s="13"/>
    </row>
    <row r="29" spans="2:9" x14ac:dyDescent="0.25">
      <c r="B29" s="12"/>
      <c r="C29" s="13"/>
    </row>
    <row r="30" spans="2:9" x14ac:dyDescent="0.25">
      <c r="B30" s="12"/>
      <c r="C30" s="13"/>
    </row>
    <row r="31" spans="2:9" ht="15.75" thickBot="1" x14ac:dyDescent="0.3">
      <c r="B31" s="14"/>
      <c r="C31" s="16"/>
    </row>
    <row r="32" spans="2:9" ht="15.75" thickBot="1" x14ac:dyDescent="0.3"/>
    <row r="33" spans="2:4" x14ac:dyDescent="0.25">
      <c r="B33" s="9" t="s">
        <v>137</v>
      </c>
      <c r="C33" s="10" t="s">
        <v>139</v>
      </c>
      <c r="D33" s="11" t="s">
        <v>157</v>
      </c>
    </row>
    <row r="34" spans="2:4" x14ac:dyDescent="0.25">
      <c r="B34" s="32" t="s">
        <v>103</v>
      </c>
      <c r="C34" s="31" t="s">
        <v>103</v>
      </c>
      <c r="D34" s="13" t="s">
        <v>103</v>
      </c>
    </row>
    <row r="35" spans="2:4" x14ac:dyDescent="0.25">
      <c r="B35" s="24" t="s">
        <v>138</v>
      </c>
      <c r="C35" s="8">
        <v>40</v>
      </c>
      <c r="D35" s="13" t="s">
        <v>103</v>
      </c>
    </row>
    <row r="36" spans="2:4" x14ac:dyDescent="0.25">
      <c r="B36" s="24" t="s">
        <v>140</v>
      </c>
      <c r="C36" s="8">
        <v>20</v>
      </c>
      <c r="D36" s="13" t="s">
        <v>158</v>
      </c>
    </row>
    <row r="37" spans="2:4" x14ac:dyDescent="0.25">
      <c r="B37" s="24" t="s">
        <v>141</v>
      </c>
      <c r="C37" s="8">
        <v>20</v>
      </c>
      <c r="D37" s="13" t="s">
        <v>159</v>
      </c>
    </row>
    <row r="38" spans="2:4" x14ac:dyDescent="0.25">
      <c r="B38" s="24" t="s">
        <v>142</v>
      </c>
      <c r="C38" s="8">
        <v>20</v>
      </c>
      <c r="D38" s="13" t="s">
        <v>160</v>
      </c>
    </row>
    <row r="39" spans="2:4" ht="15.75" thickBot="1" x14ac:dyDescent="0.3">
      <c r="B39" s="14" t="s">
        <v>143</v>
      </c>
      <c r="C39" s="15">
        <v>150</v>
      </c>
      <c r="D39" s="16" t="s">
        <v>161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518F2-71E4-44AA-B484-8AC3B862F063}">
  <sheetPr codeName="Feuil8">
    <tabColor theme="0"/>
  </sheetPr>
  <dimension ref="B2:E11"/>
  <sheetViews>
    <sheetView workbookViewId="0">
      <selection activeCell="D6" sqref="D6"/>
    </sheetView>
  </sheetViews>
  <sheetFormatPr baseColWidth="10" defaultColWidth="9.140625" defaultRowHeight="15" x14ac:dyDescent="0.2"/>
  <cols>
    <col min="1" max="1" width="9.140625" style="1"/>
    <col min="2" max="2" width="46.28515625" style="2" customWidth="1"/>
    <col min="3" max="3" width="78.140625" style="33" customWidth="1"/>
    <col min="4" max="4" width="42.140625" style="33" customWidth="1"/>
    <col min="5" max="5" width="27.85546875" style="2" customWidth="1"/>
    <col min="6" max="16384" width="9.140625" style="1"/>
  </cols>
  <sheetData>
    <row r="2" spans="2:5" x14ac:dyDescent="0.2">
      <c r="B2" s="2" t="s">
        <v>162</v>
      </c>
      <c r="C2" s="33" t="s">
        <v>163</v>
      </c>
      <c r="D2" s="33" t="s">
        <v>168</v>
      </c>
      <c r="E2" s="2" t="s">
        <v>165</v>
      </c>
    </row>
    <row r="3" spans="2:5" x14ac:dyDescent="0.2">
      <c r="B3" s="2" t="s">
        <v>103</v>
      </c>
      <c r="C3" s="2" t="s">
        <v>103</v>
      </c>
      <c r="D3" s="2" t="s">
        <v>103</v>
      </c>
      <c r="E3" s="2" t="s">
        <v>103</v>
      </c>
    </row>
    <row r="4" spans="2:5" ht="39.75" customHeight="1" x14ac:dyDescent="0.2">
      <c r="B4" s="2" t="s">
        <v>164</v>
      </c>
      <c r="C4" s="33" t="s">
        <v>167</v>
      </c>
      <c r="D4" s="33" t="s">
        <v>166</v>
      </c>
      <c r="E4" s="2" t="s">
        <v>103</v>
      </c>
    </row>
    <row r="5" spans="2:5" ht="45" x14ac:dyDescent="0.2">
      <c r="B5" s="2" t="s">
        <v>169</v>
      </c>
      <c r="C5" s="33" t="s">
        <v>170</v>
      </c>
      <c r="D5" s="33" t="s">
        <v>268</v>
      </c>
      <c r="E5" s="2" t="s">
        <v>103</v>
      </c>
    </row>
    <row r="6" spans="2:5" ht="90" x14ac:dyDescent="0.2">
      <c r="B6" s="2" t="s">
        <v>188</v>
      </c>
      <c r="C6" s="33" t="s">
        <v>180</v>
      </c>
      <c r="D6" s="33" t="s">
        <v>181</v>
      </c>
      <c r="E6" s="2" t="s">
        <v>185</v>
      </c>
    </row>
    <row r="7" spans="2:5" ht="90" x14ac:dyDescent="0.2">
      <c r="B7" s="2" t="s">
        <v>182</v>
      </c>
      <c r="C7" s="33" t="s">
        <v>186</v>
      </c>
      <c r="D7" s="33" t="s">
        <v>187</v>
      </c>
      <c r="E7" s="2" t="s">
        <v>267</v>
      </c>
    </row>
    <row r="8" spans="2:5" ht="90" x14ac:dyDescent="0.2">
      <c r="B8" s="2" t="s">
        <v>171</v>
      </c>
      <c r="C8" s="33" t="s">
        <v>172</v>
      </c>
      <c r="D8" s="33" t="s">
        <v>173</v>
      </c>
      <c r="E8" s="2" t="s">
        <v>103</v>
      </c>
    </row>
    <row r="9" spans="2:5" ht="105" x14ac:dyDescent="0.2">
      <c r="B9" s="2" t="s">
        <v>174</v>
      </c>
      <c r="C9" s="33" t="s">
        <v>175</v>
      </c>
      <c r="D9" s="33" t="s">
        <v>176</v>
      </c>
      <c r="E9" s="2" t="s">
        <v>183</v>
      </c>
    </row>
    <row r="10" spans="2:5" ht="75" x14ac:dyDescent="0.2">
      <c r="B10" s="2" t="s">
        <v>177</v>
      </c>
      <c r="C10" s="33" t="s">
        <v>178</v>
      </c>
      <c r="D10" s="33" t="s">
        <v>179</v>
      </c>
      <c r="E10" s="2" t="s">
        <v>184</v>
      </c>
    </row>
    <row r="11" spans="2:5" x14ac:dyDescent="0.2">
      <c r="B11" s="1"/>
      <c r="C11" s="1"/>
      <c r="D11" s="1"/>
      <c r="E1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35</vt:i4>
      </vt:variant>
    </vt:vector>
  </HeadingPairs>
  <TitlesOfParts>
    <vt:vector size="42" baseType="lpstr">
      <vt:lpstr>Feuille Personnage</vt:lpstr>
      <vt:lpstr>Complément feuille personnage</vt:lpstr>
      <vt:lpstr>Magie - Aspects élémentaires</vt:lpstr>
      <vt:lpstr>Magie - Aspects Complémentaires</vt:lpstr>
      <vt:lpstr>Listes</vt:lpstr>
      <vt:lpstr>Liste_Armement</vt:lpstr>
      <vt:lpstr>médicaments et potions</vt:lpstr>
      <vt:lpstr>Armes</vt:lpstr>
      <vt:lpstr>armure_de_cuir</vt:lpstr>
      <vt:lpstr>Armure_légère</vt:lpstr>
      <vt:lpstr>Armure_Lourde</vt:lpstr>
      <vt:lpstr>Armures</vt:lpstr>
      <vt:lpstr>Aspects_complémentaires</vt:lpstr>
      <vt:lpstr>aspects_dons_talents</vt:lpstr>
      <vt:lpstr>aspects_élémentaires</vt:lpstr>
      <vt:lpstr>Aspects_magique_directeur</vt:lpstr>
      <vt:lpstr>Blessures</vt:lpstr>
      <vt:lpstr>Bouclier</vt:lpstr>
      <vt:lpstr>compétences_armes</vt:lpstr>
      <vt:lpstr>compétences_artistiques</vt:lpstr>
      <vt:lpstr>Compétences_Physique</vt:lpstr>
      <vt:lpstr>compétences_pratiques</vt:lpstr>
      <vt:lpstr>compétences_professionnelles</vt:lpstr>
      <vt:lpstr>compétences_savoir</vt:lpstr>
      <vt:lpstr>compétences_sociales</vt:lpstr>
      <vt:lpstr>Cultes</vt:lpstr>
      <vt:lpstr>Divers</vt:lpstr>
      <vt:lpstr>Domaine_de_competence</vt:lpstr>
      <vt:lpstr>Don_de_magie</vt:lpstr>
      <vt:lpstr>Dons_planétaires</vt:lpstr>
      <vt:lpstr>Dotations_Uniques</vt:lpstr>
      <vt:lpstr>éléments</vt:lpstr>
      <vt:lpstr>flèches_carreaux</vt:lpstr>
      <vt:lpstr>Malus_sorts</vt:lpstr>
      <vt:lpstr>Monture</vt:lpstr>
      <vt:lpstr>N_A</vt:lpstr>
      <vt:lpstr>Nourriture</vt:lpstr>
      <vt:lpstr>PA_général</vt:lpstr>
      <vt:lpstr>potion</vt:lpstr>
      <vt:lpstr>Talents</vt:lpstr>
      <vt:lpstr>Temp_incantatoire</vt:lpstr>
      <vt:lpstr>Vêtement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Algalaran</dc:creator>
  <cp:lastModifiedBy>Algalaran</cp:lastModifiedBy>
  <dcterms:created xsi:type="dcterms:W3CDTF">2019-10-19T11:39:38Z</dcterms:created>
  <dcterms:modified xsi:type="dcterms:W3CDTF">2021-03-10T16:23:59Z</dcterms:modified>
</cp:coreProperties>
</file>